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ustomProperty1.bin" ContentType="application/vnd.openxmlformats-officedocument.spreadsheetml.customProperty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lanejamento\Planej\RELAÇÕES COM INVESTIDORES\Divulgação de Resultados\2024\4T24\Arquivos Recebidos\"/>
    </mc:Choice>
  </mc:AlternateContent>
  <xr:revisionPtr revIDLastSave="0" documentId="13_ncr:1_{20AF8E34-4166-4255-9D08-C867DA36D637}" xr6:coauthVersionLast="47" xr6:coauthVersionMax="47" xr10:uidLastSave="{00000000-0000-0000-0000-000000000000}"/>
  <bookViews>
    <workbookView xWindow="4540" yWindow="0" windowWidth="14400" windowHeight="10200" tabRatio="889" xr2:uid="{5DF10B22-BEAD-48A1-9E42-2634BFE0BF64}"/>
  </bookViews>
  <sheets>
    <sheet name="Index" sheetId="11" r:id="rId1"/>
    <sheet name="Balance Sheet" sheetId="2" r:id="rId2"/>
    <sheet name="Cash Flow" sheetId="3" r:id="rId3"/>
    <sheet name="Income Statement" sheetId="4" r:id="rId4"/>
    <sheet name="Income Statement (Pre IFRS16)" sheetId="5" r:id="rId5"/>
    <sheet name="Expenses" sheetId="6" r:id="rId6"/>
    <sheet name="Operating Data" sheetId="13" r:id="rId7"/>
    <sheet name="RFS" sheetId="8" r:id="rId8"/>
    <sheet name="C&amp;A Pay" sheetId="14" r:id="rId9"/>
    <sheet name="CAPEX" sheetId="15" r:id="rId10"/>
    <sheet name="Stores" sheetId="16" r:id="rId11"/>
  </sheets>
  <externalReferences>
    <externalReference r:id="rId12"/>
  </externalReferences>
  <definedNames>
    <definedName name="_xlnm._FilterDatabase" localSheetId="10" hidden="1">Stores!$A$10:$AL$340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8" i="15" l="1"/>
  <c r="AE18" i="15"/>
  <c r="AD18" i="15"/>
  <c r="AC18" i="15"/>
  <c r="AB18" i="15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C18" i="15"/>
  <c r="AF16" i="15"/>
  <c r="AE16" i="15"/>
  <c r="AD16" i="15"/>
  <c r="AC16" i="15"/>
  <c r="AB16" i="15"/>
  <c r="Y16" i="15"/>
  <c r="X16" i="15"/>
  <c r="W16" i="15"/>
  <c r="V16" i="15"/>
  <c r="U16" i="15"/>
  <c r="T16" i="15"/>
  <c r="S16" i="15"/>
  <c r="R16" i="15"/>
  <c r="Q16" i="15"/>
  <c r="P16" i="15"/>
  <c r="O16" i="15"/>
  <c r="N16" i="15"/>
  <c r="M16" i="15"/>
  <c r="L16" i="15"/>
  <c r="K16" i="15"/>
  <c r="J16" i="15"/>
  <c r="I16" i="15"/>
  <c r="H16" i="15"/>
  <c r="G16" i="15"/>
  <c r="F16" i="15"/>
  <c r="E16" i="15"/>
  <c r="D16" i="15"/>
  <c r="C16" i="15"/>
  <c r="AF14" i="15"/>
  <c r="AE14" i="15"/>
  <c r="AD14" i="15"/>
  <c r="AC14" i="15"/>
  <c r="AB14" i="15"/>
  <c r="Y14" i="15"/>
  <c r="X14" i="15"/>
  <c r="W14" i="15"/>
  <c r="V14" i="15"/>
  <c r="U14" i="15"/>
  <c r="T14" i="15"/>
  <c r="S14" i="15"/>
  <c r="R14" i="15"/>
  <c r="Q14" i="15"/>
  <c r="P14" i="15"/>
  <c r="O14" i="15"/>
  <c r="N14" i="15"/>
  <c r="M14" i="15"/>
  <c r="L14" i="15"/>
  <c r="K14" i="15"/>
  <c r="J14" i="15"/>
  <c r="I14" i="15"/>
  <c r="H14" i="15"/>
  <c r="G14" i="15"/>
  <c r="F14" i="15"/>
  <c r="E14" i="15"/>
  <c r="D14" i="15"/>
  <c r="C14" i="15"/>
  <c r="AF12" i="15"/>
  <c r="AE12" i="15"/>
  <c r="AD12" i="15"/>
  <c r="AC12" i="15"/>
  <c r="AB12" i="15"/>
  <c r="Y12" i="15"/>
  <c r="X12" i="15"/>
  <c r="W12" i="15"/>
  <c r="V12" i="15"/>
  <c r="U12" i="15"/>
  <c r="T12" i="15"/>
  <c r="S12" i="15"/>
  <c r="R12" i="15"/>
  <c r="Q12" i="15"/>
  <c r="P12" i="15"/>
  <c r="O12" i="15"/>
  <c r="N12" i="15"/>
  <c r="M12" i="15"/>
  <c r="L12" i="15"/>
  <c r="K12" i="15"/>
  <c r="J12" i="15"/>
  <c r="I12" i="15"/>
  <c r="H12" i="15"/>
  <c r="G12" i="15"/>
  <c r="F12" i="15"/>
  <c r="E12" i="15"/>
  <c r="D12" i="15"/>
  <c r="C12" i="15"/>
  <c r="AG10" i="15"/>
  <c r="AG18" i="15" s="1"/>
  <c r="Z10" i="15"/>
  <c r="Z12" i="15" s="1"/>
  <c r="K86" i="14"/>
  <c r="J86" i="14"/>
  <c r="I86" i="14"/>
  <c r="H86" i="14"/>
  <c r="G86" i="14"/>
  <c r="F86" i="14"/>
  <c r="E86" i="14"/>
  <c r="D86" i="14"/>
  <c r="C86" i="14"/>
  <c r="K81" i="14"/>
  <c r="J81" i="14"/>
  <c r="I81" i="14"/>
  <c r="H81" i="14"/>
  <c r="G81" i="14"/>
  <c r="F81" i="14"/>
  <c r="E81" i="14"/>
  <c r="D81" i="14"/>
  <c r="C81" i="14"/>
  <c r="K78" i="14"/>
  <c r="J78" i="14"/>
  <c r="I78" i="14"/>
  <c r="H78" i="14"/>
  <c r="G78" i="14"/>
  <c r="F78" i="14"/>
  <c r="E78" i="14"/>
  <c r="D78" i="14"/>
  <c r="C78" i="14"/>
  <c r="K75" i="14"/>
  <c r="J75" i="14"/>
  <c r="I75" i="14"/>
  <c r="H75" i="14"/>
  <c r="G75" i="14"/>
  <c r="F75" i="14"/>
  <c r="E75" i="14"/>
  <c r="D75" i="14"/>
  <c r="C75" i="14"/>
  <c r="J72" i="14"/>
  <c r="K69" i="14"/>
  <c r="J69" i="14"/>
  <c r="I69" i="14"/>
  <c r="H69" i="14"/>
  <c r="G69" i="14"/>
  <c r="F69" i="14"/>
  <c r="E69" i="14"/>
  <c r="D69" i="14"/>
  <c r="C69" i="14"/>
  <c r="K64" i="14"/>
  <c r="J64" i="14"/>
  <c r="I64" i="14"/>
  <c r="H64" i="14"/>
  <c r="G64" i="14"/>
  <c r="F64" i="14"/>
  <c r="E64" i="14"/>
  <c r="D64" i="14"/>
  <c r="C64" i="14"/>
  <c r="K61" i="14"/>
  <c r="J61" i="14"/>
  <c r="I61" i="14"/>
  <c r="H61" i="14"/>
  <c r="G61" i="14"/>
  <c r="F61" i="14"/>
  <c r="E61" i="14"/>
  <c r="D61" i="14"/>
  <c r="C61" i="14"/>
  <c r="K59" i="14"/>
  <c r="J59" i="14"/>
  <c r="I59" i="14"/>
  <c r="H59" i="14"/>
  <c r="G59" i="14"/>
  <c r="F59" i="14"/>
  <c r="E59" i="14"/>
  <c r="D59" i="14"/>
  <c r="C59" i="14"/>
  <c r="I55" i="14"/>
  <c r="H55" i="14"/>
  <c r="G55" i="14"/>
  <c r="F55" i="14"/>
  <c r="E55" i="14"/>
  <c r="D55" i="14"/>
  <c r="C55" i="14"/>
  <c r="K50" i="14"/>
  <c r="J50" i="14"/>
  <c r="I50" i="14"/>
  <c r="H50" i="14"/>
  <c r="G50" i="14"/>
  <c r="F50" i="14"/>
  <c r="E50" i="14"/>
  <c r="D50" i="14"/>
  <c r="C50" i="14"/>
  <c r="K47" i="14"/>
  <c r="J47" i="14"/>
  <c r="I47" i="14"/>
  <c r="H47" i="14"/>
  <c r="G47" i="14"/>
  <c r="F47" i="14"/>
  <c r="E47" i="14"/>
  <c r="D47" i="14"/>
  <c r="C47" i="14"/>
  <c r="K44" i="14"/>
  <c r="J44" i="14"/>
  <c r="I44" i="14"/>
  <c r="H44" i="14"/>
  <c r="G44" i="14"/>
  <c r="F44" i="14"/>
  <c r="E44" i="14"/>
  <c r="D44" i="14"/>
  <c r="C44" i="14"/>
  <c r="K39" i="14"/>
  <c r="J39" i="14"/>
  <c r="I39" i="14"/>
  <c r="H39" i="14"/>
  <c r="G39" i="14"/>
  <c r="K20" i="14"/>
  <c r="J20" i="14"/>
  <c r="I20" i="14"/>
  <c r="H20" i="14"/>
  <c r="G20" i="14"/>
  <c r="F20" i="14"/>
  <c r="E20" i="14"/>
  <c r="D20" i="14"/>
  <c r="C20" i="14"/>
  <c r="K12" i="14"/>
  <c r="K28" i="14" s="1"/>
  <c r="J12" i="14"/>
  <c r="J28" i="14" s="1"/>
  <c r="I12" i="14"/>
  <c r="H12" i="14"/>
  <c r="G12" i="14"/>
  <c r="G28" i="14" s="1"/>
  <c r="F12" i="14"/>
  <c r="F28" i="14" s="1"/>
  <c r="E12" i="14"/>
  <c r="D12" i="14"/>
  <c r="D28" i="14" s="1"/>
  <c r="C12" i="14"/>
  <c r="C28" i="14" s="1"/>
  <c r="C32" i="14" s="1"/>
  <c r="AF15" i="13"/>
  <c r="AE15" i="13"/>
  <c r="AD15" i="13"/>
  <c r="AC15" i="13"/>
  <c r="AB15" i="13"/>
  <c r="Z10" i="13"/>
  <c r="H28" i="14" l="1"/>
  <c r="H29" i="14" s="1"/>
  <c r="K43" i="14"/>
  <c r="E88" i="14"/>
  <c r="E94" i="14" s="1"/>
  <c r="J95" i="14"/>
  <c r="F88" i="14"/>
  <c r="F94" i="14" s="1"/>
  <c r="K95" i="14"/>
  <c r="F58" i="14"/>
  <c r="F72" i="14" s="1"/>
  <c r="E58" i="14"/>
  <c r="E72" i="14" s="1"/>
  <c r="I88" i="14"/>
  <c r="I97" i="14" s="1"/>
  <c r="C58" i="14"/>
  <c r="C72" i="14" s="1"/>
  <c r="I28" i="14"/>
  <c r="H88" i="14"/>
  <c r="H94" i="14" s="1"/>
  <c r="D58" i="14"/>
  <c r="D72" i="14" s="1"/>
  <c r="G88" i="14"/>
  <c r="J88" i="14"/>
  <c r="J96" i="14" s="1"/>
  <c r="G95" i="14"/>
  <c r="K58" i="14"/>
  <c r="K72" i="14" s="1"/>
  <c r="I58" i="14"/>
  <c r="I72" i="14" s="1"/>
  <c r="H58" i="14"/>
  <c r="H72" i="14" s="1"/>
  <c r="G58" i="14"/>
  <c r="G72" i="14" s="1"/>
  <c r="C88" i="14"/>
  <c r="C97" i="14" s="1"/>
  <c r="K88" i="14"/>
  <c r="K97" i="14" s="1"/>
  <c r="H95" i="14"/>
  <c r="E28" i="14"/>
  <c r="E29" i="14" s="1"/>
  <c r="D88" i="14"/>
  <c r="D96" i="14" s="1"/>
  <c r="I95" i="14"/>
  <c r="D32" i="14"/>
  <c r="D29" i="14"/>
  <c r="C91" i="14"/>
  <c r="C94" i="14"/>
  <c r="K91" i="14"/>
  <c r="K94" i="14"/>
  <c r="G29" i="14"/>
  <c r="G30" i="14"/>
  <c r="G32" i="14"/>
  <c r="G31" i="14"/>
  <c r="F97" i="14"/>
  <c r="F93" i="14"/>
  <c r="F96" i="14"/>
  <c r="I32" i="14"/>
  <c r="I29" i="14"/>
  <c r="H93" i="14"/>
  <c r="H96" i="14"/>
  <c r="J30" i="14"/>
  <c r="J32" i="14"/>
  <c r="J92" i="14" s="1"/>
  <c r="J31" i="14"/>
  <c r="J29" i="14"/>
  <c r="G94" i="14"/>
  <c r="G97" i="14"/>
  <c r="G93" i="14"/>
  <c r="G96" i="14"/>
  <c r="G91" i="14"/>
  <c r="C100" i="14"/>
  <c r="C36" i="14"/>
  <c r="C104" i="14"/>
  <c r="K32" i="14"/>
  <c r="K92" i="14" s="1"/>
  <c r="K31" i="14"/>
  <c r="K29" i="14"/>
  <c r="K30" i="14"/>
  <c r="J94" i="14"/>
  <c r="F32" i="14"/>
  <c r="F92" i="14" s="1"/>
  <c r="D104" i="14"/>
  <c r="AG16" i="15"/>
  <c r="Z18" i="15"/>
  <c r="E96" i="14"/>
  <c r="H32" i="14"/>
  <c r="H100" i="14" s="1"/>
  <c r="E93" i="14"/>
  <c r="E97" i="14"/>
  <c r="D100" i="14"/>
  <c r="AG14" i="15"/>
  <c r="Z16" i="15"/>
  <c r="H30" i="14"/>
  <c r="AG12" i="15"/>
  <c r="Z14" i="15"/>
  <c r="H31" i="14"/>
  <c r="J93" i="14" l="1"/>
  <c r="K96" i="14"/>
  <c r="F104" i="14"/>
  <c r="K93" i="14"/>
  <c r="D101" i="14"/>
  <c r="I92" i="14"/>
  <c r="J97" i="14"/>
  <c r="I91" i="14"/>
  <c r="H91" i="14"/>
  <c r="F91" i="14"/>
  <c r="C92" i="14"/>
  <c r="I31" i="14"/>
  <c r="I94" i="14"/>
  <c r="I96" i="14"/>
  <c r="D97" i="14"/>
  <c r="I93" i="14"/>
  <c r="H97" i="14"/>
  <c r="J91" i="14"/>
  <c r="I30" i="14"/>
  <c r="D91" i="14"/>
  <c r="F100" i="14"/>
  <c r="D93" i="14"/>
  <c r="J104" i="14"/>
  <c r="J106" i="14" s="1"/>
  <c r="F29" i="14"/>
  <c r="J100" i="14"/>
  <c r="E32" i="14"/>
  <c r="E36" i="14" s="1"/>
  <c r="C96" i="14"/>
  <c r="E91" i="14"/>
  <c r="D92" i="14"/>
  <c r="C93" i="14"/>
  <c r="D94" i="14"/>
  <c r="D105" i="14"/>
  <c r="H104" i="14"/>
  <c r="H106" i="14" s="1"/>
  <c r="H102" i="14"/>
  <c r="K33" i="14"/>
  <c r="K100" i="14"/>
  <c r="K34" i="14"/>
  <c r="K36" i="14"/>
  <c r="K104" i="14"/>
  <c r="K35" i="14"/>
  <c r="K40" i="14" s="1"/>
  <c r="G34" i="14"/>
  <c r="G33" i="14"/>
  <c r="G100" i="14"/>
  <c r="G36" i="14"/>
  <c r="G35" i="14"/>
  <c r="G40" i="14" s="1"/>
  <c r="F36" i="14"/>
  <c r="J35" i="14"/>
  <c r="J40" i="14" s="1"/>
  <c r="J36" i="14"/>
  <c r="J33" i="14"/>
  <c r="J34" i="14"/>
  <c r="E33" i="14"/>
  <c r="H36" i="14"/>
  <c r="H35" i="14"/>
  <c r="H40" i="14" s="1"/>
  <c r="H34" i="14"/>
  <c r="H33" i="14"/>
  <c r="G92" i="14"/>
  <c r="H92" i="14"/>
  <c r="I36" i="14"/>
  <c r="I104" i="14"/>
  <c r="I33" i="14"/>
  <c r="I100" i="14"/>
  <c r="G104" i="14"/>
  <c r="D33" i="14"/>
  <c r="D36" i="14"/>
  <c r="D37" i="14" s="1"/>
  <c r="E37" i="14" l="1"/>
  <c r="J101" i="14"/>
  <c r="J102" i="14"/>
  <c r="F33" i="14"/>
  <c r="I35" i="14"/>
  <c r="I40" i="14" s="1"/>
  <c r="E100" i="14"/>
  <c r="I102" i="14" s="1"/>
  <c r="E92" i="14"/>
  <c r="F37" i="14"/>
  <c r="I34" i="14"/>
  <c r="E104" i="14"/>
  <c r="E105" i="14" s="1"/>
  <c r="J105" i="14"/>
  <c r="K38" i="14"/>
  <c r="K37" i="14"/>
  <c r="K106" i="14"/>
  <c r="K105" i="14"/>
  <c r="I38" i="14"/>
  <c r="I37" i="14"/>
  <c r="I105" i="14"/>
  <c r="G37" i="14"/>
  <c r="G38" i="14"/>
  <c r="G105" i="14"/>
  <c r="G106" i="14"/>
  <c r="G101" i="14"/>
  <c r="G102" i="14"/>
  <c r="H37" i="14"/>
  <c r="H38" i="14"/>
  <c r="K102" i="14"/>
  <c r="K101" i="14"/>
  <c r="I101" i="14"/>
  <c r="H105" i="14"/>
  <c r="J38" i="14"/>
  <c r="J37" i="14"/>
  <c r="H101" i="14"/>
  <c r="I106" i="14" l="1"/>
  <c r="F105" i="14"/>
  <c r="E101" i="14"/>
  <c r="F101" i="14"/>
</calcChain>
</file>

<file path=xl/sharedStrings.xml><?xml version="1.0" encoding="utf-8"?>
<sst xmlns="http://schemas.openxmlformats.org/spreadsheetml/2006/main" count="2726" uniqueCount="1045">
  <si>
    <t>Caixa e equivalentes de caixa</t>
  </si>
  <si>
    <t>-</t>
  </si>
  <si>
    <t>Contas a receber</t>
  </si>
  <si>
    <t>Derivativos</t>
  </si>
  <si>
    <t xml:space="preserve"> -   </t>
  </si>
  <si>
    <t>Partes relacionadas</t>
  </si>
  <si>
    <t>Estoques</t>
  </si>
  <si>
    <t>Tributos diferidos</t>
  </si>
  <si>
    <t>Depósitos judiciais</t>
  </si>
  <si>
    <t>Partes relacionadas - LP</t>
  </si>
  <si>
    <t>Investimento</t>
  </si>
  <si>
    <t>Imobilizado</t>
  </si>
  <si>
    <t>Intangível</t>
  </si>
  <si>
    <t>Fornecedores</t>
  </si>
  <si>
    <t>Ações em Tesouraria</t>
  </si>
  <si>
    <t>Informações não-auditadas</t>
  </si>
  <si>
    <t xml:space="preserve">  -    </t>
  </si>
  <si>
    <t>Juros sobre arrendamentos</t>
  </si>
  <si>
    <t xml:space="preserve">   -     </t>
  </si>
  <si>
    <t>2019</t>
  </si>
  <si>
    <t>2020</t>
  </si>
  <si>
    <t>2021</t>
  </si>
  <si>
    <t>2022</t>
  </si>
  <si>
    <t>2023</t>
  </si>
  <si>
    <t>Variação cambial - compras</t>
  </si>
  <si>
    <t>Variação cambial - empréstimos</t>
  </si>
  <si>
    <t xml:space="preserve"> Juros sobre empréstimos - partes relacionadas </t>
  </si>
  <si>
    <t xml:space="preserve"> Encargos com antecipação de recebíveis</t>
  </si>
  <si>
    <t>Lucro líquido (prejuízo) do período</t>
  </si>
  <si>
    <t>EBITDA</t>
  </si>
  <si>
    <t>(-) ILP - Incentivo de longo prazo</t>
  </si>
  <si>
    <t>EBITDA Ajustado</t>
  </si>
  <si>
    <t>Despesas com Títulos e Valores Mobiliários e Instrumentos Financeiros Derivativos</t>
  </si>
  <si>
    <t>Outros</t>
  </si>
  <si>
    <t>Recuperação de créditos fiscais</t>
  </si>
  <si>
    <t>Redução ao valor recuperável do ativo</t>
  </si>
  <si>
    <t>Resultado na baixa de ativos</t>
  </si>
  <si>
    <t>Total</t>
  </si>
  <si>
    <t>(-) MDR</t>
  </si>
  <si>
    <t>C&amp;A Pay</t>
  </si>
  <si>
    <t>Bradescard</t>
  </si>
  <si>
    <t>C&amp;A Pay (private label)</t>
  </si>
  <si>
    <t>n.d.</t>
  </si>
  <si>
    <t>∆ pp QoQ</t>
  </si>
  <si>
    <r>
      <rPr>
        <sz val="8"/>
        <color theme="1"/>
        <rFont val="Aptos Narrow"/>
        <family val="2"/>
      </rPr>
      <t>∆</t>
    </r>
    <r>
      <rPr>
        <sz val="8"/>
        <color theme="1"/>
        <rFont val="Tahoma"/>
        <family val="2"/>
      </rPr>
      <t xml:space="preserve"> pp YoY</t>
    </r>
  </si>
  <si>
    <t>% total</t>
  </si>
  <si>
    <t>Local</t>
  </si>
  <si>
    <t>SP</t>
  </si>
  <si>
    <t>SÃO PAULO</t>
  </si>
  <si>
    <t>SHOPPING IBIRAPUERA</t>
  </si>
  <si>
    <t>Shopping</t>
  </si>
  <si>
    <t>SHOPPING JARDIM SUL</t>
  </si>
  <si>
    <t>SHOPPING TIETÊ PLAZA</t>
  </si>
  <si>
    <t>SP ABCDM / LITORAL</t>
  </si>
  <si>
    <t>SÃO BERNARDO DO CAMPO</t>
  </si>
  <si>
    <t>SHOPPING METRÓPOLE</t>
  </si>
  <si>
    <t>SANTO ANDRÉ</t>
  </si>
  <si>
    <t>CENTRO - SANTO ANDRÉ</t>
  </si>
  <si>
    <t>Rua</t>
  </si>
  <si>
    <t>SHOPPING ABC PLAZA</t>
  </si>
  <si>
    <t>RUA AUGUSTA</t>
  </si>
  <si>
    <t>MAUÁ</t>
  </si>
  <si>
    <t>MAUÁ PLAZA SHOPPING</t>
  </si>
  <si>
    <t>DIADEMA</t>
  </si>
  <si>
    <t>SHOPPING PRAÇA DA MOÇA</t>
  </si>
  <si>
    <t>SHOPPING MORUMBI</t>
  </si>
  <si>
    <t>GRANDE SÃO PAULO</t>
  </si>
  <si>
    <t>TABOÃO DA SERRA</t>
  </si>
  <si>
    <t>SHOPPING TABOÃO DA SERRA</t>
  </si>
  <si>
    <t>BARUERI</t>
  </si>
  <si>
    <t>SHOPPING IGUATEMI ALPHAVILLE</t>
  </si>
  <si>
    <t>LITORAL SÃO PAULO</t>
  </si>
  <si>
    <t>SANTOS</t>
  </si>
  <si>
    <t>PRAIA DO GONZAGA</t>
  </si>
  <si>
    <t>SHOPPING MÓOCA</t>
  </si>
  <si>
    <t>SHOPPING SP MARKET</t>
  </si>
  <si>
    <t>SHOPPING CENTER NORTE</t>
  </si>
  <si>
    <t>INTERIOR SÃO PAULO</t>
  </si>
  <si>
    <t>FRANCA</t>
  </si>
  <si>
    <t>FRANCA SHOPPING</t>
  </si>
  <si>
    <t>TAUBATÉ</t>
  </si>
  <si>
    <t>SHOPPING TAUBATÉ</t>
  </si>
  <si>
    <t>CANTAREIRA</t>
  </si>
  <si>
    <t xml:space="preserve"> CANTAREIRA NORTE SHOPPING</t>
  </si>
  <si>
    <t>ITU</t>
  </si>
  <si>
    <t>PLAZA SHOPPING ITU</t>
  </si>
  <si>
    <t>VOTORANTIM</t>
  </si>
  <si>
    <t>ESPLANADA SHOPPING</t>
  </si>
  <si>
    <t>COTIA</t>
  </si>
  <si>
    <t>SHOPPING GRANJA VIANNA</t>
  </si>
  <si>
    <t>SHOPPING IGUATEMI</t>
  </si>
  <si>
    <t>SANTA BÁRBARA D''OESTE</t>
  </si>
  <si>
    <t>TIVOLI SHOPPING</t>
  </si>
  <si>
    <t>PRAIA GRANDE</t>
  </si>
  <si>
    <t>LITORAL SHOPPING</t>
  </si>
  <si>
    <t>ITAPECERICA DA SERRA</t>
  </si>
  <si>
    <t>Shopping Itapecerica</t>
  </si>
  <si>
    <t>PARQUE SHOPPING BARUERI</t>
  </si>
  <si>
    <t>CENTRO - SÃO BERNARDO DO CAMPO</t>
  </si>
  <si>
    <t>SC</t>
  </si>
  <si>
    <t>SANTA CATARINA</t>
  </si>
  <si>
    <t>SÃO JOSÉ</t>
  </si>
  <si>
    <t>SHOPPING ITAGUAÇU</t>
  </si>
  <si>
    <t>SÃO CAETANO DO SUL</t>
  </si>
  <si>
    <t xml:space="preserve">São Caetano do Sul </t>
  </si>
  <si>
    <t>CAMPINAS</t>
  </si>
  <si>
    <t>CENTRO - CAMPINAS</t>
  </si>
  <si>
    <t>SÃO JOSÉ DOS CAMPOS</t>
  </si>
  <si>
    <t>VALE SUL SHOPPING</t>
  </si>
  <si>
    <t>CAMPINAS SHOPPING CENTER</t>
  </si>
  <si>
    <t>RAPOSO SHOPPNG</t>
  </si>
  <si>
    <t>SHOPPING IGUATEMI CAMPINAS</t>
  </si>
  <si>
    <t>GUARATINGUETÁ</t>
  </si>
  <si>
    <t>BURITI SHOPPING GUARÁ</t>
  </si>
  <si>
    <t>SHOPPING PARQUE DOM PEDRO</t>
  </si>
  <si>
    <t>JACAREÍ</t>
  </si>
  <si>
    <t>JACAREÍ SHOPPING</t>
  </si>
  <si>
    <t>RIBEIRÃO PRETO</t>
  </si>
  <si>
    <t>SHOPPING RIBEIRÃO PRETO</t>
  </si>
  <si>
    <t>MT</t>
  </si>
  <si>
    <t>MATO GROSSO</t>
  </si>
  <si>
    <t>CUIABÁ</t>
  </si>
  <si>
    <t>PANTANAL SHOPPING</t>
  </si>
  <si>
    <t>MS</t>
  </si>
  <si>
    <t>MATO GROSSO DO SUL</t>
  </si>
  <si>
    <t>CAMPO GRANDE</t>
  </si>
  <si>
    <t>SHOPPING CAMPO GRANDE</t>
  </si>
  <si>
    <t>CENTERVALE SHOPPING</t>
  </si>
  <si>
    <t>SÃO JOSÉ DO RIO PRETO</t>
  </si>
  <si>
    <t>RIO PRETO SHOPPING</t>
  </si>
  <si>
    <t>BRAGANÇA PAULISTA</t>
  </si>
  <si>
    <t>BRAGANÇA GARDEN SHOPPING</t>
  </si>
  <si>
    <t>BA</t>
  </si>
  <si>
    <t>SALVADOR / BA</t>
  </si>
  <si>
    <t>SALVADOR</t>
  </si>
  <si>
    <t>SHOPPING CENTER LAPA</t>
  </si>
  <si>
    <t>JUNDIAÍ</t>
  </si>
  <si>
    <t>MAXI SHOPPING JUNDIAÍ</t>
  </si>
  <si>
    <t>SHOPPING TAMBORÉ</t>
  </si>
  <si>
    <t>Criciúma /SC</t>
  </si>
  <si>
    <t>CRICIÚMA</t>
  </si>
  <si>
    <t>Nações Shopping</t>
  </si>
  <si>
    <t>JOINVILLE</t>
  </si>
  <si>
    <t>JOINVILLE GARDEN SHOPPING</t>
  </si>
  <si>
    <t>SHOPPING PLAZA SUL</t>
  </si>
  <si>
    <t>BAHIA</t>
  </si>
  <si>
    <t>SALVADOR SHOPPING</t>
  </si>
  <si>
    <t>PR</t>
  </si>
  <si>
    <t>Foz do Iguaçu/PR</t>
  </si>
  <si>
    <t>FOZ DO IGUAÇU</t>
  </si>
  <si>
    <t>Shopping Catuaí Palladium</t>
  </si>
  <si>
    <t>JUNDIAÍ SHOPPING</t>
  </si>
  <si>
    <t>RJ</t>
  </si>
  <si>
    <t>RIO DE JANEIRO</t>
  </si>
  <si>
    <t>TIJUCA SHOPPING</t>
  </si>
  <si>
    <t>GUARULHOS</t>
  </si>
  <si>
    <t>INTERNACIONAL SHOPPING</t>
  </si>
  <si>
    <t>SHOPPING WEST PLAZA</t>
  </si>
  <si>
    <t>BANGU SHOPPING</t>
  </si>
  <si>
    <t>MG</t>
  </si>
  <si>
    <t>MINAS GERAIS</t>
  </si>
  <si>
    <t>MONTES CLAROS</t>
  </si>
  <si>
    <t xml:space="preserve">Montes Claros </t>
  </si>
  <si>
    <t>SHOPPING INTERLAGOS</t>
  </si>
  <si>
    <t>SHOPPING ITAQUERA</t>
  </si>
  <si>
    <t>SHOPPING PARQUE DAS BANDEIRAS</t>
  </si>
  <si>
    <t>SHOPPING ARICANDUVA</t>
  </si>
  <si>
    <t>Araçatuba/ SP</t>
  </si>
  <si>
    <t>ARAÇATUBA</t>
  </si>
  <si>
    <t xml:space="preserve">Praça Nova Araçatuba </t>
  </si>
  <si>
    <t>SÃO VICENTE</t>
  </si>
  <si>
    <t>BRISAMAR SHOPPING</t>
  </si>
  <si>
    <t>SHOPPING PENHA</t>
  </si>
  <si>
    <t>SHOPPING ANÁLIA FRANCO</t>
  </si>
  <si>
    <t>INDAIATUBA</t>
  </si>
  <si>
    <t>POLO SHOPPING</t>
  </si>
  <si>
    <t>RS</t>
  </si>
  <si>
    <t>RIO GRANDE DO SUL</t>
  </si>
  <si>
    <t>PORTO ALEGRE</t>
  </si>
  <si>
    <t>CENTRO - PORTO ALEGRE</t>
  </si>
  <si>
    <t>BALNEÁRIO CAMBORIÚ</t>
  </si>
  <si>
    <t>BALNEÁRIO CAMBORIÚ SHOPPING</t>
  </si>
  <si>
    <t>PE</t>
  </si>
  <si>
    <t>PERNAMBUCO</t>
  </si>
  <si>
    <t>CARPINA</t>
  </si>
  <si>
    <t>Shopping Carpina</t>
  </si>
  <si>
    <t>NOVO HAMBURGO</t>
  </si>
  <si>
    <t>NOVO SHOPPING</t>
  </si>
  <si>
    <t>BOURBON SHOPPING WALLIG</t>
  </si>
  <si>
    <t>SHOPPING PRAIA DE BELAS</t>
  </si>
  <si>
    <t>GRANDE RIO / INTERIOR</t>
  </si>
  <si>
    <t>NITERÓI</t>
  </si>
  <si>
    <t>SHOPPING BAY MARKET CENTER</t>
  </si>
  <si>
    <t>DF</t>
  </si>
  <si>
    <t>DISTRITO FEDERAL</t>
  </si>
  <si>
    <t>BRASÍLIA</t>
  </si>
  <si>
    <t>ALAMEDA SHOPPING</t>
  </si>
  <si>
    <t>CANOAS</t>
  </si>
  <si>
    <t>CANOAS SHOPPING</t>
  </si>
  <si>
    <t>SHOPPING IGUATEMI PORTO ALEGRE</t>
  </si>
  <si>
    <t>SÃO GONÇALO</t>
  </si>
  <si>
    <t>CENTRO - ALCÂNTARA</t>
  </si>
  <si>
    <t>UMUARAMA/PR</t>
  </si>
  <si>
    <t>UMUARAMA</t>
  </si>
  <si>
    <t>PALLADIUM UMUARAMA</t>
  </si>
  <si>
    <t>SE</t>
  </si>
  <si>
    <t>SERGIPE</t>
  </si>
  <si>
    <t>ARACAJU</t>
  </si>
  <si>
    <t xml:space="preserve">SHOPPING RIO MAR ARACAJU </t>
  </si>
  <si>
    <t>SHOPPING CIDADE NORTE</t>
  </si>
  <si>
    <t>SHOPPING METRÔ TATUAPÉ</t>
  </si>
  <si>
    <t>OSASCO</t>
  </si>
  <si>
    <t>Super Shopping Osasco</t>
  </si>
  <si>
    <t>CE</t>
  </si>
  <si>
    <t>CEARÁ</t>
  </si>
  <si>
    <t>FORTALEZA</t>
  </si>
  <si>
    <t>SHOPPING BENFICA</t>
  </si>
  <si>
    <t>VÁRZEA GRANDE</t>
  </si>
  <si>
    <t>VÁRZEA GRANDE SHOPPING</t>
  </si>
  <si>
    <t>PI</t>
  </si>
  <si>
    <t>PIAUÍ</t>
  </si>
  <si>
    <t>TERESINA</t>
  </si>
  <si>
    <t>CENTRO - TERESINA</t>
  </si>
  <si>
    <t>SHOPPING ABC</t>
  </si>
  <si>
    <t>MOGI DAS CRUZES</t>
  </si>
  <si>
    <t>MOGI SHOPPING</t>
  </si>
  <si>
    <t>BONSUCESSO SHOPPING</t>
  </si>
  <si>
    <t>SOROCABA</t>
  </si>
  <si>
    <t>SHOPPING CIANÊ</t>
  </si>
  <si>
    <t>PELOTAS</t>
  </si>
  <si>
    <t>CENTRO - PELOTAS</t>
  </si>
  <si>
    <t>SÃO CARLOS</t>
  </si>
  <si>
    <t>SHOPPING IGUATEMI SÃO CARLOS</t>
  </si>
  <si>
    <t>Rio Grande</t>
  </si>
  <si>
    <t>RIO GRANDE</t>
  </si>
  <si>
    <t>PARTAGE SHOPPING RIO GRANDE</t>
  </si>
  <si>
    <t>CENTRO - GUARULHOS</t>
  </si>
  <si>
    <t>SHOPPING MAIA GUARULHOS</t>
  </si>
  <si>
    <t>SANTANA PARQUE SHOPPING</t>
  </si>
  <si>
    <t>ARARAQUARA</t>
  </si>
  <si>
    <t>SHOPPING JARAGUÁ</t>
  </si>
  <si>
    <t>CENTRO - OSASCO</t>
  </si>
  <si>
    <t>PARANÁ</t>
  </si>
  <si>
    <t>LONDRINA</t>
  </si>
  <si>
    <t>NORTE SHOPPING LONDRINA</t>
  </si>
  <si>
    <t>CARAPICUÍBA SÃO PAULO</t>
  </si>
  <si>
    <t xml:space="preserve">CARAPICUÍBA </t>
  </si>
  <si>
    <t>PLAZA SHOPPING CARAPICUÍBA</t>
  </si>
  <si>
    <t>CURITIBA</t>
  </si>
  <si>
    <t>SHOPPING PALLADIUM</t>
  </si>
  <si>
    <t>CABO FRIO</t>
  </si>
  <si>
    <t>Shopping Park Lagos</t>
  </si>
  <si>
    <t>SHOPPING CATUAÍ</t>
  </si>
  <si>
    <t>BLUMENAU</t>
  </si>
  <si>
    <t>Shopping Park Europeu</t>
  </si>
  <si>
    <t>SHOPPING IGUATEMI FORTALEZA</t>
  </si>
  <si>
    <t>BAURU</t>
  </si>
  <si>
    <t>BAURU SHOPPING</t>
  </si>
  <si>
    <t>SHOPPING CAMPO LIMPO</t>
  </si>
  <si>
    <t>SHOPPING - BONSUCESSO</t>
  </si>
  <si>
    <t>PIRACICABA</t>
  </si>
  <si>
    <t>SHOPPING PIRACICABA</t>
  </si>
  <si>
    <t>MOGI GUAÇU</t>
  </si>
  <si>
    <t>BURITI SHOPPING MOGI GUAÇU</t>
  </si>
  <si>
    <t>CENTRO - CURITIBA</t>
  </si>
  <si>
    <t>SHOPPING MÜELLER</t>
  </si>
  <si>
    <t>MA</t>
  </si>
  <si>
    <t>MARANHÃO</t>
  </si>
  <si>
    <t>SÃO LUÍS</t>
  </si>
  <si>
    <t>SHOPPING DA ILHA</t>
  </si>
  <si>
    <t>SHOPPING CURITIBA</t>
  </si>
  <si>
    <t>RECIFE</t>
  </si>
  <si>
    <t>PLAZA SHOPPING CASA FORTE</t>
  </si>
  <si>
    <t>SHOPPING PARK BARIGUI</t>
  </si>
  <si>
    <t>Volta Redonda/RJ</t>
  </si>
  <si>
    <t>VOLTA REDONDA</t>
  </si>
  <si>
    <t>Shopping Park Sul</t>
  </si>
  <si>
    <t>IMPERATRIZ</t>
  </si>
  <si>
    <t>SHOPPING IMPERIAL</t>
  </si>
  <si>
    <t>ÁGUAS CLARAS SHOPPING</t>
  </si>
  <si>
    <t>PA</t>
  </si>
  <si>
    <t>PARÁ</t>
  </si>
  <si>
    <t>BELÉM</t>
  </si>
  <si>
    <t>SHOPPING CASTANHEIRA</t>
  </si>
  <si>
    <t>SHOPPING BOULEVARD</t>
  </si>
  <si>
    <t>MARINGÁ</t>
  </si>
  <si>
    <t>MARINGÁ PARK SHOPPING</t>
  </si>
  <si>
    <t>SHOPPING PÁTIO BELÉM</t>
  </si>
  <si>
    <t>Shopping Norte Sul Plaza</t>
  </si>
  <si>
    <t>POÇOS DE CALDAS</t>
  </si>
  <si>
    <t>SHOPPING MINASUL</t>
  </si>
  <si>
    <t>SÃO JOSÉ DO RIBAMAR</t>
  </si>
  <si>
    <t>SHOPPING PÁTIO NORTE</t>
  </si>
  <si>
    <t>VITÓRIA DA CONQUISTA</t>
  </si>
  <si>
    <t>Vitória da Conquista</t>
  </si>
  <si>
    <t>SÃO LUIS SHOPPING</t>
  </si>
  <si>
    <t>AL</t>
  </si>
  <si>
    <t>ALAGOAS</t>
  </si>
  <si>
    <t>MACEIÓ</t>
  </si>
  <si>
    <t>SHOPPING IGUATEMI MACEIÓ</t>
  </si>
  <si>
    <t>RN</t>
  </si>
  <si>
    <t>Mossoró/ RN</t>
  </si>
  <si>
    <t>MOSSORÓ/RN</t>
  </si>
  <si>
    <t>PARTAGE SHOPPING MOSSORÓ</t>
  </si>
  <si>
    <t>SHOPPING RECREIO</t>
  </si>
  <si>
    <t>SHOPPING RIO POTY</t>
  </si>
  <si>
    <t>SHOPPING GRÃO PARÁ</t>
  </si>
  <si>
    <t>SHOPPING IGUATEMI BAHIA</t>
  </si>
  <si>
    <t>BOURBON SHOPPING POMPÉIA</t>
  </si>
  <si>
    <t>Shopping Jardim Oriente</t>
  </si>
  <si>
    <t xml:space="preserve">Aracaju Parque Shopping </t>
  </si>
  <si>
    <t>Guarapuava/PR</t>
  </si>
  <si>
    <t>GUARAPUAVA</t>
  </si>
  <si>
    <t>Shopping Cidade dos Lagos</t>
  </si>
  <si>
    <t>SHOPPING PARALELA</t>
  </si>
  <si>
    <t>SHOPPING TERESINA</t>
  </si>
  <si>
    <t>SHOPPING PIEDADE BARRIS</t>
  </si>
  <si>
    <t>CARUARU</t>
  </si>
  <si>
    <t xml:space="preserve"> CARUARU SHOPPING</t>
  </si>
  <si>
    <t>PAULISTA</t>
  </si>
  <si>
    <t>SHOPPING NORTH WAY PAULISTA</t>
  </si>
  <si>
    <t>SHOPPING BELA VISTA</t>
  </si>
  <si>
    <t>SHOPPING RECIFE</t>
  </si>
  <si>
    <t>PETROLINA</t>
  </si>
  <si>
    <t>RIVER SHOPPING</t>
  </si>
  <si>
    <t>SHOPPING GUARARAPES</t>
  </si>
  <si>
    <t>SÃO LUÍS/MA</t>
  </si>
  <si>
    <t>GOLDEN SHOPPING CALHAU</t>
  </si>
  <si>
    <t>SHOPPING BOA VISTA</t>
  </si>
  <si>
    <t xml:space="preserve">OLINDA </t>
  </si>
  <si>
    <t>SHOPPING PATTEO OLINDA</t>
  </si>
  <si>
    <t>CENTRO - RECIFE</t>
  </si>
  <si>
    <t>CAMAÇARI</t>
  </si>
  <si>
    <t xml:space="preserve">SHOPPING BOULEVARD CAMAÇARI </t>
  </si>
  <si>
    <t>SHOPPING FORTALEZA</t>
  </si>
  <si>
    <t>SHOPPING BARRA SALVADOR</t>
  </si>
  <si>
    <t>ITABORAÍ</t>
  </si>
  <si>
    <t>CENTRO - ITABORAÍ</t>
  </si>
  <si>
    <t>FEIRA DE SANTANA</t>
  </si>
  <si>
    <t>SHOPPING IGUATEMI FEIRA DE SANTANA</t>
  </si>
  <si>
    <t>ITABUNA</t>
  </si>
  <si>
    <t>JEQUITIBÁ PLAZA</t>
  </si>
  <si>
    <t>North Shopping Jóquei</t>
  </si>
  <si>
    <t>CENTRO - COPACABANA</t>
  </si>
  <si>
    <t>LIMEIRA</t>
  </si>
  <si>
    <t>CENTER SHOPPING</t>
  </si>
  <si>
    <t>CENTRO - SÃO LUIS</t>
  </si>
  <si>
    <t xml:space="preserve">SÃO JOSÉ DOS PINHAIS </t>
  </si>
  <si>
    <t>SÃO JOSÉ DOS PINHAIS</t>
  </si>
  <si>
    <t>SHOPPING RIO ANIL</t>
  </si>
  <si>
    <t>CENTRO - TIJUCA</t>
  </si>
  <si>
    <t>MACAÉ</t>
  </si>
  <si>
    <t>SHOPPING PLAZA MACAÉ</t>
  </si>
  <si>
    <t xml:space="preserve">JOCKEY PLAZA SHOPPING  </t>
  </si>
  <si>
    <t>SHOPPING PASSEIO CAMPO GRANDE</t>
  </si>
  <si>
    <t xml:space="preserve"> IPANEMA</t>
  </si>
  <si>
    <t>SUZANO</t>
  </si>
  <si>
    <t>SHOPPING SUZANO</t>
  </si>
  <si>
    <t>SÃO JOÃO DE MERITI</t>
  </si>
  <si>
    <t>SHOPPING GRANDE RIO</t>
  </si>
  <si>
    <t>ARAPIRACA</t>
  </si>
  <si>
    <t>SHOPPING PÁTIO ARAPIRACA GARDEN</t>
  </si>
  <si>
    <t>BARRA SHOPPING</t>
  </si>
  <si>
    <t>RIO CLARO</t>
  </si>
  <si>
    <t>SHOPPING RIO CLARO</t>
  </si>
  <si>
    <t>CENTRO - MACEIÓ</t>
  </si>
  <si>
    <t>AMÉRICAS SHOPPING</t>
  </si>
  <si>
    <t>SHOPPING PATIO MACEIÓ</t>
  </si>
  <si>
    <t>SHOPPING MACEIÓ</t>
  </si>
  <si>
    <t>CENTRO - MADUREIRA</t>
  </si>
  <si>
    <t>PB</t>
  </si>
  <si>
    <t>PARAÍBA</t>
  </si>
  <si>
    <t>CAMPINA GRANDE</t>
  </si>
  <si>
    <t xml:space="preserve">SHOPPING BOULEVARD </t>
  </si>
  <si>
    <t>BOULEVARD SHOPPING SÃO GONÇALO</t>
  </si>
  <si>
    <t>BRASÍLIA BOULEVARD</t>
  </si>
  <si>
    <t>NOVO SHOPPING RIBEIRÃO PRETO</t>
  </si>
  <si>
    <t>ITAGUAÍ</t>
  </si>
  <si>
    <t>PATIO MIX ITAGUAI</t>
  </si>
  <si>
    <t>PLAZA SHOPPING</t>
  </si>
  <si>
    <t>CAXIAS DO SUL</t>
  </si>
  <si>
    <t>SÃO GONÇALO SHOPPING</t>
  </si>
  <si>
    <t>NILÓPOLIS</t>
  </si>
  <si>
    <t>NILÓPOLIS CENTRO</t>
  </si>
  <si>
    <t>CENTRO - RIO DE JANEIRO</t>
  </si>
  <si>
    <t>MARÍLIA</t>
  </si>
  <si>
    <t>MARILIA</t>
  </si>
  <si>
    <t>RIO GRANDE DO NORTE</t>
  </si>
  <si>
    <t>NATAL</t>
  </si>
  <si>
    <t>NATAL SHOPPING</t>
  </si>
  <si>
    <t>SHOPPING NOVA AMÉRICA</t>
  </si>
  <si>
    <t>NORTE SHOPPING</t>
  </si>
  <si>
    <t>WEST SHOPPING RIO</t>
  </si>
  <si>
    <t>SHOPPING SULACAP</t>
  </si>
  <si>
    <t>PRESIDENTE PRUDENTE</t>
  </si>
  <si>
    <t>PRUDENSHOPPING</t>
  </si>
  <si>
    <t>SIDER SHOPPING</t>
  </si>
  <si>
    <t>BELO HORIZONTE</t>
  </si>
  <si>
    <t>BH SHOPPING</t>
  </si>
  <si>
    <t>JUIZ DE FORA</t>
  </si>
  <si>
    <t>SHOPPING INDEPENDÊNCIA</t>
  </si>
  <si>
    <t>UBERLÂNDIA</t>
  </si>
  <si>
    <t>SHOPPING VIA BARREIRO</t>
  </si>
  <si>
    <t>LAURO DE FREITAS</t>
  </si>
  <si>
    <t>Parque Shopping da Bahia</t>
  </si>
  <si>
    <t>SHOPPING UNIÃO</t>
  </si>
  <si>
    <t>CENTRO - JUIZ DE FORA</t>
  </si>
  <si>
    <t>BOULEVARD SHOPPING</t>
  </si>
  <si>
    <t>CENTRO - BH</t>
  </si>
  <si>
    <t>UBERLÂNDIA SHOPPING</t>
  </si>
  <si>
    <t>SETE LAGOAS</t>
  </si>
  <si>
    <t>SHOPPING SETE LAGOAS</t>
  </si>
  <si>
    <t>SHOPPING DEL REY</t>
  </si>
  <si>
    <t>UBERABA</t>
  </si>
  <si>
    <t>UBERABA SHOPPING</t>
  </si>
  <si>
    <t>NOSSA SENHORA DO SOCORRO</t>
  </si>
  <si>
    <t>SHOPPING PRÊMIO</t>
  </si>
  <si>
    <t>ES</t>
  </si>
  <si>
    <t>ESPÍRITO SANTO</t>
  </si>
  <si>
    <t>VILA VELHA</t>
  </si>
  <si>
    <t>BOULEVARD SHOPPING VILA VELHA</t>
  </si>
  <si>
    <t>SHOPPING MINAS</t>
  </si>
  <si>
    <t>RO</t>
  </si>
  <si>
    <t>RONDONIA</t>
  </si>
  <si>
    <t>PORTO VELHO</t>
  </si>
  <si>
    <t>SHOPPING PORTO VELHO</t>
  </si>
  <si>
    <t>CONTAGEM</t>
  </si>
  <si>
    <t>ITAÚ POWER SHOPPING</t>
  </si>
  <si>
    <t>SHOPPING DIFUSORA</t>
  </si>
  <si>
    <t>SERRA</t>
  </si>
  <si>
    <t>SHOPPING MONT SERRAT</t>
  </si>
  <si>
    <t>VITÓRIA</t>
  </si>
  <si>
    <t>SHOPPING VITÓRIA</t>
  </si>
  <si>
    <t>CARIACICA</t>
  </si>
  <si>
    <t>SHOPPING MOXUARA</t>
  </si>
  <si>
    <t>SHOPPING PRAIA DA COSTA</t>
  </si>
  <si>
    <t>SHOPPING VILA VELHA</t>
  </si>
  <si>
    <t>SHOPPING MESTRE ÁLVARO</t>
  </si>
  <si>
    <t>IPATINGA</t>
  </si>
  <si>
    <t>SHOPPING VALE DO AÇO</t>
  </si>
  <si>
    <t>SHOPPING JARDINS ARACAJU</t>
  </si>
  <si>
    <t>SHOPPING VIA SUL</t>
  </si>
  <si>
    <t>CENTRO - CAMPINA GRANDE</t>
  </si>
  <si>
    <t>HORTOLÂNDIA</t>
  </si>
  <si>
    <t>SHOPPING HORTOLÂNDIA</t>
  </si>
  <si>
    <t>SHOPPING S.B. PLAZA</t>
  </si>
  <si>
    <t>JOÃO PESSOA</t>
  </si>
  <si>
    <t>CENTRO - JOÃO PESSOA</t>
  </si>
  <si>
    <t>MANAÍRA SHOPPING</t>
  </si>
  <si>
    <t>GOLDEN SQUARE SHOPPING</t>
  </si>
  <si>
    <t>GO</t>
  </si>
  <si>
    <t>GOIÁS</t>
  </si>
  <si>
    <t>ANÁPOLIS</t>
  </si>
  <si>
    <t>ANASHOPPING</t>
  </si>
  <si>
    <t>SHOPPING MANGABEIRA</t>
  </si>
  <si>
    <t>CARIOCA SHOPPING</t>
  </si>
  <si>
    <t>JUAZEIRO DO NORTE</t>
  </si>
  <si>
    <t>SHOPPING CARIRI</t>
  </si>
  <si>
    <t>NORTH SHOPPING</t>
  </si>
  <si>
    <t>SHOPPING ALDEOTA</t>
  </si>
  <si>
    <t>CABO DE SANTO AGOSTINHO</t>
  </si>
  <si>
    <t>SHOPPING COSTA DOURADA</t>
  </si>
  <si>
    <t>SHOPPING PARANGABA</t>
  </si>
  <si>
    <t>MARACANAÚ</t>
  </si>
  <si>
    <t>NORTH SHOPPING MARACANAÚ</t>
  </si>
  <si>
    <t>AM</t>
  </si>
  <si>
    <t>AMAZONAS</t>
  </si>
  <si>
    <t>MANAUS</t>
  </si>
  <si>
    <t>AMAZONAS SHOPPING</t>
  </si>
  <si>
    <t>SHOPPING MANAUARA</t>
  </si>
  <si>
    <t>CENTRO - MANAUS</t>
  </si>
  <si>
    <t>SHOPPING VIA NORTE MANAUS</t>
  </si>
  <si>
    <t>SHOPPING CONJUNTO NACIONAL</t>
  </si>
  <si>
    <t xml:space="preserve">Shopping RioMar Kennedy </t>
  </si>
  <si>
    <t>SHOPPING CONTAGEM</t>
  </si>
  <si>
    <t>APARECIDA DE GOIÂNIA</t>
  </si>
  <si>
    <t>SHOPPING BURITI</t>
  </si>
  <si>
    <t>UBERLÂNDIA CENTRO</t>
  </si>
  <si>
    <t>SHOPPING JK CEILÂNDIA</t>
  </si>
  <si>
    <t>Sumaúma Park Shopping</t>
  </si>
  <si>
    <t>GOIÂNIA</t>
  </si>
  <si>
    <t>FLAMBOYANT SHOPPING</t>
  </si>
  <si>
    <t>BETIM</t>
  </si>
  <si>
    <t>PARTAGE SHOPPING BETIM</t>
  </si>
  <si>
    <t>GOIANIA SHOPPING</t>
  </si>
  <si>
    <t>ANANINDEUA</t>
  </si>
  <si>
    <t xml:space="preserve">SHOPPING METRÓPOLE ANANINDEUA </t>
  </si>
  <si>
    <t>PARK SHOPPING</t>
  </si>
  <si>
    <t>SHOPPING PASSEIO DAS ÁGUAS</t>
  </si>
  <si>
    <t>ILHA DO GOVERNADOR PLAZA SHOPPING</t>
  </si>
  <si>
    <t>PARQUE SHOPPING BELÉM</t>
  </si>
  <si>
    <t>Shopping Grande Circular</t>
  </si>
  <si>
    <t>SHOPPING ELDORADO</t>
  </si>
  <si>
    <t>SANTAREM</t>
  </si>
  <si>
    <t>TAPAJÓS SHOPPING</t>
  </si>
  <si>
    <t>MARABÁ</t>
  </si>
  <si>
    <t>SHOPPING MARABÁ</t>
  </si>
  <si>
    <t>PÁTIO BRASIL SHOPPING</t>
  </si>
  <si>
    <t>VALPARAÍSO DE GOIÁS</t>
  </si>
  <si>
    <t>SHOPPING SUL</t>
  </si>
  <si>
    <t>SHOPPING TAGUATINGA</t>
  </si>
  <si>
    <t>TO</t>
  </si>
  <si>
    <t>TOCANTINS</t>
  </si>
  <si>
    <t>PALMAS</t>
  </si>
  <si>
    <t>SHOPPING CAMPIM DOURADO</t>
  </si>
  <si>
    <t>RIO VERDE</t>
  </si>
  <si>
    <t>SHOPPING BURUTI RIO VERDE</t>
  </si>
  <si>
    <t>SHOPPING TACARUNA</t>
  </si>
  <si>
    <t>SHOPPING RIO MAR</t>
  </si>
  <si>
    <t xml:space="preserve">CENTRO - FEIRA DE SANTANA </t>
  </si>
  <si>
    <t>AP</t>
  </si>
  <si>
    <t>AMAPÁ</t>
  </si>
  <si>
    <t>MACAPÁ</t>
  </si>
  <si>
    <t>MACAPÁ SHOOPING CENTER</t>
  </si>
  <si>
    <t>SHOPPING AMAPÁ GARDEN</t>
  </si>
  <si>
    <t>SHOPPING ESTAÇÃO BH</t>
  </si>
  <si>
    <t>SHOPPING MIDWAY MALL</t>
  </si>
  <si>
    <t>DUQUE DE CAXIAS</t>
  </si>
  <si>
    <t>CENTRO - DUQUE DE CAXIAS</t>
  </si>
  <si>
    <t>CAXIAS SHOPPING</t>
  </si>
  <si>
    <t>FLORIANÓPOLIS</t>
  </si>
  <si>
    <t>FLORIPA SHOPPING</t>
  </si>
  <si>
    <t>CAMARAGIBE</t>
  </si>
  <si>
    <t>CAMARÁ SHOPPING</t>
  </si>
  <si>
    <t>CONTINENTE PARK SHOPPING</t>
  </si>
  <si>
    <t>NOVA IGUAÇU</t>
  </si>
  <si>
    <t>CENTRO - NOVA IGUAÇU</t>
  </si>
  <si>
    <t>AC</t>
  </si>
  <si>
    <t>ACRE</t>
  </si>
  <si>
    <t>RIO BRANCO</t>
  </si>
  <si>
    <t>SHOOPING VIA VERDE</t>
  </si>
  <si>
    <t>CAMPOS DOS GOYTACAZES</t>
  </si>
  <si>
    <t>SHOPPING MÉIER</t>
  </si>
  <si>
    <t>SALVADOR NORTE SHOPPING</t>
  </si>
  <si>
    <t>RIO DE JANERO</t>
  </si>
  <si>
    <t>BOTAFOGO - RJ</t>
  </si>
  <si>
    <t>RR</t>
  </si>
  <si>
    <t>RORAIMA</t>
  </si>
  <si>
    <t>BOA VISTA</t>
  </si>
  <si>
    <t>PÁTIO RORAIMA SHOPPING</t>
  </si>
  <si>
    <t>SHOPPING NOVA IGUAÇU</t>
  </si>
  <si>
    <t>Goiânia/GO</t>
  </si>
  <si>
    <t xml:space="preserve">Araguaia Shopping </t>
  </si>
  <si>
    <t>Itabaiana SE</t>
  </si>
  <si>
    <t>ITABAIANA</t>
  </si>
  <si>
    <t xml:space="preserve">Shopping Peixoto </t>
  </si>
  <si>
    <t xml:space="preserve"> Patos / PB </t>
  </si>
  <si>
    <t>PATOS</t>
  </si>
  <si>
    <t xml:space="preserve">Patos Shopping </t>
  </si>
  <si>
    <t>Lages/SC</t>
  </si>
  <si>
    <t>LAGES</t>
  </si>
  <si>
    <t>Lages Garden Shopping</t>
  </si>
  <si>
    <t>Sinop/MT</t>
  </si>
  <si>
    <t>SINOP</t>
  </si>
  <si>
    <t xml:space="preserve">Shopping Sinop </t>
  </si>
  <si>
    <t>Rio de Janeiro/RJ</t>
  </si>
  <si>
    <t>Park Shopping Jacarepaguá</t>
  </si>
  <si>
    <t>Parauapebas/PA</t>
  </si>
  <si>
    <t>PARAUAPEBAS</t>
  </si>
  <si>
    <t>Partage Shopping Parauapebas</t>
  </si>
  <si>
    <t>Canoas-RS</t>
  </si>
  <si>
    <t xml:space="preserve">Park Shopping Canoas </t>
  </si>
  <si>
    <t xml:space="preserve">Parnaíba / PI </t>
  </si>
  <si>
    <t>PARNAÍBA</t>
  </si>
  <si>
    <t xml:space="preserve">Parnaíba Shopping </t>
  </si>
  <si>
    <t>Teixeira de Freitas/BA</t>
  </si>
  <si>
    <t>TEIXEIRA DE FREITAS</t>
  </si>
  <si>
    <t xml:space="preserve">Shopping Pátio Mix </t>
  </si>
  <si>
    <t>Angra do Reis /RJ</t>
  </si>
  <si>
    <t>ANGRA DOS REIS</t>
  </si>
  <si>
    <t xml:space="preserve">Shopping Piratas </t>
  </si>
  <si>
    <t>Itapetininga/SP</t>
  </si>
  <si>
    <t>ITAPETININGA</t>
  </si>
  <si>
    <t xml:space="preserve">Itapê Shopping </t>
  </si>
  <si>
    <t xml:space="preserve">Shopping Metropolitano </t>
  </si>
  <si>
    <t xml:space="preserve">Gurupi/TO </t>
  </si>
  <si>
    <t>GURUPI</t>
  </si>
  <si>
    <t xml:space="preserve">Shopping Center Araguaia </t>
  </si>
  <si>
    <t>Botucatu/SP</t>
  </si>
  <si>
    <t>BOTUCATU</t>
  </si>
  <si>
    <t>Loja rua de Botucatu</t>
  </si>
  <si>
    <t>São Paulo/SP</t>
  </si>
  <si>
    <t>Shopping Trimais Hiper Center</t>
  </si>
  <si>
    <t>Maringá/PR</t>
  </si>
  <si>
    <t>Shopping Cidade Maringá</t>
  </si>
  <si>
    <t>Altamira/PA</t>
  </si>
  <si>
    <t>ALTAMIRA</t>
  </si>
  <si>
    <t>Shopping Serra Dourada</t>
  </si>
  <si>
    <t>Barbacena/MG</t>
  </si>
  <si>
    <t>BARBACENA</t>
  </si>
  <si>
    <t>Loja de rua Barbacena</t>
  </si>
  <si>
    <t>Anápolis/GO</t>
  </si>
  <si>
    <t>Loja de rua Anápolis</t>
  </si>
  <si>
    <t>Divinópolis/MG</t>
  </si>
  <si>
    <t>DIVINÓPOLIS</t>
  </si>
  <si>
    <t>Shopping Pátio Divinópolis</t>
  </si>
  <si>
    <t>Muriaé/MG</t>
  </si>
  <si>
    <t>MURIAÉ</t>
  </si>
  <si>
    <t>Loja de rua Muriaé</t>
  </si>
  <si>
    <t>Porto Alegre/RS</t>
  </si>
  <si>
    <t>Barra Shopping Sul</t>
  </si>
  <si>
    <t>Castanhal/PA</t>
  </si>
  <si>
    <t>CASTANHA</t>
  </si>
  <si>
    <t>Loja de rua Castanhal</t>
  </si>
  <si>
    <t>Três Lagoas/MS</t>
  </si>
  <si>
    <t>TRÊS LAGOAS</t>
  </si>
  <si>
    <t>Shopping Três Lagoas</t>
  </si>
  <si>
    <t>Shopping Mais</t>
  </si>
  <si>
    <t>Goiânia /GO</t>
  </si>
  <si>
    <t>Shopping Cerrado</t>
  </si>
  <si>
    <t>Barreiras/BA</t>
  </si>
  <si>
    <t>BARREIRAS</t>
  </si>
  <si>
    <t>Loja de Rua Barreiras</t>
  </si>
  <si>
    <t>Londrina/PR</t>
  </si>
  <si>
    <t>Boulevard Londrina Shopping</t>
  </si>
  <si>
    <t>Resende/RJ</t>
  </si>
  <si>
    <t>Shopping Pátio Mix Resende</t>
  </si>
  <si>
    <t>Loja de rua São Paulo</t>
  </si>
  <si>
    <t>Fernandópolis/SP</t>
  </si>
  <si>
    <t>FERNANDÓPOLIS</t>
  </si>
  <si>
    <t>Shopping Center Fernandópolis</t>
  </si>
  <si>
    <t>Shopping Boulevard Rio</t>
  </si>
  <si>
    <t>Sobral/CE</t>
  </si>
  <si>
    <t>SOBRAL</t>
  </si>
  <si>
    <t>Sobral Shopping</t>
  </si>
  <si>
    <t>Serra Talhada/PE</t>
  </si>
  <si>
    <t>SERRA TALHADA</t>
  </si>
  <si>
    <t>Shopping Serra Talhada</t>
  </si>
  <si>
    <t>Itajaí/SC</t>
  </si>
  <si>
    <t>ITAJAÍ</t>
  </si>
  <si>
    <t>Itajaí Shopping Center</t>
  </si>
  <si>
    <t>Santa Maria/RS</t>
  </si>
  <si>
    <t>SANTA MARIA</t>
  </si>
  <si>
    <t>Praça Nova Santa Maria</t>
  </si>
  <si>
    <t>Barretos/SP</t>
  </si>
  <si>
    <t>BARRETOS</t>
  </si>
  <si>
    <t>North Shopping Barretos</t>
  </si>
  <si>
    <t>Total do ativo</t>
  </si>
  <si>
    <t>Total do ativo circulante</t>
  </si>
  <si>
    <t>Aplicações Financeiras (LFT) CP</t>
  </si>
  <si>
    <t>Tributos a recuperar - CP</t>
  </si>
  <si>
    <t>Outros ativos - CP</t>
  </si>
  <si>
    <t>Total do ativo não circulante</t>
  </si>
  <si>
    <t>FIDC C&amp;A Pay</t>
  </si>
  <si>
    <t>Tributos a recuperar - LP</t>
  </si>
  <si>
    <t>Outros ativos - LP</t>
  </si>
  <si>
    <t>Arrendamento Mercantil</t>
  </si>
  <si>
    <t>Total do passivo e do patrimônio líquido</t>
  </si>
  <si>
    <t>Total do passivo circulante</t>
  </si>
  <si>
    <t>Arrendamento Mercantil CP</t>
  </si>
  <si>
    <t>Fornecedores Convênio</t>
  </si>
  <si>
    <t>Empréstimos CP</t>
  </si>
  <si>
    <t>Derivativos - CP</t>
  </si>
  <si>
    <t>Obrigações Trabalhistas - CP</t>
  </si>
  <si>
    <t>Partes Relacionadas - CP</t>
  </si>
  <si>
    <t>Tributos A Recolher - CP</t>
  </si>
  <si>
    <t>Outros Passivos CP</t>
  </si>
  <si>
    <t>Arrendamento - LP</t>
  </si>
  <si>
    <t>Fornecedores - LP</t>
  </si>
  <si>
    <t>Empréstimos LP</t>
  </si>
  <si>
    <t>Obrigações Trabalhistas - LP</t>
  </si>
  <si>
    <t>Provisão Para Riscos Tributários, Cíveis e trabalhistas</t>
  </si>
  <si>
    <t>Tributos A Recolher - LP</t>
  </si>
  <si>
    <t>Outros Passivos LP</t>
  </si>
  <si>
    <t>Total do patrimônio líquido</t>
  </si>
  <si>
    <t>Capital Social</t>
  </si>
  <si>
    <t>Reserva De Capital</t>
  </si>
  <si>
    <t>Reserva De Lucro</t>
  </si>
  <si>
    <t>Resultados Abrangentes</t>
  </si>
  <si>
    <t>(Lucros)  e  Prejuízos Acumulados</t>
  </si>
  <si>
    <t>Participação dos acionistas não controladores</t>
  </si>
  <si>
    <t>Fornecedor Bradescard</t>
  </si>
  <si>
    <t>Dividendos</t>
  </si>
  <si>
    <t>Fornecedor Bradescard - LP</t>
  </si>
  <si>
    <t>Derivativos - LP</t>
  </si>
  <si>
    <t>Tributos Diferidos - LP</t>
  </si>
  <si>
    <t>Imposto De Renda E Contribuição Social A Recolher</t>
  </si>
  <si>
    <t>2024</t>
  </si>
  <si>
    <t>Receita bruta</t>
  </si>
  <si>
    <t>Impostos sobre a receita bruta</t>
  </si>
  <si>
    <t>Receita líquida(*)</t>
  </si>
  <si>
    <t>Apparel</t>
  </si>
  <si>
    <t>Fashiontronics</t>
  </si>
  <si>
    <t>Receita líquida de mercadorias</t>
  </si>
  <si>
    <t>Outras Receitas</t>
  </si>
  <si>
    <t>Receita Varejo</t>
  </si>
  <si>
    <t xml:space="preserve">Serviços Financeiros </t>
  </si>
  <si>
    <t>Custo de Mercadorias e/ou Serviços</t>
  </si>
  <si>
    <t>Lucro bruto Total</t>
  </si>
  <si>
    <t>Apparel (LB)</t>
  </si>
  <si>
    <t>Fashiontronics (LB)</t>
  </si>
  <si>
    <t>Lucro bruto Mercadorias</t>
  </si>
  <si>
    <t xml:space="preserve">Lucro Bruto Outras </t>
  </si>
  <si>
    <t>Lucro Bruto Varejo</t>
  </si>
  <si>
    <t xml:space="preserve">Lucro Bruto Serviços Financeiros </t>
  </si>
  <si>
    <t>(Despesas) e Receitas Operacionais</t>
  </si>
  <si>
    <t>Gerais e administrativas*</t>
  </si>
  <si>
    <t>Vendas*</t>
  </si>
  <si>
    <t>Perdas em créditos, liquidas</t>
  </si>
  <si>
    <t>Outras receitas (despesas) operacionais, líquidas</t>
  </si>
  <si>
    <t>Depreciação e Amortização**</t>
  </si>
  <si>
    <t>Lucro (prejuízo) antes do resultado financeiro</t>
  </si>
  <si>
    <t>Resultado Financeiro</t>
  </si>
  <si>
    <t>Resultado com derivativos</t>
  </si>
  <si>
    <t>Variação Cambial</t>
  </si>
  <si>
    <t>Despesas financeiras</t>
  </si>
  <si>
    <t xml:space="preserve"> Juros Sobre Emprestimos</t>
  </si>
  <si>
    <t>Juros sobre impostos e contingências</t>
  </si>
  <si>
    <t>Despesa financeira de fornecedores</t>
  </si>
  <si>
    <t>Juros com fornecedor</t>
  </si>
  <si>
    <t>Outras despesas financeiras</t>
  </si>
  <si>
    <t>Receitas financeiras</t>
  </si>
  <si>
    <t>Receitas com juros</t>
  </si>
  <si>
    <t>Juros Sobre Aplicacoes Financeiras</t>
  </si>
  <si>
    <t>Receita Financeira de fornecedor</t>
  </si>
  <si>
    <t>Outras receitas financeiras</t>
  </si>
  <si>
    <t>Resultado com Titulos e valores mobiliários</t>
  </si>
  <si>
    <t>Impostos sobre o lucro</t>
  </si>
  <si>
    <t>Depreciação e Amortização</t>
  </si>
  <si>
    <t xml:space="preserve">(+/-) Despesas (receita) com baixa ativo e outras despesas operacionais </t>
  </si>
  <si>
    <t>(+) Despesa com acionista controlador</t>
  </si>
  <si>
    <t xml:space="preserve">(+) Despesa com royalties </t>
  </si>
  <si>
    <t>(+) Receita de fornecedores</t>
  </si>
  <si>
    <t xml:space="preserve">(-) Recuperação de créditos fiscais </t>
  </si>
  <si>
    <t>Despesa de vendas</t>
  </si>
  <si>
    <t>Ocupação (selling)</t>
  </si>
  <si>
    <t>Pessoal (selling)</t>
  </si>
  <si>
    <t>Material/Serviços de terceiros (selling)</t>
  </si>
  <si>
    <t>Depreciação e amortização (selling)</t>
  </si>
  <si>
    <t>Amortização direito de uso (selling)</t>
  </si>
  <si>
    <t xml:space="preserve">Publicidade e vitrines </t>
  </si>
  <si>
    <t>Outros (selling)</t>
  </si>
  <si>
    <t>Despesas Gerais e ADM</t>
  </si>
  <si>
    <t>Ocupação (GA)</t>
  </si>
  <si>
    <t>Pessoal (GA)</t>
  </si>
  <si>
    <t>Material/Serviços de terceiros (GA)</t>
  </si>
  <si>
    <t>Depreciação e amortização (GA)</t>
  </si>
  <si>
    <t>Amortização direito de uso (GA)</t>
  </si>
  <si>
    <t>Outros (GA)</t>
  </si>
  <si>
    <t>Outras despesas operacionais</t>
  </si>
  <si>
    <t>Perdas em creditos, liquidas</t>
  </si>
  <si>
    <t>Despesa total</t>
  </si>
  <si>
    <t>Lucro Bruto - Vestuário</t>
  </si>
  <si>
    <t>Lucro Bruto - Eletrônicos e Beleza</t>
  </si>
  <si>
    <t>Cascavel/PR</t>
  </si>
  <si>
    <t>CASCAVEL</t>
  </si>
  <si>
    <t>Catuaí Shopping Cascavel</t>
  </si>
  <si>
    <t>Rio das ostras/RJ</t>
  </si>
  <si>
    <t>RIO DAS OSTRAS</t>
  </si>
  <si>
    <t>Plaza Rio das Ostras</t>
  </si>
  <si>
    <t>Total Assets</t>
  </si>
  <si>
    <t>Balance Sheet (R$ million)</t>
  </si>
  <si>
    <t>Current Assets</t>
  </si>
  <si>
    <t>Cash and cash equivalents</t>
  </si>
  <si>
    <t>Other current assets</t>
  </si>
  <si>
    <t>Recoverable taxes</t>
  </si>
  <si>
    <t>Inventories</t>
  </si>
  <si>
    <t>Derivative assets</t>
  </si>
  <si>
    <t>Related party receivables</t>
  </si>
  <si>
    <t>Trade accounts receivables</t>
  </si>
  <si>
    <t>Bonds and securities</t>
  </si>
  <si>
    <t>Non-Current Assets</t>
  </si>
  <si>
    <t>Deferred taxes</t>
  </si>
  <si>
    <t>Judicial deposits</t>
  </si>
  <si>
    <t>Right of use assets</t>
  </si>
  <si>
    <t>Intangible assets</t>
  </si>
  <si>
    <t>Other non-current assets</t>
  </si>
  <si>
    <t>Investments</t>
  </si>
  <si>
    <t>Fixed assets</t>
  </si>
  <si>
    <t>Current liabilities</t>
  </si>
  <si>
    <t>Lease liabilities</t>
  </si>
  <si>
    <t>Suppliers</t>
  </si>
  <si>
    <t>Drawee risk liabilities</t>
  </si>
  <si>
    <t>Suppliers - buy back the right to offer credit (Bradescard)</t>
  </si>
  <si>
    <t>Loans and financing</t>
  </si>
  <si>
    <t>Derivative liabilities</t>
  </si>
  <si>
    <t>Taxes payable</t>
  </si>
  <si>
    <t>Other current liabilities</t>
  </si>
  <si>
    <t>Related parties</t>
  </si>
  <si>
    <t>Dividends and interest on equity</t>
  </si>
  <si>
    <t>Payroll and social charges</t>
  </si>
  <si>
    <t>Non-current liabilities</t>
  </si>
  <si>
    <t>Suppliers buying back the right to offer credit (Bradescard)</t>
  </si>
  <si>
    <t>Labor liabilities</t>
  </si>
  <si>
    <t>Other liabilities</t>
  </si>
  <si>
    <t>Provisions for legal proceedings</t>
  </si>
  <si>
    <t>Equity</t>
  </si>
  <si>
    <t>Share capital</t>
  </si>
  <si>
    <t>Shares in Treasury</t>
  </si>
  <si>
    <t>Capital reserve</t>
  </si>
  <si>
    <t>Accumulated gains (losses)</t>
  </si>
  <si>
    <t>Retained profit</t>
  </si>
  <si>
    <t>Other comprehensive income</t>
  </si>
  <si>
    <t>Non-controlling interest</t>
  </si>
  <si>
    <t>Income (loss) before income taxes</t>
  </si>
  <si>
    <t>Adjustments to reconcile income taxes to net cash flow</t>
  </si>
  <si>
    <t>Allowance for (reversal of) expected credit losses</t>
  </si>
  <si>
    <t>Adjustment to present value of accounts receivables and suppliers</t>
  </si>
  <si>
    <t>Expenses with stock-based compensation</t>
  </si>
  <si>
    <t>Provisions for inventory losses</t>
  </si>
  <si>
    <t>Gains from tax proceedings</t>
  </si>
  <si>
    <t>Depreciation and amortization</t>
  </si>
  <si>
    <t>Impairment reversal of property and equipment, intagible and right-of-use assets</t>
  </si>
  <si>
    <t>Losses on sale or disposal of property and equipment and intagible assets</t>
  </si>
  <si>
    <t>Depreciation of right-of-use</t>
  </si>
  <si>
    <t>Impairment (Reversal) of leases</t>
  </si>
  <si>
    <t>Derivatives</t>
  </si>
  <si>
    <t>Adjusted Net Income</t>
  </si>
  <si>
    <t>Working capital adjustments</t>
  </si>
  <si>
    <t>Trade accounts receivable</t>
  </si>
  <si>
    <t>Other credits</t>
  </si>
  <si>
    <t>Redemption of investments in bonds and securities</t>
  </si>
  <si>
    <t>Trade accounts payables</t>
  </si>
  <si>
    <t>Drawee risk operations</t>
  </si>
  <si>
    <t>Provisions for tax, civil and labor proceedings</t>
  </si>
  <si>
    <t>Income tax paid</t>
  </si>
  <si>
    <t>Net cash flow from operating activities</t>
  </si>
  <si>
    <t>Investment activities</t>
  </si>
  <si>
    <t>Purchase of property and equipment</t>
  </si>
  <si>
    <t>Purchase of intangible assets</t>
  </si>
  <si>
    <t>Receivables from the sale of property and equipment</t>
  </si>
  <si>
    <t>Cash flow used in investment activities</t>
  </si>
  <si>
    <t>Total liabilities and equity</t>
  </si>
  <si>
    <t>Interest on loans - related parties</t>
  </si>
  <si>
    <t>Interest on leases</t>
  </si>
  <si>
    <t>Interest on loans</t>
  </si>
  <si>
    <t>Interest on suppliers</t>
  </si>
  <si>
    <t>Provsions (reversals) for tax, civil and labor proceedings</t>
  </si>
  <si>
    <t>Foreign exchange differences on loans - related parties</t>
  </si>
  <si>
    <t>Financial investment income</t>
  </si>
  <si>
    <t>Financing Activities</t>
  </si>
  <si>
    <t>Capital increase</t>
  </si>
  <si>
    <t>Costs with stock issuing transactions</t>
  </si>
  <si>
    <t>Proceeds from new loans with related parties</t>
  </si>
  <si>
    <t>Proceeds from new loans</t>
  </si>
  <si>
    <t>Loans and financing transaction costs</t>
  </si>
  <si>
    <t>Payments of loans principal</t>
  </si>
  <si>
    <t>Interest paid on loans</t>
  </si>
  <si>
    <t>Payment of principal and interest on leases</t>
  </si>
  <si>
    <t>Investments in bonds and securities</t>
  </si>
  <si>
    <t>Share Buyback</t>
  </si>
  <si>
    <t>Settlements of derivaties</t>
  </si>
  <si>
    <t>Non-controlling</t>
  </si>
  <si>
    <t>Interest on shareholders' equity and dividends paid</t>
  </si>
  <si>
    <t>Net cash flows obtained from (used in) financing activities</t>
  </si>
  <si>
    <t>Increase (Decrease) in cash and cash equivalents</t>
  </si>
  <si>
    <t>Unaudited information</t>
  </si>
  <si>
    <t>Cash Flow (R$ million)</t>
  </si>
  <si>
    <t>Income Statement (R$ million)</t>
  </si>
  <si>
    <t>Gross revenue</t>
  </si>
  <si>
    <t>Sales taxes</t>
  </si>
  <si>
    <t>Consolidated net revenue</t>
  </si>
  <si>
    <t>Electronics and Beauty</t>
  </si>
  <si>
    <t>Merchandise net revenue</t>
  </si>
  <si>
    <t>Other revenue</t>
  </si>
  <si>
    <t>Retail net revenue</t>
  </si>
  <si>
    <t>Retail financial services revenue</t>
  </si>
  <si>
    <t>Cost of goods sold</t>
  </si>
  <si>
    <t>Consolidated gross profit</t>
  </si>
  <si>
    <t>Merchandise gross profit</t>
  </si>
  <si>
    <t>Other</t>
  </si>
  <si>
    <t>Retail gross profit</t>
  </si>
  <si>
    <t>Retail financial services gross profit</t>
  </si>
  <si>
    <t xml:space="preserve">Operating (expenses) and revenue </t>
  </si>
  <si>
    <t>General and administrative</t>
  </si>
  <si>
    <t>Selling expenses</t>
  </si>
  <si>
    <t>Net credit losses</t>
  </si>
  <si>
    <t>Other net operating income (expenses)</t>
  </si>
  <si>
    <t>Profit before financial income (expenses)</t>
  </si>
  <si>
    <t>Finance results</t>
  </si>
  <si>
    <t>Financial instruments results</t>
  </si>
  <si>
    <t>FX variation</t>
  </si>
  <si>
    <t>FX variation - purchases</t>
  </si>
  <si>
    <t>FX variation - loans and financing</t>
  </si>
  <si>
    <t>Financial expenses</t>
  </si>
  <si>
    <t>Interest expenses - related parties</t>
  </si>
  <si>
    <t>Interest expenses - third parties</t>
  </si>
  <si>
    <t>Interest on taxes and contingencies</t>
  </si>
  <si>
    <t>Supplier financial expenses - PVA</t>
  </si>
  <si>
    <t>Bradescard supplier interest</t>
  </si>
  <si>
    <t>Interest on receivables pre-payment</t>
  </si>
  <si>
    <t>Other financial expenses</t>
  </si>
  <si>
    <t>Financial income</t>
  </si>
  <si>
    <t>Monetary correction of tax credits</t>
  </si>
  <si>
    <t>Interest on financial investments</t>
  </si>
  <si>
    <t>Supplier financial income</t>
  </si>
  <si>
    <t>Other financial income</t>
  </si>
  <si>
    <t>Earnings from bonds and securities</t>
  </si>
  <si>
    <t>Profit (losses) before taxes</t>
  </si>
  <si>
    <t>Income taxes</t>
  </si>
  <si>
    <t xml:space="preserve">Net income (losses) </t>
  </si>
  <si>
    <t>Net margin (%)</t>
  </si>
  <si>
    <t>Adjusted net income</t>
  </si>
  <si>
    <t xml:space="preserve"> Depreciation and amortization</t>
  </si>
  <si>
    <t>(+/-) Other net operating income (expenses)</t>
  </si>
  <si>
    <t>(+) Expenses with controlling shareholder</t>
  </si>
  <si>
    <t>(+) Royalties expenses</t>
  </si>
  <si>
    <t>(+) Supplier financial income</t>
  </si>
  <si>
    <t>(-) Tax credit recovery</t>
  </si>
  <si>
    <t>(-) LTI - Long term incentives</t>
  </si>
  <si>
    <t>Adjusted EBITDA</t>
  </si>
  <si>
    <t>Adjusted EBITDA margin (%)</t>
  </si>
  <si>
    <t>Adjusted EBITDA margin / net revenue from merchandise (%)</t>
  </si>
  <si>
    <t>Income Statement pre-IFRS 16 (R$ million)</t>
  </si>
  <si>
    <t>Expenses with securities and financial instruments</t>
  </si>
  <si>
    <t>*Changes in accouting classifications as of January 2018</t>
  </si>
  <si>
    <t>**We started to present the depreciation and amortization separately from  the expenses as of 2019 to facilitate the analysis</t>
  </si>
  <si>
    <t>***It excludes the impact of tax credit gains from excluding ICMS from the basis for calculating PIS/Cofins on 02/28/2019 in the amount of R$658.7million and R$586.2 million of interest and monetary correction</t>
  </si>
  <si>
    <t>Total expenses</t>
  </si>
  <si>
    <t>Selling Expenses</t>
  </si>
  <si>
    <t>Occupancy</t>
  </si>
  <si>
    <t>Personnel</t>
  </si>
  <si>
    <t>Third party materials/services</t>
  </si>
  <si>
    <t>Advertising and promotions</t>
  </si>
  <si>
    <t>General and administrative expenses</t>
  </si>
  <si>
    <t>Other operating revenue (expenses)</t>
  </si>
  <si>
    <t>Recovery of tax credits</t>
  </si>
  <si>
    <t>Impairment</t>
  </si>
  <si>
    <t>Results from asset write-offs</t>
  </si>
  <si>
    <t>Operating data</t>
  </si>
  <si>
    <t>Consolidated net revenue (R$ million)</t>
  </si>
  <si>
    <t>Same Store Sales (YoY)</t>
  </si>
  <si>
    <t>Apparel %</t>
  </si>
  <si>
    <t>Electronics and Beauty %</t>
  </si>
  <si>
    <t>Net revenue from merchandise site &amp; app* (R$ million)</t>
  </si>
  <si>
    <t>% over net revenue from merchandise</t>
  </si>
  <si>
    <t>Average ticket (R$)</t>
  </si>
  <si>
    <t>Consolidated gross margin %</t>
  </si>
  <si>
    <t>Retail gross margin%</t>
  </si>
  <si>
    <t>Gross margin - merchandise %</t>
  </si>
  <si>
    <t>Gross margin - Apparel %</t>
  </si>
  <si>
    <t>Gross margin - Electronics and Beauty %</t>
  </si>
  <si>
    <t>Other operating data</t>
  </si>
  <si>
    <t>New stores</t>
  </si>
  <si>
    <t>Closed stores</t>
  </si>
  <si>
    <t>Total of stores</t>
  </si>
  <si>
    <t>Sales area (thousand m²)</t>
  </si>
  <si>
    <t>Number of Employees</t>
  </si>
  <si>
    <t>*Considers only sales through the app and the website, according to the criteria outlined in the 1Q24 earnings release.</t>
  </si>
  <si>
    <t>Retail financial services</t>
  </si>
  <si>
    <t>Consolidated results</t>
  </si>
  <si>
    <t>Net revenue from taxes</t>
  </si>
  <si>
    <t>Gross profit</t>
  </si>
  <si>
    <t>(-) Losses, net of recoveries</t>
  </si>
  <si>
    <t>(-) Total expenses</t>
  </si>
  <si>
    <t>Other revenue (expenses), net</t>
  </si>
  <si>
    <t>(=) Retail financial services results</t>
  </si>
  <si>
    <t>(+) Cost of funding elimination¹</t>
  </si>
  <si>
    <t>(=) Retail financial services results, excluding cost of funding</t>
  </si>
  <si>
    <t>Depreciation</t>
  </si>
  <si>
    <t>Financial Services Conciliation</t>
  </si>
  <si>
    <t>Net Revenues from Financial Services</t>
  </si>
  <si>
    <t>(-) Intragroup elimination</t>
  </si>
  <si>
    <t>Consolidated financial services revenue at C&amp;A Modas</t>
  </si>
  <si>
    <t>Financial Services Results</t>
  </si>
  <si>
    <t>(-) Intragroup eliminations in net revenue</t>
  </si>
  <si>
    <t>(-) Funding cost</t>
  </si>
  <si>
    <t>(-) Depreciation</t>
  </si>
  <si>
    <t>Consolidated financial services results at C&amp;A Modas</t>
  </si>
  <si>
    <t>Accounts receivables (million) - 360</t>
  </si>
  <si>
    <t>Accounts receivables (million) - 720</t>
  </si>
  <si>
    <t>% of retail sale</t>
  </si>
  <si>
    <t>New cards issued (thousand)</t>
  </si>
  <si>
    <t>Total active cards (thousand)</t>
  </si>
  <si>
    <t>Net losses from recoveries/average portfolio - period 360 (%)</t>
  </si>
  <si>
    <t>Net losses from recoveries/average portfolio - period 720 (%)</t>
  </si>
  <si>
    <t>Bradescard (former model)</t>
  </si>
  <si>
    <t>Accounts receivables (bilhões)</t>
  </si>
  <si>
    <t>Net losses from recoveries/average portfolio - period (%)</t>
  </si>
  <si>
    <t>Bradescard (new model)</t>
  </si>
  <si>
    <t>(1) Cost of funding between C&amp;A Pay and C&amp;A Modas</t>
  </si>
  <si>
    <t>C&amp;A Pay credit portfolio by past due range</t>
  </si>
  <si>
    <t>Coming due</t>
  </si>
  <si>
    <t>Up to 30 days</t>
  </si>
  <si>
    <t>31 - 60 days</t>
  </si>
  <si>
    <t>61 - 90 days</t>
  </si>
  <si>
    <t>91 - 180 days</t>
  </si>
  <si>
    <t>181 - 360 days</t>
  </si>
  <si>
    <t>Over 360 days</t>
  </si>
  <si>
    <t>R$ million</t>
  </si>
  <si>
    <t>Past due</t>
  </si>
  <si>
    <t>Total portfolio</t>
  </si>
  <si>
    <t>% Growth QoQ</t>
  </si>
  <si>
    <t>% Growth YoY</t>
  </si>
  <si>
    <t>$ Growth YoY</t>
  </si>
  <si>
    <t>Portfolio up to 360 days</t>
  </si>
  <si>
    <t>% NPL &gt; 90 - 360 days</t>
  </si>
  <si>
    <t>$ NPL Growth YoY</t>
  </si>
  <si>
    <t>$ NPL Growth YoY / $ Portfolio Growth 360 YoY</t>
  </si>
  <si>
    <t>Portfolio breakdown and losses estimates per stage (IFRS-9)</t>
  </si>
  <si>
    <t>Stage 1</t>
  </si>
  <si>
    <t>Compliant</t>
  </si>
  <si>
    <t>Stage 2</t>
  </si>
  <si>
    <t>Stage 3</t>
  </si>
  <si>
    <t>91 - 120 days</t>
  </si>
  <si>
    <t>121 - 150 days</t>
  </si>
  <si>
    <t>151 - 180 days</t>
  </si>
  <si>
    <t>Stage 3 - over 360 days</t>
  </si>
  <si>
    <t>Estimated losses</t>
  </si>
  <si>
    <t>Coverage indexes</t>
  </si>
  <si>
    <t>Coverage index over total portfolio</t>
  </si>
  <si>
    <t>Coverage index over 360-day portfolio</t>
  </si>
  <si>
    <t>Coverage index over past due &gt; 90 (720-day portfolio)</t>
  </si>
  <si>
    <t>Coverage index over past due &gt; 90 (360-day portfolio)</t>
  </si>
  <si>
    <t>Coverage index over &gt; 360 days past due</t>
  </si>
  <si>
    <t>Over 90 coverage (720-day portfolio)</t>
  </si>
  <si>
    <t>Over 90 coverage (360-day portfolio)</t>
  </si>
  <si>
    <t>% Over90 indexes</t>
  </si>
  <si>
    <t>Stage 3 past due over 360-day portfolio</t>
  </si>
  <si>
    <t>Stage 3 portfolio over 360-day portfolio</t>
  </si>
  <si>
    <t>CAPEX</t>
  </si>
  <si>
    <t>Revamps and Remodelling</t>
  </si>
  <si>
    <t>Supply chain</t>
  </si>
  <si>
    <t>Digital and Technology</t>
  </si>
  <si>
    <t>C&amp;A Brazil Stores</t>
  </si>
  <si>
    <t>Opening date</t>
  </si>
  <si>
    <t>State</t>
  </si>
  <si>
    <t>Region</t>
  </si>
  <si>
    <t>City</t>
  </si>
  <si>
    <t>Shopping Mall / Street</t>
  </si>
  <si>
    <t>m²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</si>
  <si>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</si>
  <si>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</si>
  <si>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</si>
  <si>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</si>
  <si>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</si>
  <si>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</si>
  <si>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</si>
  <si>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</si>
  <si>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</si>
  <si>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</si>
  <si>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</si>
  <si>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</si>
  <si>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</si>
  <si>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</si>
  <si>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</si>
  <si>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</si>
  <si>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</si>
  <si>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</si>
  <si>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</si>
  <si>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</si>
  <si>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1Q24</t>
  </si>
  <si>
    <t>2Q24</t>
  </si>
  <si>
    <t>3Q24</t>
  </si>
  <si>
    <t>4Q24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</si>
</sst>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-* #,##0_-;\-* #,##0_-;_-* &quot;-&quot;??_-;_-@_-"/>
    <numFmt numFmtId="167" formatCode="_(* #,##0.0_);_(* \(#,##0.0\);_(* &quot;-&quot;??_);_(@_)"/>
    <numFmt numFmtId="168" formatCode="#,##0.0\ &quot;pp&quot;"/>
    <numFmt numFmtId="169" formatCode="_(* #,##0.000_);_(* \(#,##0.000\);_(* &quot;-&quot;??_);_(@_)"/>
    <numFmt numFmtId="170" formatCode="_-* #,##0.0_-;\-* #,##0.0_-;_-* &quot;-&quot;?_-;_-@_-"/>
    <numFmt numFmtId="171" formatCode="_-* #,##0.0000_-;\-* #,##0.0000_-;_-* &quot;-&quot;????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Arial"/>
      <family val="2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b/>
      <sz val="20"/>
      <name val="Tahoma"/>
      <family val="2"/>
    </font>
    <font>
      <sz val="14"/>
      <name val="Tahoma"/>
      <family val="2"/>
    </font>
    <font>
      <sz val="8"/>
      <color theme="1"/>
      <name val="Tahoma"/>
      <family val="2"/>
    </font>
    <font>
      <b/>
      <sz val="8"/>
      <name val="Tahoma"/>
      <family val="2"/>
    </font>
    <font>
      <sz val="8"/>
      <color rgb="FF1D3F6F"/>
      <name val="Tahoma"/>
      <family val="2"/>
    </font>
    <font>
      <b/>
      <sz val="8"/>
      <color theme="0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sz val="8"/>
      <color rgb="FFFF0000"/>
      <name val="Tahoma"/>
      <family val="2"/>
    </font>
    <font>
      <sz val="8"/>
      <color theme="2" tint="-0.499984740745262"/>
      <name val="Tahoma"/>
      <family val="2"/>
    </font>
    <font>
      <sz val="8"/>
      <color theme="1"/>
      <name val="Aptos Narrow"/>
      <family val="2"/>
    </font>
    <font>
      <b/>
      <sz val="11"/>
      <color theme="0"/>
      <name val="Calibri"/>
      <family val="2"/>
      <scheme val="minor"/>
    </font>
    <font>
      <sz val="8"/>
      <color theme="0"/>
      <name val="Tahoma"/>
      <family val="2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D3F6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indexed="64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0" tint="-0.14999847407452621"/>
      </bottom>
      <diagonal/>
    </border>
    <border>
      <left/>
      <right/>
      <top style="thin">
        <color theme="2" tint="-9.9978637043366805E-2"/>
      </top>
      <bottom style="thin">
        <color theme="0" tint="-0.14999847407452621"/>
      </bottom>
      <diagonal/>
    </border>
    <border>
      <left/>
      <right style="thin">
        <color theme="2" tint="-9.9978637043366805E-2"/>
      </right>
      <top style="thin">
        <color theme="2" tint="-9.9978637043366805E-2"/>
      </top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 style="thin">
        <color theme="2" tint="-9.9978637043366805E-2"/>
      </bottom>
      <diagonal/>
    </border>
    <border>
      <left/>
      <right/>
      <top style="thin">
        <color theme="0" tint="-0.14999847407452621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thin">
        <color theme="0" tint="-0.14999847407452621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 style="thin">
        <color theme="0" tint="-0.14999847407452621"/>
      </bottom>
      <diagonal/>
    </border>
    <border>
      <left/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2" tint="-9.9978637043366805E-2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2" tint="-9.9978637043366805E-2"/>
      </left>
      <right/>
      <top style="thin">
        <color theme="0" tint="-0.14999847407452621"/>
      </top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 style="thin">
        <color theme="2"/>
      </top>
      <bottom/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5">
    <xf numFmtId="0" fontId="0" fillId="0" borderId="0" xfId="0"/>
    <xf numFmtId="0" fontId="2" fillId="0" borderId="0" xfId="0" applyFont="1"/>
    <xf numFmtId="0" fontId="6" fillId="0" borderId="0" xfId="0" applyFont="1"/>
    <xf numFmtId="164" fontId="0" fillId="0" borderId="0" xfId="0" applyNumberFormat="1"/>
    <xf numFmtId="165" fontId="0" fillId="0" borderId="0" xfId="2" applyNumberFormat="1" applyFont="1"/>
    <xf numFmtId="164" fontId="3" fillId="0" borderId="0" xfId="0" applyNumberFormat="1" applyFont="1" applyAlignment="1">
      <alignment horizontal="left" indent="1"/>
    </xf>
    <xf numFmtId="164" fontId="6" fillId="0" borderId="0" xfId="0" applyNumberFormat="1" applyFont="1"/>
    <xf numFmtId="166" fontId="6" fillId="0" borderId="0" xfId="1" applyNumberFormat="1" applyFont="1"/>
    <xf numFmtId="0" fontId="6" fillId="0" borderId="0" xfId="0" applyFont="1" applyAlignment="1">
      <alignment horizontal="left" indent="3"/>
    </xf>
    <xf numFmtId="0" fontId="0" fillId="0" borderId="0" xfId="0" applyAlignment="1">
      <alignment horizontal="right"/>
    </xf>
    <xf numFmtId="165" fontId="6" fillId="0" borderId="0" xfId="2" applyNumberFormat="1" applyFont="1" applyAlignment="1">
      <alignment horizontal="right"/>
    </xf>
    <xf numFmtId="0" fontId="5" fillId="0" borderId="0" xfId="0" applyFont="1"/>
    <xf numFmtId="9" fontId="0" fillId="0" borderId="0" xfId="2" applyFont="1"/>
    <xf numFmtId="165" fontId="9" fillId="0" borderId="0" xfId="0" applyNumberFormat="1" applyFont="1" applyAlignment="1">
      <alignment horizontal="right" vertical="center"/>
    </xf>
    <xf numFmtId="165" fontId="4" fillId="0" borderId="0" xfId="2" applyNumberFormat="1" applyFont="1"/>
    <xf numFmtId="165" fontId="6" fillId="3" borderId="0" xfId="2" applyNumberFormat="1" applyFont="1" applyFill="1" applyAlignment="1">
      <alignment horizontal="right"/>
    </xf>
    <xf numFmtId="0" fontId="10" fillId="0" borderId="0" xfId="0" applyFont="1"/>
    <xf numFmtId="165" fontId="6" fillId="0" borderId="0" xfId="2" applyNumberFormat="1" applyFont="1" applyFill="1" applyAlignment="1">
      <alignment horizontal="right"/>
    </xf>
    <xf numFmtId="3" fontId="12" fillId="0" borderId="0" xfId="0" applyNumberFormat="1" applyFont="1" applyAlignment="1">
      <alignment horizontal="right" vertical="center" wrapText="1"/>
    </xf>
    <xf numFmtId="165" fontId="2" fillId="0" borderId="0" xfId="2" applyNumberFormat="1" applyFont="1"/>
    <xf numFmtId="0" fontId="15" fillId="0" borderId="0" xfId="0" applyFont="1"/>
    <xf numFmtId="0" fontId="17" fillId="0" borderId="0" xfId="0" applyFont="1" applyAlignment="1">
      <alignment horizontal="center" vertical="center"/>
    </xf>
    <xf numFmtId="14" fontId="17" fillId="0" borderId="0" xfId="0" applyNumberFormat="1" applyFont="1" applyAlignment="1">
      <alignment horizontal="center" vertical="center"/>
    </xf>
    <xf numFmtId="3" fontId="18" fillId="5" borderId="0" xfId="0" applyNumberFormat="1" applyFont="1" applyFill="1" applyAlignment="1">
      <alignment horizontal="left" vertical="center" wrapText="1"/>
    </xf>
    <xf numFmtId="3" fontId="18" fillId="5" borderId="0" xfId="0" applyNumberFormat="1" applyFont="1" applyFill="1" applyAlignment="1">
      <alignment horizontal="right" vertical="center" wrapText="1"/>
    </xf>
    <xf numFmtId="3" fontId="19" fillId="0" borderId="0" xfId="0" applyNumberFormat="1" applyFont="1" applyAlignment="1">
      <alignment horizontal="left" vertical="center" wrapText="1"/>
    </xf>
    <xf numFmtId="3" fontId="19" fillId="0" borderId="0" xfId="0" applyNumberFormat="1" applyFont="1" applyAlignment="1">
      <alignment horizontal="right" vertical="center" wrapText="1"/>
    </xf>
    <xf numFmtId="164" fontId="20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164" fontId="15" fillId="0" borderId="0" xfId="0" applyNumberFormat="1" applyFont="1"/>
    <xf numFmtId="3" fontId="18" fillId="5" borderId="0" xfId="0" applyNumberFormat="1" applyFont="1" applyFill="1" applyAlignment="1">
      <alignment horizontal="left" vertical="center"/>
    </xf>
    <xf numFmtId="0" fontId="15" fillId="0" borderId="0" xfId="0" applyFont="1" applyAlignment="1">
      <alignment horizontal="center"/>
    </xf>
    <xf numFmtId="164" fontId="21" fillId="0" borderId="0" xfId="1" applyNumberFormat="1" applyFont="1"/>
    <xf numFmtId="164" fontId="20" fillId="0" borderId="0" xfId="0" applyNumberFormat="1" applyFont="1" applyAlignment="1">
      <alignment horizontal="center"/>
    </xf>
    <xf numFmtId="0" fontId="16" fillId="4" borderId="2" xfId="0" applyFont="1" applyFill="1" applyBorder="1" applyAlignment="1">
      <alignment horizontal="left" vertical="center" wrapText="1"/>
    </xf>
    <xf numFmtId="164" fontId="16" fillId="4" borderId="3" xfId="0" applyNumberFormat="1" applyFont="1" applyFill="1" applyBorder="1" applyAlignment="1">
      <alignment horizontal="right"/>
    </xf>
    <xf numFmtId="0" fontId="16" fillId="4" borderId="4" xfId="0" applyFont="1" applyFill="1" applyBorder="1" applyAlignment="1">
      <alignment horizontal="left" vertical="center" wrapText="1"/>
    </xf>
    <xf numFmtId="164" fontId="16" fillId="4" borderId="5" xfId="0" applyNumberFormat="1" applyFont="1" applyFill="1" applyBorder="1" applyAlignment="1">
      <alignment horizontal="right"/>
    </xf>
    <xf numFmtId="164" fontId="16" fillId="4" borderId="6" xfId="0" applyNumberFormat="1" applyFont="1" applyFill="1" applyBorder="1" applyAlignment="1">
      <alignment horizontal="right"/>
    </xf>
    <xf numFmtId="0" fontId="15" fillId="0" borderId="7" xfId="0" applyFont="1" applyBorder="1" applyAlignment="1">
      <alignment horizontal="left" vertical="center" wrapText="1" indent="1"/>
    </xf>
    <xf numFmtId="164" fontId="20" fillId="0" borderId="8" xfId="0" applyNumberFormat="1" applyFont="1" applyBorder="1" applyAlignment="1">
      <alignment horizontal="center"/>
    </xf>
    <xf numFmtId="164" fontId="20" fillId="0" borderId="1" xfId="0" applyNumberFormat="1" applyFont="1" applyBorder="1" applyAlignment="1">
      <alignment horizontal="right"/>
    </xf>
    <xf numFmtId="164" fontId="20" fillId="0" borderId="1" xfId="0" applyNumberFormat="1" applyFont="1" applyBorder="1" applyAlignment="1">
      <alignment horizontal="center"/>
    </xf>
    <xf numFmtId="0" fontId="15" fillId="0" borderId="7" xfId="0" applyFont="1" applyBorder="1" applyAlignment="1">
      <alignment horizontal="left" vertical="center" wrapText="1"/>
    </xf>
    <xf numFmtId="164" fontId="20" fillId="0" borderId="0" xfId="3" applyNumberFormat="1" applyFont="1" applyFill="1" applyBorder="1" applyAlignment="1">
      <alignment horizontal="right" vertical="center" wrapText="1"/>
    </xf>
    <xf numFmtId="0" fontId="15" fillId="0" borderId="9" xfId="0" applyFont="1" applyBorder="1" applyAlignment="1">
      <alignment horizontal="left" vertical="center" wrapText="1"/>
    </xf>
    <xf numFmtId="164" fontId="20" fillId="0" borderId="5" xfId="0" applyNumberFormat="1" applyFont="1" applyBorder="1" applyAlignment="1">
      <alignment horizontal="center"/>
    </xf>
    <xf numFmtId="0" fontId="22" fillId="0" borderId="0" xfId="0" applyFont="1"/>
    <xf numFmtId="164" fontId="18" fillId="5" borderId="0" xfId="0" applyNumberFormat="1" applyFont="1" applyFill="1" applyAlignment="1">
      <alignment horizontal="right" vertical="center" wrapText="1"/>
    </xf>
    <xf numFmtId="164" fontId="20" fillId="0" borderId="8" xfId="0" applyNumberFormat="1" applyFont="1" applyBorder="1" applyAlignment="1">
      <alignment horizontal="right"/>
    </xf>
    <xf numFmtId="164" fontId="20" fillId="0" borderId="7" xfId="0" applyNumberFormat="1" applyFont="1" applyBorder="1" applyAlignment="1">
      <alignment horizontal="left" indent="3"/>
    </xf>
    <xf numFmtId="164" fontId="20" fillId="0" borderId="9" xfId="0" applyNumberFormat="1" applyFont="1" applyBorder="1" applyAlignment="1">
      <alignment horizontal="left" indent="3"/>
    </xf>
    <xf numFmtId="165" fontId="20" fillId="0" borderId="0" xfId="0" applyNumberFormat="1" applyFont="1" applyAlignment="1">
      <alignment horizontal="right"/>
    </xf>
    <xf numFmtId="164" fontId="20" fillId="0" borderId="4" xfId="0" applyNumberFormat="1" applyFont="1" applyBorder="1" applyAlignment="1">
      <alignment horizontal="left" indent="3"/>
    </xf>
    <xf numFmtId="165" fontId="16" fillId="4" borderId="5" xfId="0" applyNumberFormat="1" applyFont="1" applyFill="1" applyBorder="1" applyAlignment="1">
      <alignment horizontal="right"/>
    </xf>
    <xf numFmtId="164" fontId="18" fillId="5" borderId="0" xfId="0" applyNumberFormat="1" applyFont="1" applyFill="1" applyAlignment="1">
      <alignment horizontal="left" vertical="center" wrapText="1"/>
    </xf>
    <xf numFmtId="165" fontId="20" fillId="0" borderId="8" xfId="0" applyNumberFormat="1" applyFont="1" applyBorder="1" applyAlignment="1">
      <alignment horizontal="right"/>
    </xf>
    <xf numFmtId="165" fontId="20" fillId="0" borderId="1" xfId="0" applyNumberFormat="1" applyFont="1" applyBorder="1" applyAlignment="1">
      <alignment horizontal="right"/>
    </xf>
    <xf numFmtId="165" fontId="20" fillId="0" borderId="10" xfId="0" applyNumberFormat="1" applyFont="1" applyBorder="1" applyAlignment="1">
      <alignment horizontal="right"/>
    </xf>
    <xf numFmtId="165" fontId="20" fillId="0" borderId="5" xfId="0" applyNumberFormat="1" applyFont="1" applyBorder="1" applyAlignment="1">
      <alignment horizontal="right"/>
    </xf>
    <xf numFmtId="167" fontId="18" fillId="5" borderId="0" xfId="0" applyNumberFormat="1" applyFont="1" applyFill="1" applyAlignment="1">
      <alignment horizontal="right" vertical="center" wrapText="1"/>
    </xf>
    <xf numFmtId="167" fontId="16" fillId="4" borderId="5" xfId="0" applyNumberFormat="1" applyFont="1" applyFill="1" applyBorder="1" applyAlignment="1">
      <alignment horizontal="right"/>
    </xf>
    <xf numFmtId="164" fontId="18" fillId="5" borderId="4" xfId="0" applyNumberFormat="1" applyFont="1" applyFill="1" applyBorder="1" applyAlignment="1">
      <alignment horizontal="right" vertical="center" wrapText="1"/>
    </xf>
    <xf numFmtId="164" fontId="18" fillId="5" borderId="5" xfId="0" applyNumberFormat="1" applyFont="1" applyFill="1" applyBorder="1" applyAlignment="1">
      <alignment horizontal="right" vertical="center" wrapText="1"/>
    </xf>
    <xf numFmtId="164" fontId="18" fillId="5" borderId="6" xfId="0" applyNumberFormat="1" applyFont="1" applyFill="1" applyBorder="1" applyAlignment="1">
      <alignment horizontal="right" vertical="center" wrapText="1"/>
    </xf>
    <xf numFmtId="165" fontId="20" fillId="0" borderId="7" xfId="0" applyNumberFormat="1" applyFont="1" applyBorder="1" applyAlignment="1">
      <alignment horizontal="right"/>
    </xf>
    <xf numFmtId="165" fontId="20" fillId="0" borderId="9" xfId="0" applyNumberFormat="1" applyFont="1" applyBorder="1" applyAlignment="1">
      <alignment horizontal="right"/>
    </xf>
    <xf numFmtId="167" fontId="20" fillId="0" borderId="0" xfId="0" applyNumberFormat="1" applyFont="1" applyAlignment="1">
      <alignment horizontal="center"/>
    </xf>
    <xf numFmtId="14" fontId="15" fillId="0" borderId="0" xfId="1" applyNumberFormat="1" applyFont="1"/>
    <xf numFmtId="166" fontId="15" fillId="0" borderId="0" xfId="1" applyNumberFormat="1" applyFont="1"/>
    <xf numFmtId="166" fontId="15" fillId="0" borderId="0" xfId="1" applyNumberFormat="1" applyFont="1" applyAlignment="1">
      <alignment horizontal="center"/>
    </xf>
    <xf numFmtId="164" fontId="20" fillId="0" borderId="0" xfId="0" applyNumberFormat="1" applyFont="1" applyAlignment="1">
      <alignment horizontal="left"/>
    </xf>
    <xf numFmtId="14" fontId="15" fillId="0" borderId="3" xfId="1" applyNumberFormat="1" applyFont="1" applyBorder="1"/>
    <xf numFmtId="164" fontId="20" fillId="0" borderId="3" xfId="0" applyNumberFormat="1" applyFont="1" applyBorder="1" applyAlignment="1">
      <alignment horizontal="left"/>
    </xf>
    <xf numFmtId="166" fontId="15" fillId="0" borderId="3" xfId="1" applyNumberFormat="1" applyFont="1" applyBorder="1"/>
    <xf numFmtId="166" fontId="15" fillId="0" borderId="3" xfId="1" applyNumberFormat="1" applyFont="1" applyBorder="1" applyAlignment="1">
      <alignment horizontal="center"/>
    </xf>
    <xf numFmtId="3" fontId="18" fillId="5" borderId="0" xfId="0" applyNumberFormat="1" applyFont="1" applyFill="1" applyAlignment="1">
      <alignment horizontal="center" vertical="center" wrapText="1"/>
    </xf>
    <xf numFmtId="164" fontId="18" fillId="5" borderId="0" xfId="0" applyNumberFormat="1" applyFont="1" applyFill="1" applyAlignment="1">
      <alignment horizontal="center" vertical="center" wrapText="1"/>
    </xf>
    <xf numFmtId="164" fontId="18" fillId="0" borderId="0" xfId="0" applyNumberFormat="1" applyFont="1" applyAlignment="1">
      <alignment horizontal="left" vertical="center" wrapText="1"/>
    </xf>
    <xf numFmtId="167" fontId="18" fillId="0" borderId="0" xfId="0" applyNumberFormat="1" applyFont="1" applyAlignment="1">
      <alignment horizontal="right" vertical="center" wrapText="1"/>
    </xf>
    <xf numFmtId="164" fontId="20" fillId="0" borderId="0" xfId="0" applyNumberFormat="1" applyFont="1" applyAlignment="1">
      <alignment horizontal="left" indent="3"/>
    </xf>
    <xf numFmtId="0" fontId="16" fillId="4" borderId="7" xfId="0" applyFont="1" applyFill="1" applyBorder="1" applyAlignment="1">
      <alignment horizontal="left" vertical="center" wrapText="1"/>
    </xf>
    <xf numFmtId="167" fontId="16" fillId="4" borderId="0" xfId="0" applyNumberFormat="1" applyFont="1" applyFill="1" applyAlignment="1">
      <alignment horizontal="right"/>
    </xf>
    <xf numFmtId="167" fontId="20" fillId="0" borderId="1" xfId="0" applyNumberFormat="1" applyFont="1" applyBorder="1" applyAlignment="1">
      <alignment horizontal="center"/>
    </xf>
    <xf numFmtId="164" fontId="15" fillId="0" borderId="7" xfId="0" applyNumberFormat="1" applyFont="1" applyBorder="1" applyAlignment="1">
      <alignment horizontal="left" indent="3"/>
    </xf>
    <xf numFmtId="167" fontId="16" fillId="4" borderId="4" xfId="0" applyNumberFormat="1" applyFont="1" applyFill="1" applyBorder="1" applyAlignment="1">
      <alignment horizontal="right"/>
    </xf>
    <xf numFmtId="167" fontId="16" fillId="4" borderId="7" xfId="0" applyNumberFormat="1" applyFont="1" applyFill="1" applyBorder="1" applyAlignment="1">
      <alignment horizontal="right"/>
    </xf>
    <xf numFmtId="167" fontId="20" fillId="0" borderId="7" xfId="0" applyNumberFormat="1" applyFont="1" applyBorder="1" applyAlignment="1">
      <alignment horizontal="center"/>
    </xf>
    <xf numFmtId="167" fontId="20" fillId="0" borderId="9" xfId="0" applyNumberFormat="1" applyFont="1" applyBorder="1" applyAlignment="1">
      <alignment horizontal="center"/>
    </xf>
    <xf numFmtId="164" fontId="16" fillId="4" borderId="4" xfId="0" applyNumberFormat="1" applyFont="1" applyFill="1" applyBorder="1" applyAlignment="1">
      <alignment horizontal="right"/>
    </xf>
    <xf numFmtId="164" fontId="20" fillId="0" borderId="7" xfId="0" applyNumberFormat="1" applyFont="1" applyBorder="1" applyAlignment="1">
      <alignment horizontal="center"/>
    </xf>
    <xf numFmtId="0" fontId="22" fillId="0" borderId="0" xfId="0" applyFont="1" applyAlignment="1">
      <alignment wrapText="1"/>
    </xf>
    <xf numFmtId="0" fontId="21" fillId="0" borderId="0" xfId="0" applyFont="1"/>
    <xf numFmtId="0" fontId="15" fillId="0" borderId="0" xfId="0" applyFont="1" applyAlignment="1">
      <alignment horizontal="left" vertical="center" wrapText="1"/>
    </xf>
    <xf numFmtId="165" fontId="15" fillId="0" borderId="0" xfId="2" applyNumberFormat="1" applyFont="1" applyFill="1" applyBorder="1" applyAlignment="1">
      <alignment horizontal="right"/>
    </xf>
    <xf numFmtId="164" fontId="16" fillId="4" borderId="3" xfId="1" applyNumberFormat="1" applyFont="1" applyFill="1" applyBorder="1" applyAlignment="1">
      <alignment horizontal="right"/>
    </xf>
    <xf numFmtId="164" fontId="15" fillId="0" borderId="0" xfId="1" applyNumberFormat="1" applyFont="1"/>
    <xf numFmtId="164" fontId="17" fillId="0" borderId="0" xfId="1" applyNumberFormat="1" applyFont="1" applyAlignment="1">
      <alignment horizontal="center" vertical="center"/>
    </xf>
    <xf numFmtId="164" fontId="18" fillId="5" borderId="0" xfId="1" applyNumberFormat="1" applyFont="1" applyFill="1" applyAlignment="1">
      <alignment horizontal="right" vertical="center" wrapText="1"/>
    </xf>
    <xf numFmtId="164" fontId="20" fillId="0" borderId="1" xfId="1" applyNumberFormat="1" applyFont="1" applyBorder="1" applyAlignment="1">
      <alignment horizontal="right"/>
    </xf>
    <xf numFmtId="164" fontId="15" fillId="0" borderId="0" xfId="1" applyNumberFormat="1" applyFont="1" applyFill="1" applyBorder="1" applyAlignment="1">
      <alignment horizontal="right"/>
    </xf>
    <xf numFmtId="164" fontId="4" fillId="0" borderId="0" xfId="1" applyNumberFormat="1" applyFont="1"/>
    <xf numFmtId="164" fontId="0" fillId="0" borderId="0" xfId="1" applyNumberFormat="1" applyFont="1"/>
    <xf numFmtId="164" fontId="6" fillId="0" borderId="0" xfId="1" applyNumberFormat="1" applyFont="1"/>
    <xf numFmtId="164" fontId="18" fillId="5" borderId="3" xfId="0" applyNumberFormat="1" applyFont="1" applyFill="1" applyBorder="1" applyAlignment="1">
      <alignment horizontal="right" vertical="center" wrapText="1"/>
    </xf>
    <xf numFmtId="164" fontId="20" fillId="0" borderId="10" xfId="0" applyNumberFormat="1" applyFont="1" applyBorder="1" applyAlignment="1">
      <alignment horizontal="right"/>
    </xf>
    <xf numFmtId="164" fontId="16" fillId="4" borderId="11" xfId="0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left" vertical="center" wrapText="1"/>
    </xf>
    <xf numFmtId="164" fontId="18" fillId="5" borderId="3" xfId="1" applyNumberFormat="1" applyFont="1" applyFill="1" applyBorder="1" applyAlignment="1">
      <alignment horizontal="right" vertical="center" wrapText="1"/>
    </xf>
    <xf numFmtId="164" fontId="20" fillId="0" borderId="0" xfId="1" applyNumberFormat="1" applyFont="1" applyBorder="1" applyAlignment="1">
      <alignment horizontal="center"/>
    </xf>
    <xf numFmtId="164" fontId="5" fillId="4" borderId="0" xfId="1" applyNumberFormat="1" applyFont="1" applyFill="1" applyBorder="1" applyAlignment="1">
      <alignment horizontal="center"/>
    </xf>
    <xf numFmtId="164" fontId="20" fillId="0" borderId="0" xfId="1" applyNumberFormat="1" applyFont="1" applyBorder="1" applyAlignment="1">
      <alignment horizontal="right"/>
    </xf>
    <xf numFmtId="164" fontId="18" fillId="5" borderId="2" xfId="0" applyNumberFormat="1" applyFont="1" applyFill="1" applyBorder="1" applyAlignment="1">
      <alignment horizontal="right" vertical="center" wrapText="1"/>
    </xf>
    <xf numFmtId="164" fontId="16" fillId="4" borderId="2" xfId="0" applyNumberFormat="1" applyFont="1" applyFill="1" applyBorder="1" applyAlignment="1">
      <alignment horizontal="right"/>
    </xf>
    <xf numFmtId="164" fontId="20" fillId="0" borderId="9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3" fontId="18" fillId="5" borderId="4" xfId="0" applyNumberFormat="1" applyFont="1" applyFill="1" applyBorder="1" applyAlignment="1">
      <alignment horizontal="left" vertical="center" wrapText="1"/>
    </xf>
    <xf numFmtId="169" fontId="20" fillId="0" borderId="0" xfId="1" applyNumberFormat="1" applyFont="1" applyBorder="1" applyAlignment="1">
      <alignment horizontal="center"/>
    </xf>
    <xf numFmtId="167" fontId="18" fillId="5" borderId="3" xfId="0" quotePrefix="1" applyNumberFormat="1" applyFont="1" applyFill="1" applyBorder="1" applyAlignment="1">
      <alignment horizontal="right" vertical="center" wrapText="1"/>
    </xf>
    <xf numFmtId="167" fontId="18" fillId="5" borderId="2" xfId="0" quotePrefix="1" applyNumberFormat="1" applyFont="1" applyFill="1" applyBorder="1" applyAlignment="1">
      <alignment horizontal="right" vertical="center" wrapText="1"/>
    </xf>
    <xf numFmtId="164" fontId="16" fillId="4" borderId="0" xfId="0" applyNumberFormat="1" applyFont="1" applyFill="1" applyAlignment="1">
      <alignment horizontal="right"/>
    </xf>
    <xf numFmtId="164" fontId="18" fillId="5" borderId="2" xfId="0" applyNumberFormat="1" applyFont="1" applyFill="1" applyBorder="1" applyAlignment="1">
      <alignment horizontal="left" vertical="center" wrapText="1"/>
    </xf>
    <xf numFmtId="164" fontId="18" fillId="5" borderId="4" xfId="0" applyNumberFormat="1" applyFont="1" applyFill="1" applyBorder="1" applyAlignment="1">
      <alignment horizontal="left" vertical="center" wrapText="1"/>
    </xf>
    <xf numFmtId="165" fontId="18" fillId="5" borderId="5" xfId="0" applyNumberFormat="1" applyFont="1" applyFill="1" applyBorder="1" applyAlignment="1">
      <alignment horizontal="right"/>
    </xf>
    <xf numFmtId="165" fontId="18" fillId="5" borderId="6" xfId="0" applyNumberFormat="1" applyFont="1" applyFill="1" applyBorder="1" applyAlignment="1">
      <alignment horizontal="right"/>
    </xf>
    <xf numFmtId="3" fontId="7" fillId="2" borderId="7" xfId="0" applyNumberFormat="1" applyFont="1" applyFill="1" applyBorder="1" applyAlignment="1">
      <alignment horizontal="center" vertical="center" wrapText="1"/>
    </xf>
    <xf numFmtId="3" fontId="7" fillId="2" borderId="0" xfId="0" applyNumberFormat="1" applyFont="1" applyFill="1" applyAlignment="1">
      <alignment horizontal="center" vertical="center" wrapText="1"/>
    </xf>
    <xf numFmtId="3" fontId="7" fillId="2" borderId="8" xfId="0" applyNumberFormat="1" applyFont="1" applyFill="1" applyBorder="1" applyAlignment="1">
      <alignment horizontal="center" vertical="center" wrapText="1"/>
    </xf>
    <xf numFmtId="165" fontId="16" fillId="4" borderId="6" xfId="0" applyNumberFormat="1" applyFont="1" applyFill="1" applyBorder="1" applyAlignment="1">
      <alignment horizontal="right"/>
    </xf>
    <xf numFmtId="165" fontId="16" fillId="4" borderId="4" xfId="0" applyNumberFormat="1" applyFont="1" applyFill="1" applyBorder="1" applyAlignment="1">
      <alignment horizontal="right"/>
    </xf>
    <xf numFmtId="165" fontId="18" fillId="5" borderId="4" xfId="0" applyNumberFormat="1" applyFont="1" applyFill="1" applyBorder="1" applyAlignment="1">
      <alignment horizontal="right"/>
    </xf>
    <xf numFmtId="167" fontId="15" fillId="0" borderId="0" xfId="0" applyNumberFormat="1" applyFont="1" applyAlignment="1">
      <alignment horizontal="center"/>
    </xf>
    <xf numFmtId="167" fontId="18" fillId="5" borderId="5" xfId="0" applyNumberFormat="1" applyFont="1" applyFill="1" applyBorder="1" applyAlignment="1">
      <alignment horizontal="right" vertical="center" wrapText="1"/>
    </xf>
    <xf numFmtId="165" fontId="20" fillId="0" borderId="5" xfId="0" applyNumberFormat="1" applyFont="1" applyBorder="1"/>
    <xf numFmtId="164" fontId="20" fillId="0" borderId="1" xfId="0" applyNumberFormat="1" applyFont="1" applyBorder="1"/>
    <xf numFmtId="0" fontId="19" fillId="4" borderId="4" xfId="0" applyFont="1" applyFill="1" applyBorder="1"/>
    <xf numFmtId="0" fontId="15" fillId="0" borderId="7" xfId="0" applyFont="1" applyBorder="1"/>
    <xf numFmtId="168" fontId="20" fillId="0" borderId="0" xfId="0" quotePrefix="1" applyNumberFormat="1" applyFont="1" applyAlignment="1">
      <alignment horizontal="right"/>
    </xf>
    <xf numFmtId="168" fontId="20" fillId="0" borderId="0" xfId="0" applyNumberFormat="1" applyFont="1" applyAlignment="1">
      <alignment horizontal="right"/>
    </xf>
    <xf numFmtId="168" fontId="20" fillId="0" borderId="1" xfId="0" applyNumberFormat="1" applyFont="1" applyBorder="1" applyAlignment="1">
      <alignment horizontal="right"/>
    </xf>
    <xf numFmtId="3" fontId="18" fillId="5" borderId="4" xfId="0" applyNumberFormat="1" applyFont="1" applyFill="1" applyBorder="1" applyAlignment="1">
      <alignment horizontal="left" vertical="center"/>
    </xf>
    <xf numFmtId="3" fontId="18" fillId="5" borderId="5" xfId="0" applyNumberFormat="1" applyFont="1" applyFill="1" applyBorder="1" applyAlignment="1">
      <alignment horizontal="right" vertical="center" wrapText="1"/>
    </xf>
    <xf numFmtId="3" fontId="18" fillId="5" borderId="6" xfId="0" applyNumberFormat="1" applyFont="1" applyFill="1" applyBorder="1" applyAlignment="1">
      <alignment horizontal="right" vertical="center" wrapText="1"/>
    </xf>
    <xf numFmtId="0" fontId="19" fillId="4" borderId="7" xfId="0" applyFont="1" applyFill="1" applyBorder="1"/>
    <xf numFmtId="165" fontId="16" fillId="4" borderId="0" xfId="0" applyNumberFormat="1" applyFont="1" applyFill="1" applyAlignment="1">
      <alignment horizontal="right"/>
    </xf>
    <xf numFmtId="165" fontId="20" fillId="0" borderId="0" xfId="0" quotePrefix="1" applyNumberFormat="1" applyFont="1" applyAlignment="1">
      <alignment horizontal="right"/>
    </xf>
    <xf numFmtId="0" fontId="19" fillId="7" borderId="7" xfId="0" applyFont="1" applyFill="1" applyBorder="1" applyAlignment="1">
      <alignment horizontal="left" vertical="center" wrapText="1"/>
    </xf>
    <xf numFmtId="164" fontId="16" fillId="7" borderId="0" xfId="0" applyNumberFormat="1" applyFont="1" applyFill="1" applyAlignment="1">
      <alignment horizontal="right"/>
    </xf>
    <xf numFmtId="164" fontId="16" fillId="7" borderId="8" xfId="0" applyNumberFormat="1" applyFont="1" applyFill="1" applyBorder="1" applyAlignment="1">
      <alignment horizontal="right"/>
    </xf>
    <xf numFmtId="0" fontId="19" fillId="6" borderId="9" xfId="0" applyFont="1" applyFill="1" applyBorder="1"/>
    <xf numFmtId="164" fontId="19" fillId="6" borderId="1" xfId="0" applyNumberFormat="1" applyFont="1" applyFill="1" applyBorder="1"/>
    <xf numFmtId="0" fontId="19" fillId="6" borderId="2" xfId="0" applyFont="1" applyFill="1" applyBorder="1"/>
    <xf numFmtId="164" fontId="19" fillId="6" borderId="3" xfId="0" applyNumberFormat="1" applyFont="1" applyFill="1" applyBorder="1"/>
    <xf numFmtId="0" fontId="16" fillId="3" borderId="4" xfId="0" applyFont="1" applyFill="1" applyBorder="1" applyAlignment="1">
      <alignment horizontal="left" vertical="center" wrapText="1"/>
    </xf>
    <xf numFmtId="164" fontId="16" fillId="3" borderId="5" xfId="0" applyNumberFormat="1" applyFont="1" applyFill="1" applyBorder="1" applyAlignment="1">
      <alignment horizontal="right"/>
    </xf>
    <xf numFmtId="164" fontId="16" fillId="3" borderId="6" xfId="0" applyNumberFormat="1" applyFont="1" applyFill="1" applyBorder="1" applyAlignment="1">
      <alignment horizontal="right"/>
    </xf>
    <xf numFmtId="0" fontId="19" fillId="0" borderId="4" xfId="0" applyFont="1" applyBorder="1" applyAlignment="1">
      <alignment horizontal="left" vertical="center" wrapText="1"/>
    </xf>
    <xf numFmtId="164" fontId="16" fillId="0" borderId="5" xfId="0" applyNumberFormat="1" applyFont="1" applyBorder="1" applyAlignment="1">
      <alignment horizontal="right"/>
    </xf>
    <xf numFmtId="164" fontId="16" fillId="0" borderId="6" xfId="0" applyNumberFormat="1" applyFont="1" applyBorder="1" applyAlignment="1">
      <alignment horizontal="right"/>
    </xf>
    <xf numFmtId="0" fontId="19" fillId="6" borderId="4" xfId="0" applyFont="1" applyFill="1" applyBorder="1"/>
    <xf numFmtId="164" fontId="19" fillId="6" borderId="5" xfId="0" applyNumberFormat="1" applyFont="1" applyFill="1" applyBorder="1"/>
    <xf numFmtId="3" fontId="20" fillId="0" borderId="0" xfId="0" applyNumberFormat="1" applyFont="1" applyAlignment="1">
      <alignment horizontal="right"/>
    </xf>
    <xf numFmtId="0" fontId="19" fillId="6" borderId="7" xfId="0" applyFont="1" applyFill="1" applyBorder="1"/>
    <xf numFmtId="164" fontId="19" fillId="6" borderId="0" xfId="0" applyNumberFormat="1" applyFont="1" applyFill="1"/>
    <xf numFmtId="3" fontId="18" fillId="5" borderId="2" xfId="0" applyNumberFormat="1" applyFont="1" applyFill="1" applyBorder="1" applyAlignment="1">
      <alignment horizontal="left" vertical="center"/>
    </xf>
    <xf numFmtId="3" fontId="18" fillId="5" borderId="3" xfId="0" applyNumberFormat="1" applyFont="1" applyFill="1" applyBorder="1" applyAlignment="1">
      <alignment horizontal="right" vertical="center" wrapText="1"/>
    </xf>
    <xf numFmtId="3" fontId="18" fillId="5" borderId="11" xfId="0" applyNumberFormat="1" applyFont="1" applyFill="1" applyBorder="1" applyAlignment="1">
      <alignment horizontal="right" vertical="center" wrapText="1"/>
    </xf>
    <xf numFmtId="165" fontId="20" fillId="0" borderId="12" xfId="0" applyNumberFormat="1" applyFont="1" applyBorder="1" applyAlignment="1">
      <alignment horizontal="right"/>
    </xf>
    <xf numFmtId="3" fontId="18" fillId="5" borderId="13" xfId="0" applyNumberFormat="1" applyFont="1" applyFill="1" applyBorder="1" applyAlignment="1">
      <alignment horizontal="left" vertical="center" wrapText="1"/>
    </xf>
    <xf numFmtId="164" fontId="18" fillId="5" borderId="14" xfId="0" applyNumberFormat="1" applyFont="1" applyFill="1" applyBorder="1" applyAlignment="1">
      <alignment horizontal="right" vertical="center" wrapText="1"/>
    </xf>
    <xf numFmtId="167" fontId="18" fillId="5" borderId="14" xfId="0" applyNumberFormat="1" applyFont="1" applyFill="1" applyBorder="1" applyAlignment="1">
      <alignment horizontal="right" vertical="center" wrapText="1"/>
    </xf>
    <xf numFmtId="164" fontId="18" fillId="5" borderId="15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Border="1" applyAlignment="1">
      <alignment horizontal="left"/>
    </xf>
    <xf numFmtId="164" fontId="20" fillId="0" borderId="17" xfId="0" applyNumberFormat="1" applyFont="1" applyBorder="1" applyAlignment="1">
      <alignment horizontal="center"/>
    </xf>
    <xf numFmtId="164" fontId="20" fillId="0" borderId="16" xfId="0" applyNumberFormat="1" applyFont="1" applyBorder="1" applyAlignment="1">
      <alignment horizontal="left" indent="1"/>
    </xf>
    <xf numFmtId="165" fontId="20" fillId="0" borderId="17" xfId="0" applyNumberFormat="1" applyFont="1" applyBorder="1" applyAlignment="1">
      <alignment horizontal="right"/>
    </xf>
    <xf numFmtId="164" fontId="20" fillId="0" borderId="18" xfId="0" applyNumberFormat="1" applyFont="1" applyBorder="1" applyAlignment="1">
      <alignment horizontal="left" indent="1"/>
    </xf>
    <xf numFmtId="165" fontId="20" fillId="0" borderId="19" xfId="0" applyNumberFormat="1" applyFont="1" applyBorder="1" applyAlignment="1">
      <alignment horizontal="right"/>
    </xf>
    <xf numFmtId="164" fontId="18" fillId="5" borderId="13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Border="1" applyAlignment="1">
      <alignment horizontal="right"/>
    </xf>
    <xf numFmtId="164" fontId="20" fillId="0" borderId="17" xfId="0" applyNumberFormat="1" applyFont="1" applyBorder="1" applyAlignment="1">
      <alignment horizontal="right"/>
    </xf>
    <xf numFmtId="165" fontId="20" fillId="0" borderId="16" xfId="0" applyNumberFormat="1" applyFont="1" applyBorder="1" applyAlignment="1">
      <alignment horizontal="right"/>
    </xf>
    <xf numFmtId="165" fontId="20" fillId="0" borderId="18" xfId="0" applyNumberFormat="1" applyFont="1" applyBorder="1" applyAlignment="1">
      <alignment horizontal="right"/>
    </xf>
    <xf numFmtId="164" fontId="18" fillId="5" borderId="20" xfId="0" applyNumberFormat="1" applyFont="1" applyFill="1" applyBorder="1" applyAlignment="1">
      <alignment horizontal="right" vertical="center" wrapText="1"/>
    </xf>
    <xf numFmtId="164" fontId="18" fillId="5" borderId="21" xfId="0" applyNumberFormat="1" applyFont="1" applyFill="1" applyBorder="1" applyAlignment="1">
      <alignment horizontal="right" vertical="center" wrapText="1"/>
    </xf>
    <xf numFmtId="164" fontId="16" fillId="4" borderId="20" xfId="0" applyNumberFormat="1" applyFont="1" applyFill="1" applyBorder="1" applyAlignment="1">
      <alignment horizontal="right"/>
    </xf>
    <xf numFmtId="164" fontId="16" fillId="4" borderId="21" xfId="0" applyNumberFormat="1" applyFont="1" applyFill="1" applyBorder="1" applyAlignment="1">
      <alignment horizontal="right"/>
    </xf>
    <xf numFmtId="164" fontId="20" fillId="0" borderId="16" xfId="0" applyNumberFormat="1" applyFont="1" applyBorder="1" applyAlignment="1">
      <alignment horizontal="center"/>
    </xf>
    <xf numFmtId="164" fontId="20" fillId="0" borderId="18" xfId="0" applyNumberFormat="1" applyFont="1" applyBorder="1" applyAlignment="1">
      <alignment horizontal="center"/>
    </xf>
    <xf numFmtId="164" fontId="20" fillId="0" borderId="12" xfId="0" applyNumberFormat="1" applyFont="1" applyBorder="1" applyAlignment="1">
      <alignment horizontal="center"/>
    </xf>
    <xf numFmtId="164" fontId="20" fillId="0" borderId="19" xfId="0" applyNumberFormat="1" applyFont="1" applyBorder="1" applyAlignment="1">
      <alignment horizontal="center"/>
    </xf>
    <xf numFmtId="165" fontId="6" fillId="3" borderId="0" xfId="2" applyNumberFormat="1" applyFont="1" applyFill="1" applyBorder="1" applyAlignment="1">
      <alignment horizontal="right"/>
    </xf>
    <xf numFmtId="167" fontId="20" fillId="0" borderId="0" xfId="1" applyNumberFormat="1" applyFont="1" applyAlignment="1">
      <alignment horizontal="center"/>
    </xf>
    <xf numFmtId="167" fontId="16" fillId="4" borderId="3" xfId="0" applyNumberFormat="1" applyFont="1" applyFill="1" applyBorder="1" applyAlignment="1">
      <alignment horizontal="right"/>
    </xf>
    <xf numFmtId="167" fontId="16" fillId="4" borderId="2" xfId="0" applyNumberFormat="1" applyFont="1" applyFill="1" applyBorder="1" applyAlignment="1">
      <alignment horizontal="right"/>
    </xf>
    <xf numFmtId="167" fontId="16" fillId="4" borderId="9" xfId="0" applyNumberFormat="1" applyFont="1" applyFill="1" applyBorder="1" applyAlignment="1">
      <alignment horizontal="right"/>
    </xf>
    <xf numFmtId="167" fontId="16" fillId="4" borderId="1" xfId="0" applyNumberFormat="1" applyFont="1" applyFill="1" applyBorder="1" applyAlignment="1">
      <alignment horizontal="right"/>
    </xf>
    <xf numFmtId="0" fontId="25" fillId="0" borderId="0" xfId="0" applyFont="1"/>
    <xf numFmtId="164" fontId="25" fillId="0" borderId="0" xfId="0" applyNumberFormat="1" applyFont="1"/>
    <xf numFmtId="164" fontId="18" fillId="5" borderId="3" xfId="0" quotePrefix="1" applyNumberFormat="1" applyFont="1" applyFill="1" applyBorder="1" applyAlignment="1">
      <alignment horizontal="right" vertical="center" wrapText="1"/>
    </xf>
    <xf numFmtId="0" fontId="27" fillId="0" borderId="0" xfId="0" applyFont="1"/>
    <xf numFmtId="0" fontId="26" fillId="0" borderId="0" xfId="0" applyFont="1" applyAlignment="1">
      <alignment horizontal="left" indent="1"/>
    </xf>
    <xf numFmtId="170" fontId="0" fillId="0" borderId="0" xfId="0" applyNumberFormat="1"/>
    <xf numFmtId="0" fontId="16" fillId="4" borderId="20" xfId="0" applyFont="1" applyFill="1" applyBorder="1" applyAlignment="1">
      <alignment horizontal="left" vertical="center" wrapText="1"/>
    </xf>
    <xf numFmtId="164" fontId="16" fillId="4" borderId="25" xfId="0" applyNumberFormat="1" applyFont="1" applyFill="1" applyBorder="1" applyAlignment="1">
      <alignment horizontal="right"/>
    </xf>
    <xf numFmtId="164" fontId="16" fillId="4" borderId="26" xfId="0" applyNumberFormat="1" applyFont="1" applyFill="1" applyBorder="1" applyAlignment="1">
      <alignment horizontal="right"/>
    </xf>
    <xf numFmtId="164" fontId="20" fillId="0" borderId="20" xfId="0" applyNumberFormat="1" applyFont="1" applyBorder="1" applyAlignment="1">
      <alignment horizontal="right"/>
    </xf>
    <xf numFmtId="164" fontId="20" fillId="0" borderId="21" xfId="0" applyNumberFormat="1" applyFont="1" applyBorder="1" applyAlignment="1">
      <alignment horizontal="right"/>
    </xf>
    <xf numFmtId="164" fontId="20" fillId="0" borderId="22" xfId="0" applyNumberFormat="1" applyFont="1" applyBorder="1" applyAlignment="1">
      <alignment horizontal="right"/>
    </xf>
    <xf numFmtId="164" fontId="16" fillId="4" borderId="13" xfId="0" applyNumberFormat="1" applyFont="1" applyFill="1" applyBorder="1" applyAlignment="1">
      <alignment horizontal="right"/>
    </xf>
    <xf numFmtId="164" fontId="16" fillId="4" borderId="14" xfId="0" applyNumberFormat="1" applyFont="1" applyFill="1" applyBorder="1" applyAlignment="1">
      <alignment horizontal="right"/>
    </xf>
    <xf numFmtId="164" fontId="16" fillId="4" borderId="15" xfId="0" applyNumberFormat="1" applyFont="1" applyFill="1" applyBorder="1" applyAlignment="1">
      <alignment horizontal="right"/>
    </xf>
    <xf numFmtId="164" fontId="5" fillId="4" borderId="16" xfId="0" applyNumberFormat="1" applyFont="1" applyFill="1" applyBorder="1" applyAlignment="1">
      <alignment horizontal="center"/>
    </xf>
    <xf numFmtId="164" fontId="5" fillId="4" borderId="0" xfId="0" applyNumberFormat="1" applyFont="1" applyFill="1" applyAlignment="1">
      <alignment horizontal="center"/>
    </xf>
    <xf numFmtId="164" fontId="5" fillId="4" borderId="17" xfId="0" applyNumberFormat="1" applyFont="1" applyFill="1" applyBorder="1" applyAlignment="1">
      <alignment horizontal="center"/>
    </xf>
    <xf numFmtId="164" fontId="16" fillId="4" borderId="16" xfId="0" applyNumberFormat="1" applyFont="1" applyFill="1" applyBorder="1" applyAlignment="1">
      <alignment horizontal="right"/>
    </xf>
    <xf numFmtId="164" fontId="16" fillId="4" borderId="17" xfId="0" applyNumberFormat="1" applyFont="1" applyFill="1" applyBorder="1" applyAlignment="1">
      <alignment horizontal="right"/>
    </xf>
    <xf numFmtId="164" fontId="16" fillId="4" borderId="18" xfId="0" applyNumberFormat="1" applyFont="1" applyFill="1" applyBorder="1" applyAlignment="1">
      <alignment horizontal="right"/>
    </xf>
    <xf numFmtId="164" fontId="16" fillId="4" borderId="12" xfId="0" applyNumberFormat="1" applyFont="1" applyFill="1" applyBorder="1" applyAlignment="1">
      <alignment horizontal="right"/>
    </xf>
    <xf numFmtId="164" fontId="16" fillId="4" borderId="19" xfId="0" applyNumberFormat="1" applyFont="1" applyFill="1" applyBorder="1" applyAlignment="1">
      <alignment horizontal="right"/>
    </xf>
    <xf numFmtId="164" fontId="20" fillId="0" borderId="18" xfId="0" applyNumberFormat="1" applyFont="1" applyBorder="1" applyAlignment="1">
      <alignment horizontal="right"/>
    </xf>
    <xf numFmtId="164" fontId="20" fillId="0" borderId="12" xfId="0" applyNumberFormat="1" applyFont="1" applyBorder="1" applyAlignment="1">
      <alignment horizontal="right"/>
    </xf>
    <xf numFmtId="164" fontId="20" fillId="0" borderId="19" xfId="0" applyNumberFormat="1" applyFont="1" applyBorder="1" applyAlignment="1">
      <alignment horizontal="right"/>
    </xf>
    <xf numFmtId="164" fontId="16" fillId="4" borderId="24" xfId="0" applyNumberFormat="1" applyFont="1" applyFill="1" applyBorder="1" applyAlignment="1">
      <alignment horizontal="right"/>
    </xf>
    <xf numFmtId="164" fontId="5" fillId="4" borderId="18" xfId="0" applyNumberFormat="1" applyFont="1" applyFill="1" applyBorder="1" applyAlignment="1">
      <alignment horizontal="center"/>
    </xf>
    <xf numFmtId="164" fontId="5" fillId="4" borderId="12" xfId="0" applyNumberFormat="1" applyFont="1" applyFill="1" applyBorder="1" applyAlignment="1">
      <alignment horizontal="center"/>
    </xf>
    <xf numFmtId="164" fontId="5" fillId="4" borderId="19" xfId="0" applyNumberFormat="1" applyFont="1" applyFill="1" applyBorder="1" applyAlignment="1">
      <alignment horizontal="center"/>
    </xf>
    <xf numFmtId="164" fontId="18" fillId="5" borderId="13" xfId="1" applyNumberFormat="1" applyFont="1" applyFill="1" applyBorder="1" applyAlignment="1">
      <alignment horizontal="right" vertical="center" wrapText="1"/>
    </xf>
    <xf numFmtId="164" fontId="18" fillId="5" borderId="14" xfId="1" applyNumberFormat="1" applyFont="1" applyFill="1" applyBorder="1" applyAlignment="1">
      <alignment horizontal="right" vertical="center" wrapText="1"/>
    </xf>
    <xf numFmtId="164" fontId="18" fillId="5" borderId="15" xfId="1" applyNumberFormat="1" applyFont="1" applyFill="1" applyBorder="1" applyAlignment="1">
      <alignment horizontal="right" vertical="center" wrapText="1"/>
    </xf>
    <xf numFmtId="165" fontId="15" fillId="0" borderId="27" xfId="2" applyNumberFormat="1" applyFont="1" applyFill="1" applyBorder="1" applyAlignment="1">
      <alignment horizontal="right"/>
    </xf>
    <xf numFmtId="165" fontId="15" fillId="0" borderId="28" xfId="2" applyNumberFormat="1" applyFont="1" applyFill="1" applyBorder="1" applyAlignment="1">
      <alignment horizontal="right"/>
    </xf>
    <xf numFmtId="165" fontId="15" fillId="0" borderId="29" xfId="2" applyNumberFormat="1" applyFont="1" applyFill="1" applyBorder="1" applyAlignment="1">
      <alignment horizontal="right"/>
    </xf>
    <xf numFmtId="164" fontId="16" fillId="4" borderId="13" xfId="0" applyNumberFormat="1" applyFont="1" applyFill="1" applyBorder="1" applyAlignment="1">
      <alignment horizontal="center"/>
    </xf>
    <xf numFmtId="164" fontId="16" fillId="4" borderId="14" xfId="0" applyNumberFormat="1" applyFont="1" applyFill="1" applyBorder="1" applyAlignment="1">
      <alignment horizontal="center"/>
    </xf>
    <xf numFmtId="164" fontId="16" fillId="4" borderId="15" xfId="0" applyNumberFormat="1" applyFont="1" applyFill="1" applyBorder="1" applyAlignment="1">
      <alignment horizontal="center"/>
    </xf>
    <xf numFmtId="164" fontId="18" fillId="5" borderId="16" xfId="0" applyNumberFormat="1" applyFont="1" applyFill="1" applyBorder="1" applyAlignment="1">
      <alignment horizontal="right" vertical="center" wrapText="1"/>
    </xf>
    <xf numFmtId="164" fontId="18" fillId="5" borderId="17" xfId="0" applyNumberFormat="1" applyFont="1" applyFill="1" applyBorder="1" applyAlignment="1">
      <alignment horizontal="right" vertical="center" wrapText="1"/>
    </xf>
    <xf numFmtId="165" fontId="15" fillId="0" borderId="13" xfId="2" applyNumberFormat="1" applyFont="1" applyBorder="1"/>
    <xf numFmtId="165" fontId="15" fillId="0" borderId="14" xfId="2" applyNumberFormat="1" applyFont="1" applyBorder="1"/>
    <xf numFmtId="165" fontId="15" fillId="0" borderId="15" xfId="2" applyNumberFormat="1" applyFont="1" applyBorder="1"/>
    <xf numFmtId="165" fontId="15" fillId="0" borderId="18" xfId="2" applyNumberFormat="1" applyFont="1" applyBorder="1"/>
    <xf numFmtId="165" fontId="15" fillId="0" borderId="12" xfId="2" applyNumberFormat="1" applyFont="1" applyBorder="1"/>
    <xf numFmtId="165" fontId="15" fillId="0" borderId="19" xfId="2" applyNumberFormat="1" applyFont="1" applyBorder="1"/>
    <xf numFmtId="165" fontId="15" fillId="0" borderId="14" xfId="0" applyNumberFormat="1" applyFont="1" applyBorder="1"/>
    <xf numFmtId="166" fontId="19" fillId="4" borderId="14" xfId="1" applyNumberFormat="1" applyFont="1" applyFill="1" applyBorder="1"/>
    <xf numFmtId="164" fontId="16" fillId="4" borderId="14" xfId="1" applyNumberFormat="1" applyFont="1" applyFill="1" applyBorder="1" applyAlignment="1">
      <alignment horizontal="center"/>
    </xf>
    <xf numFmtId="164" fontId="16" fillId="4" borderId="15" xfId="1" applyNumberFormat="1" applyFont="1" applyFill="1" applyBorder="1" applyAlignment="1">
      <alignment horizontal="center"/>
    </xf>
    <xf numFmtId="164" fontId="20" fillId="0" borderId="17" xfId="1" applyNumberFormat="1" applyFont="1" applyBorder="1" applyAlignment="1">
      <alignment horizontal="center"/>
    </xf>
    <xf numFmtId="165" fontId="15" fillId="0" borderId="12" xfId="2" applyNumberFormat="1" applyFont="1" applyFill="1" applyBorder="1" applyAlignment="1">
      <alignment horizontal="right"/>
    </xf>
    <xf numFmtId="164" fontId="20" fillId="0" borderId="12" xfId="1" applyNumberFormat="1" applyFont="1" applyBorder="1" applyAlignment="1">
      <alignment horizontal="center"/>
    </xf>
    <xf numFmtId="164" fontId="20" fillId="0" borderId="19" xfId="1" applyNumberFormat="1" applyFont="1" applyBorder="1" applyAlignment="1">
      <alignment horizontal="center"/>
    </xf>
    <xf numFmtId="164" fontId="5" fillId="4" borderId="14" xfId="0" applyNumberFormat="1" applyFont="1" applyFill="1" applyBorder="1" applyAlignment="1">
      <alignment horizontal="center"/>
    </xf>
    <xf numFmtId="164" fontId="5" fillId="4" borderId="14" xfId="1" applyNumberFormat="1" applyFont="1" applyFill="1" applyBorder="1" applyAlignment="1">
      <alignment horizontal="center"/>
    </xf>
    <xf numFmtId="164" fontId="5" fillId="4" borderId="15" xfId="1" applyNumberFormat="1" applyFont="1" applyFill="1" applyBorder="1" applyAlignment="1">
      <alignment horizontal="center"/>
    </xf>
    <xf numFmtId="164" fontId="5" fillId="4" borderId="17" xfId="1" applyNumberFormat="1" applyFont="1" applyFill="1" applyBorder="1" applyAlignment="1">
      <alignment horizontal="center"/>
    </xf>
    <xf numFmtId="164" fontId="5" fillId="4" borderId="12" xfId="1" applyNumberFormat="1" applyFont="1" applyFill="1" applyBorder="1" applyAlignment="1">
      <alignment horizontal="center"/>
    </xf>
    <xf numFmtId="164" fontId="5" fillId="4" borderId="19" xfId="1" applyNumberFormat="1" applyFont="1" applyFill="1" applyBorder="1" applyAlignment="1">
      <alignment horizontal="center"/>
    </xf>
    <xf numFmtId="164" fontId="16" fillId="4" borderId="21" xfId="1" applyNumberFormat="1" applyFont="1" applyFill="1" applyBorder="1" applyAlignment="1">
      <alignment horizontal="right"/>
    </xf>
    <xf numFmtId="164" fontId="16" fillId="4" borderId="14" xfId="1" applyNumberFormat="1" applyFont="1" applyFill="1" applyBorder="1" applyAlignment="1">
      <alignment horizontal="right"/>
    </xf>
    <xf numFmtId="164" fontId="16" fillId="4" borderId="15" xfId="1" applyNumberFormat="1" applyFont="1" applyFill="1" applyBorder="1" applyAlignment="1">
      <alignment horizontal="right"/>
    </xf>
    <xf numFmtId="164" fontId="20" fillId="0" borderId="17" xfId="1" applyNumberFormat="1" applyFont="1" applyBorder="1" applyAlignment="1">
      <alignment horizontal="right"/>
    </xf>
    <xf numFmtId="164" fontId="20" fillId="0" borderId="12" xfId="1" applyNumberFormat="1" applyFont="1" applyBorder="1" applyAlignment="1">
      <alignment horizontal="right"/>
    </xf>
    <xf numFmtId="164" fontId="20" fillId="0" borderId="19" xfId="1" applyNumberFormat="1" applyFont="1" applyBorder="1" applyAlignment="1">
      <alignment horizontal="right"/>
    </xf>
    <xf numFmtId="164" fontId="20" fillId="0" borderId="31" xfId="1" applyNumberFormat="1" applyFont="1" applyBorder="1" applyAlignment="1">
      <alignment horizontal="right"/>
    </xf>
    <xf numFmtId="164" fontId="16" fillId="4" borderId="33" xfId="1" applyNumberFormat="1" applyFont="1" applyFill="1" applyBorder="1" applyAlignment="1">
      <alignment horizontal="right"/>
    </xf>
    <xf numFmtId="164" fontId="16" fillId="4" borderId="28" xfId="0" applyNumberFormat="1" applyFont="1" applyFill="1" applyBorder="1" applyAlignment="1">
      <alignment horizontal="right"/>
    </xf>
    <xf numFmtId="164" fontId="16" fillId="4" borderId="28" xfId="1" applyNumberFormat="1" applyFont="1" applyFill="1" applyBorder="1" applyAlignment="1">
      <alignment horizontal="right"/>
    </xf>
    <xf numFmtId="164" fontId="16" fillId="4" borderId="29" xfId="1" applyNumberFormat="1" applyFont="1" applyFill="1" applyBorder="1" applyAlignment="1">
      <alignment horizontal="right"/>
    </xf>
    <xf numFmtId="164" fontId="20" fillId="0" borderId="21" xfId="1" applyNumberFormat="1" applyFont="1" applyBorder="1" applyAlignment="1">
      <alignment horizontal="right"/>
    </xf>
    <xf numFmtId="164" fontId="20" fillId="0" borderId="22" xfId="1" applyNumberFormat="1" applyFont="1" applyBorder="1" applyAlignment="1">
      <alignment horizontal="right"/>
    </xf>
    <xf numFmtId="164" fontId="20" fillId="0" borderId="28" xfId="0" applyNumberFormat="1" applyFont="1" applyBorder="1" applyAlignment="1">
      <alignment horizontal="right"/>
    </xf>
    <xf numFmtId="164" fontId="20" fillId="0" borderId="28" xfId="1" applyNumberFormat="1" applyFont="1" applyBorder="1" applyAlignment="1">
      <alignment horizontal="right"/>
    </xf>
    <xf numFmtId="164" fontId="20" fillId="0" borderId="29" xfId="1" applyNumberFormat="1" applyFont="1" applyBorder="1" applyAlignment="1">
      <alignment horizontal="right"/>
    </xf>
    <xf numFmtId="164" fontId="20" fillId="0" borderId="28" xfId="1" applyNumberFormat="1" applyFont="1" applyFill="1" applyBorder="1" applyAlignment="1">
      <alignment horizontal="right"/>
    </xf>
    <xf numFmtId="164" fontId="20" fillId="0" borderId="29" xfId="1" applyNumberFormat="1" applyFont="1" applyFill="1" applyBorder="1" applyAlignment="1">
      <alignment horizontal="right"/>
    </xf>
    <xf numFmtId="164" fontId="16" fillId="4" borderId="25" xfId="1" applyNumberFormat="1" applyFont="1" applyFill="1" applyBorder="1" applyAlignment="1">
      <alignment horizontal="right"/>
    </xf>
    <xf numFmtId="164" fontId="16" fillId="4" borderId="26" xfId="1" applyNumberFormat="1" applyFont="1" applyFill="1" applyBorder="1" applyAlignment="1">
      <alignment horizontal="right"/>
    </xf>
    <xf numFmtId="164" fontId="20" fillId="0" borderId="28" xfId="0" applyNumberFormat="1" applyFont="1" applyBorder="1" applyAlignment="1">
      <alignment horizontal="center"/>
    </xf>
    <xf numFmtId="164" fontId="20" fillId="0" borderId="28" xfId="1" applyNumberFormat="1" applyFont="1" applyBorder="1" applyAlignment="1">
      <alignment horizontal="center"/>
    </xf>
    <xf numFmtId="164" fontId="20" fillId="0" borderId="29" xfId="1" applyNumberFormat="1" applyFont="1" applyBorder="1" applyAlignment="1">
      <alignment horizontal="center"/>
    </xf>
    <xf numFmtId="164" fontId="18" fillId="5" borderId="25" xfId="0" applyNumberFormat="1" applyFont="1" applyFill="1" applyBorder="1" applyAlignment="1">
      <alignment horizontal="right" vertical="center" wrapText="1"/>
    </xf>
    <xf numFmtId="164" fontId="18" fillId="5" borderId="25" xfId="1" applyNumberFormat="1" applyFont="1" applyFill="1" applyBorder="1" applyAlignment="1">
      <alignment horizontal="right" vertical="center" wrapText="1"/>
    </xf>
    <xf numFmtId="164" fontId="18" fillId="5" borderId="26" xfId="1" applyNumberFormat="1" applyFont="1" applyFill="1" applyBorder="1" applyAlignment="1">
      <alignment horizontal="right" vertical="center" wrapText="1"/>
    </xf>
    <xf numFmtId="166" fontId="19" fillId="4" borderId="25" xfId="1" applyNumberFormat="1" applyFont="1" applyFill="1" applyBorder="1"/>
    <xf numFmtId="164" fontId="16" fillId="4" borderId="25" xfId="0" applyNumberFormat="1" applyFont="1" applyFill="1" applyBorder="1" applyAlignment="1">
      <alignment horizontal="center"/>
    </xf>
    <xf numFmtId="164" fontId="16" fillId="4" borderId="25" xfId="1" applyNumberFormat="1" applyFont="1" applyFill="1" applyBorder="1" applyAlignment="1">
      <alignment horizontal="center"/>
    </xf>
    <xf numFmtId="164" fontId="16" fillId="4" borderId="26" xfId="1" applyNumberFormat="1" applyFont="1" applyFill="1" applyBorder="1" applyAlignment="1">
      <alignment horizontal="center"/>
    </xf>
    <xf numFmtId="164" fontId="18" fillId="5" borderId="28" xfId="0" applyNumberFormat="1" applyFont="1" applyFill="1" applyBorder="1" applyAlignment="1">
      <alignment horizontal="right" vertical="center" wrapText="1"/>
    </xf>
    <xf numFmtId="164" fontId="18" fillId="5" borderId="28" xfId="1" applyNumberFormat="1" applyFont="1" applyFill="1" applyBorder="1" applyAlignment="1">
      <alignment horizontal="right" vertical="center" wrapText="1"/>
    </xf>
    <xf numFmtId="164" fontId="18" fillId="5" borderId="29" xfId="1" applyNumberFormat="1" applyFont="1" applyFill="1" applyBorder="1" applyAlignment="1">
      <alignment horizontal="right" vertical="center" wrapText="1"/>
    </xf>
    <xf numFmtId="0" fontId="16" fillId="4" borderId="13" xfId="0" applyFont="1" applyFill="1" applyBorder="1" applyAlignment="1">
      <alignment horizontal="left" wrapText="1"/>
    </xf>
    <xf numFmtId="0" fontId="15" fillId="0" borderId="16" xfId="0" applyFont="1" applyBorder="1" applyAlignment="1">
      <alignment horizontal="left" vertical="center" wrapText="1"/>
    </xf>
    <xf numFmtId="164" fontId="27" fillId="0" borderId="0" xfId="0" applyNumberFormat="1" applyFont="1" applyAlignment="1">
      <alignment horizontal="left"/>
    </xf>
    <xf numFmtId="164" fontId="26" fillId="0" borderId="0" xfId="0" applyNumberFormat="1" applyFont="1" applyAlignment="1">
      <alignment horizontal="left" indent="3"/>
    </xf>
    <xf numFmtId="164" fontId="26" fillId="0" borderId="0" xfId="0" applyNumberFormat="1" applyFont="1" applyAlignment="1">
      <alignment horizontal="left" indent="1"/>
    </xf>
    <xf numFmtId="0" fontId="27" fillId="0" borderId="0" xfId="0" applyFont="1" applyAlignment="1">
      <alignment horizontal="left" indent="2"/>
    </xf>
    <xf numFmtId="164" fontId="26" fillId="0" borderId="0" xfId="0" applyNumberFormat="1" applyFont="1" applyAlignment="1">
      <alignment horizontal="left"/>
    </xf>
    <xf numFmtId="164" fontId="26" fillId="0" borderId="23" xfId="0" applyNumberFormat="1" applyFont="1" applyBorder="1" applyAlignment="1">
      <alignment horizontal="left"/>
    </xf>
    <xf numFmtId="0" fontId="24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horizontal="left"/>
    </xf>
    <xf numFmtId="164" fontId="20" fillId="0" borderId="0" xfId="1" applyNumberFormat="1" applyFont="1" applyAlignment="1">
      <alignment horizontal="right"/>
    </xf>
    <xf numFmtId="164" fontId="5" fillId="4" borderId="0" xfId="1" applyNumberFormat="1" applyFont="1" applyFill="1" applyAlignment="1">
      <alignment horizontal="center"/>
    </xf>
    <xf numFmtId="164" fontId="20" fillId="0" borderId="0" xfId="1" applyNumberFormat="1" applyFont="1" applyAlignment="1">
      <alignment horizontal="center"/>
    </xf>
    <xf numFmtId="164" fontId="15" fillId="0" borderId="28" xfId="1" applyNumberFormat="1" applyFont="1" applyFill="1" applyBorder="1" applyAlignment="1">
      <alignment horizontal="right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wrapText="1"/>
    </xf>
    <xf numFmtId="49" fontId="26" fillId="0" borderId="0" xfId="0" applyNumberFormat="1" applyFont="1"/>
    <xf numFmtId="0" fontId="27" fillId="0" borderId="0" xfId="0" applyFont="1" applyAlignment="1">
      <alignment horizontal="left" vertical="center" indent="1"/>
    </xf>
    <xf numFmtId="0" fontId="29" fillId="0" borderId="0" xfId="0" applyFont="1" applyAlignment="1">
      <alignment horizontal="left" vertical="center" wrapText="1"/>
    </xf>
    <xf numFmtId="164" fontId="19" fillId="0" borderId="0" xfId="1" applyNumberFormat="1" applyFont="1" applyAlignment="1">
      <alignment horizontal="right" vertical="center" wrapText="1"/>
    </xf>
    <xf numFmtId="164" fontId="18" fillId="5" borderId="24" xfId="1" applyNumberFormat="1" applyFont="1" applyFill="1" applyBorder="1" applyAlignment="1">
      <alignment horizontal="right" vertical="center" wrapText="1"/>
    </xf>
    <xf numFmtId="164" fontId="20" fillId="0" borderId="27" xfId="1" applyNumberFormat="1" applyFont="1" applyBorder="1" applyAlignment="1">
      <alignment horizontal="right"/>
    </xf>
    <xf numFmtId="164" fontId="15" fillId="0" borderId="0" xfId="1" applyNumberFormat="1" applyFont="1" applyAlignment="1">
      <alignment horizontal="right"/>
    </xf>
    <xf numFmtId="164" fontId="16" fillId="4" borderId="13" xfId="1" applyNumberFormat="1" applyFont="1" applyFill="1" applyBorder="1" applyAlignment="1">
      <alignment horizontal="right"/>
    </xf>
    <xf numFmtId="164" fontId="20" fillId="0" borderId="16" xfId="1" applyNumberFormat="1" applyFont="1" applyBorder="1" applyAlignment="1">
      <alignment horizontal="right"/>
    </xf>
    <xf numFmtId="164" fontId="5" fillId="4" borderId="16" xfId="1" applyNumberFormat="1" applyFont="1" applyFill="1" applyBorder="1" applyAlignment="1">
      <alignment horizontal="center"/>
    </xf>
    <xf numFmtId="164" fontId="20" fillId="0" borderId="30" xfId="1" applyNumberFormat="1" applyFont="1" applyBorder="1" applyAlignment="1">
      <alignment horizontal="right"/>
    </xf>
    <xf numFmtId="164" fontId="16" fillId="4" borderId="32" xfId="1" applyNumberFormat="1" applyFont="1" applyFill="1" applyBorder="1" applyAlignment="1">
      <alignment horizontal="right"/>
    </xf>
    <xf numFmtId="164" fontId="20" fillId="0" borderId="20" xfId="1" applyNumberFormat="1" applyFont="1" applyBorder="1" applyAlignment="1">
      <alignment horizontal="right"/>
    </xf>
    <xf numFmtId="164" fontId="16" fillId="4" borderId="27" xfId="1" applyNumberFormat="1" applyFont="1" applyFill="1" applyBorder="1" applyAlignment="1">
      <alignment horizontal="right"/>
    </xf>
    <xf numFmtId="164" fontId="20" fillId="0" borderId="18" xfId="1" applyNumberFormat="1" applyFont="1" applyBorder="1" applyAlignment="1">
      <alignment horizontal="right"/>
    </xf>
    <xf numFmtId="164" fontId="18" fillId="5" borderId="2" xfId="1" applyNumberFormat="1" applyFont="1" applyFill="1" applyBorder="1" applyAlignment="1">
      <alignment horizontal="right" vertical="center" wrapText="1"/>
    </xf>
    <xf numFmtId="164" fontId="20" fillId="0" borderId="16" xfId="1" applyNumberFormat="1" applyFont="1" applyBorder="1" applyAlignment="1">
      <alignment horizontal="center"/>
    </xf>
    <xf numFmtId="164" fontId="5" fillId="4" borderId="18" xfId="1" applyNumberFormat="1" applyFont="1" applyFill="1" applyBorder="1" applyAlignment="1">
      <alignment horizontal="center"/>
    </xf>
    <xf numFmtId="164" fontId="20" fillId="0" borderId="27" xfId="1" applyNumberFormat="1" applyFont="1" applyBorder="1" applyAlignment="1">
      <alignment horizontal="center"/>
    </xf>
    <xf numFmtId="164" fontId="15" fillId="0" borderId="27" xfId="1" applyNumberFormat="1" applyFont="1" applyFill="1" applyBorder="1" applyAlignment="1">
      <alignment horizontal="right"/>
    </xf>
    <xf numFmtId="164" fontId="15" fillId="0" borderId="29" xfId="1" applyNumberFormat="1" applyFont="1" applyFill="1" applyBorder="1" applyAlignment="1">
      <alignment horizontal="right"/>
    </xf>
    <xf numFmtId="164" fontId="18" fillId="5" borderId="32" xfId="1" applyNumberFormat="1" applyFont="1" applyFill="1" applyBorder="1" applyAlignment="1">
      <alignment horizontal="right" vertical="center" wrapText="1"/>
    </xf>
    <xf numFmtId="164" fontId="20" fillId="0" borderId="34" xfId="1" applyNumberFormat="1" applyFont="1" applyBorder="1" applyAlignment="1">
      <alignment horizontal="right"/>
    </xf>
    <xf numFmtId="164" fontId="20" fillId="0" borderId="5" xfId="1" applyNumberFormat="1" applyFont="1" applyBorder="1" applyAlignment="1">
      <alignment horizontal="right"/>
    </xf>
    <xf numFmtId="164" fontId="20" fillId="0" borderId="5" xfId="1" applyNumberFormat="1" applyFont="1" applyBorder="1" applyAlignment="1">
      <alignment horizontal="center"/>
    </xf>
    <xf numFmtId="164" fontId="20" fillId="0" borderId="30" xfId="1" applyNumberFormat="1" applyFont="1" applyBorder="1" applyAlignment="1">
      <alignment horizontal="center"/>
    </xf>
    <xf numFmtId="164" fontId="20" fillId="0" borderId="1" xfId="1" applyNumberFormat="1" applyFont="1" applyBorder="1" applyAlignment="1">
      <alignment horizontal="center"/>
    </xf>
    <xf numFmtId="164" fontId="18" fillId="5" borderId="18" xfId="1" applyNumberFormat="1" applyFont="1" applyFill="1" applyBorder="1" applyAlignment="1">
      <alignment horizontal="right" vertical="center" wrapText="1"/>
    </xf>
    <xf numFmtId="164" fontId="18" fillId="5" borderId="12" xfId="1" applyNumberFormat="1" applyFont="1" applyFill="1" applyBorder="1" applyAlignment="1">
      <alignment horizontal="right" vertical="center" wrapText="1"/>
    </xf>
    <xf numFmtId="164" fontId="16" fillId="4" borderId="5" xfId="1" applyNumberFormat="1" applyFont="1" applyFill="1" applyBorder="1" applyAlignment="1">
      <alignment horizontal="right"/>
    </xf>
    <xf numFmtId="164" fontId="20" fillId="0" borderId="0" xfId="1" applyNumberFormat="1" applyFont="1" applyFill="1" applyBorder="1" applyAlignment="1">
      <alignment horizontal="right" vertical="center" wrapText="1"/>
    </xf>
    <xf numFmtId="164" fontId="20" fillId="3" borderId="0" xfId="1" applyNumberFormat="1" applyFont="1" applyFill="1" applyBorder="1" applyAlignment="1">
      <alignment horizontal="right" vertical="center" wrapText="1"/>
    </xf>
    <xf numFmtId="164" fontId="20" fillId="0" borderId="1" xfId="1" applyNumberFormat="1" applyFont="1" applyFill="1" applyBorder="1" applyAlignment="1">
      <alignment horizontal="right" vertical="center" wrapText="1"/>
    </xf>
    <xf numFmtId="164" fontId="20" fillId="3" borderId="0" xfId="1" applyNumberFormat="1" applyFont="1" applyFill="1" applyAlignment="1">
      <alignment horizontal="right"/>
    </xf>
    <xf numFmtId="10" fontId="15" fillId="0" borderId="14" xfId="2" applyNumberFormat="1" applyFont="1" applyBorder="1"/>
    <xf numFmtId="10" fontId="15" fillId="0" borderId="15" xfId="2" applyNumberFormat="1" applyFont="1" applyBorder="1"/>
    <xf numFmtId="10" fontId="15" fillId="0" borderId="0" xfId="2" applyNumberFormat="1" applyFont="1"/>
    <xf numFmtId="10" fontId="15" fillId="0" borderId="13" xfId="2" applyNumberFormat="1" applyFont="1" applyBorder="1"/>
    <xf numFmtId="10" fontId="15" fillId="0" borderId="12" xfId="2" applyNumberFormat="1" applyFont="1" applyBorder="1"/>
    <xf numFmtId="10" fontId="15" fillId="0" borderId="19" xfId="2" applyNumberFormat="1" applyFont="1" applyBorder="1"/>
    <xf numFmtId="10" fontId="0" fillId="0" borderId="0" xfId="2" applyNumberFormat="1" applyFont="1"/>
    <xf numFmtId="10" fontId="15" fillId="0" borderId="18" xfId="2" applyNumberFormat="1" applyFont="1" applyBorder="1"/>
    <xf numFmtId="171" fontId="0" fillId="0" borderId="0" xfId="0" applyNumberFormat="1"/>
    <xf numFmtId="164" fontId="18" fillId="5" borderId="5" xfId="1" applyNumberFormat="1" applyFont="1" applyFill="1" applyBorder="1" applyAlignment="1">
      <alignment horizontal="right" vertical="center" wrapText="1"/>
    </xf>
    <xf numFmtId="164" fontId="16" fillId="4" borderId="22" xfId="1" applyNumberFormat="1" applyFont="1" applyFill="1" applyBorder="1" applyAlignment="1">
      <alignment horizontal="right"/>
    </xf>
    <xf numFmtId="164" fontId="18" fillId="5" borderId="21" xfId="1" applyNumberFormat="1" applyFont="1" applyFill="1" applyBorder="1" applyAlignment="1">
      <alignment horizontal="right" vertical="center" wrapText="1"/>
    </xf>
    <xf numFmtId="164" fontId="16" fillId="4" borderId="0" xfId="1" applyNumberFormat="1" applyFont="1" applyFill="1" applyAlignment="1">
      <alignment horizontal="right"/>
    </xf>
    <xf numFmtId="164" fontId="16" fillId="4" borderId="12" xfId="1" applyNumberFormat="1" applyFont="1" applyFill="1" applyBorder="1" applyAlignment="1">
      <alignment horizontal="right"/>
    </xf>
    <xf numFmtId="164" fontId="18" fillId="5" borderId="3" xfId="1" quotePrefix="1" applyNumberFormat="1" applyFont="1" applyFill="1" applyBorder="1" applyAlignment="1">
      <alignment horizontal="right" vertical="center" wrapText="1"/>
    </xf>
    <xf numFmtId="165" fontId="6" fillId="0" borderId="0" xfId="2" applyNumberFormat="1" applyFont="1"/>
    <xf numFmtId="167" fontId="18" fillId="5" borderId="0" xfId="1" applyNumberFormat="1" applyFont="1" applyFill="1" applyAlignment="1">
      <alignment horizontal="right" vertical="center" wrapText="1"/>
    </xf>
    <xf numFmtId="167" fontId="18" fillId="5" borderId="25" xfId="1" applyNumberFormat="1" applyFont="1" applyFill="1" applyBorder="1" applyAlignment="1">
      <alignment horizontal="right" vertical="center" wrapText="1"/>
    </xf>
    <xf numFmtId="167" fontId="20" fillId="0" borderId="0" xfId="0" applyNumberFormat="1" applyFont="1" applyAlignment="1">
      <alignment horizontal="right"/>
    </xf>
    <xf numFmtId="167" fontId="15" fillId="0" borderId="0" xfId="0" applyNumberFormat="1" applyFont="1"/>
    <xf numFmtId="167" fontId="18" fillId="5" borderId="14" xfId="1" applyNumberFormat="1" applyFont="1" applyFill="1" applyBorder="1" applyAlignment="1">
      <alignment horizontal="right" vertical="center" wrapText="1"/>
    </xf>
    <xf numFmtId="167" fontId="0" fillId="0" borderId="0" xfId="0" applyNumberFormat="1"/>
    <xf numFmtId="167" fontId="19" fillId="6" borderId="5" xfId="0" applyNumberFormat="1" applyFont="1" applyFill="1" applyBorder="1"/>
    <xf numFmtId="43" fontId="19" fillId="6" borderId="5" xfId="0" applyNumberFormat="1" applyFont="1" applyFill="1" applyBorder="1"/>
    <xf numFmtId="167" fontId="19" fillId="6" borderId="0" xfId="0" applyNumberFormat="1" applyFont="1" applyFill="1"/>
    <xf numFmtId="165" fontId="15" fillId="0" borderId="0" xfId="0" applyNumberFormat="1" applyFont="1"/>
    <xf numFmtId="167" fontId="16" fillId="7" borderId="0" xfId="0" applyNumberFormat="1" applyFont="1" applyFill="1" applyAlignment="1">
      <alignment horizontal="right"/>
    </xf>
    <xf numFmtId="49" fontId="17" fillId="0" borderId="0" xfId="0" applyNumberFormat="1" applyFont="1" applyAlignment="1">
      <alignment horizontal="center" vertical="center"/>
    </xf>
    <xf numFmtId="166" fontId="15" fillId="0" borderId="3" xfId="1" applyNumberFormat="1" applyFont="1" applyFill="1" applyBorder="1" applyAlignment="1"/>
    <xf numFmtId="0" fontId="15" fillId="0" borderId="35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0" fontId="20" fillId="0" borderId="36" xfId="0" applyFont="1" applyBorder="1" applyAlignment="1">
      <alignment horizontal="left" vertical="center" wrapText="1"/>
    </xf>
    <xf numFmtId="0" fontId="16" fillId="4" borderId="37" xfId="0" applyFont="1" applyFill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15" fillId="0" borderId="36" xfId="0" applyFont="1" applyBorder="1" applyAlignment="1">
      <alignment wrapText="1"/>
    </xf>
    <xf numFmtId="0" fontId="20" fillId="0" borderId="16" xfId="0" applyFont="1" applyBorder="1" applyAlignment="1">
      <alignment horizontal="left" vertical="center" wrapText="1"/>
    </xf>
    <xf numFmtId="3" fontId="18" fillId="5" borderId="20" xfId="0" applyNumberFormat="1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 indent="1"/>
    </xf>
    <xf numFmtId="164" fontId="20" fillId="0" borderId="7" xfId="0" applyNumberFormat="1" applyFont="1" applyBorder="1" applyAlignment="1">
      <alignment horizontal="left" indent="5"/>
    </xf>
    <xf numFmtId="164" fontId="16" fillId="4" borderId="7" xfId="0" applyNumberFormat="1" applyFont="1" applyFill="1" applyBorder="1" applyAlignment="1">
      <alignment horizontal="left" indent="3"/>
    </xf>
    <xf numFmtId="164" fontId="20" fillId="0" borderId="9" xfId="0" applyNumberFormat="1" applyFont="1" applyBorder="1" applyAlignment="1">
      <alignment horizontal="left" indent="5"/>
    </xf>
    <xf numFmtId="164" fontId="16" fillId="4" borderId="9" xfId="0" applyNumberFormat="1" applyFont="1" applyFill="1" applyBorder="1" applyAlignment="1">
      <alignment horizontal="left" indent="3"/>
    </xf>
    <xf numFmtId="164" fontId="20" fillId="0" borderId="2" xfId="0" applyNumberFormat="1" applyFont="1" applyBorder="1" applyAlignment="1">
      <alignment horizontal="left"/>
    </xf>
    <xf numFmtId="0" fontId="15" fillId="0" borderId="2" xfId="0" applyFont="1" applyBorder="1" applyAlignment="1">
      <alignment horizontal="left" vertical="center" wrapText="1"/>
    </xf>
    <xf numFmtId="164" fontId="16" fillId="4" borderId="2" xfId="0" applyNumberFormat="1" applyFont="1" applyFill="1" applyBorder="1" applyAlignment="1">
      <alignment horizontal="left"/>
    </xf>
    <xf numFmtId="164" fontId="20" fillId="0" borderId="7" xfId="0" applyNumberFormat="1" applyFont="1" applyBorder="1" applyAlignment="1">
      <alignment horizontal="left"/>
    </xf>
    <xf numFmtId="0" fontId="15" fillId="0" borderId="4" xfId="0" applyFont="1" applyBorder="1" applyAlignment="1">
      <alignment horizontal="left" vertical="center" wrapText="1"/>
    </xf>
    <xf numFmtId="0" fontId="15" fillId="0" borderId="9" xfId="0" applyFont="1" applyBorder="1"/>
    <xf numFmtId="164" fontId="20" fillId="0" borderId="9" xfId="0" applyNumberFormat="1" applyFont="1" applyBorder="1" applyAlignment="1">
      <alignment horizontal="left"/>
    </xf>
    <xf numFmtId="164" fontId="16" fillId="4" borderId="4" xfId="0" applyNumberFormat="1" applyFont="1" applyFill="1" applyBorder="1" applyAlignment="1">
      <alignment horizontal="left"/>
    </xf>
    <xf numFmtId="3" fontId="18" fillId="5" borderId="7" xfId="0" applyNumberFormat="1" applyFont="1" applyFill="1" applyBorder="1" applyAlignment="1">
      <alignment horizontal="left" vertical="center" wrapText="1"/>
    </xf>
    <xf numFmtId="3" fontId="18" fillId="5" borderId="9" xfId="0" applyNumberFormat="1" applyFont="1" applyFill="1" applyBorder="1" applyAlignment="1">
      <alignment horizontal="left" vertical="center" wrapText="1"/>
    </xf>
  </cellXfs>
  <cellStyles count="11">
    <cellStyle name="Normal" xfId="0" builtinId="0"/>
    <cellStyle name="Normal 2" xfId="6" xr:uid="{1B79B64C-9A5A-40EF-A462-AD8D33CA3387}"/>
    <cellStyle name="Normal 25" xfId="5" xr:uid="{8F2FF83D-BE0E-44D0-B0B5-6076610AE929}"/>
    <cellStyle name="Porcentagem" xfId="2" builtinId="5"/>
    <cellStyle name="Porcentagem 2" xfId="7" xr:uid="{BF761374-8462-4069-BC46-C4841C31C548}"/>
    <cellStyle name="Vírgula" xfId="1" builtinId="3"/>
    <cellStyle name="Vírgula 10 2" xfId="3" xr:uid="{817816E9-3C32-4518-A1D3-B1FA79FEB6F7}"/>
    <cellStyle name="Vírgula 10 2 2" xfId="4" xr:uid="{C6795FCB-7A38-4CFC-A062-2941F75F9FD7}"/>
    <cellStyle name="Vírgula 10 2 2 2" xfId="10" xr:uid="{FEF9809F-9607-490C-AAF5-957FABFB5A3F}"/>
    <cellStyle name="Vírgula 10 2 3" xfId="9" xr:uid="{F14EF177-630A-4104-BF63-F8AE8FFD7F6B}"/>
    <cellStyle name="Vírgula 2" xfId="8" xr:uid="{2717E58D-B52A-4EFA-902A-0B21399C4D19}"/>
  </cellStyles>
  <dxfs count="0"/>
  <tableStyles count="0" defaultTableStyle="TableStyleMedium2" defaultPivotStyle="PivotStyleLight16"/>
  <colors>
    <mruColors>
      <color rgb="FF1D3F6F"/>
      <color rgb="FF4200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RFS!A1"/><Relationship Id="rId3" Type="http://schemas.openxmlformats.org/officeDocument/2006/relationships/hyperlink" Target="#'Cash Flow'!A1"/><Relationship Id="rId7" Type="http://schemas.openxmlformats.org/officeDocument/2006/relationships/hyperlink" Target="#'Operating Data'!A1"/><Relationship Id="rId12" Type="http://schemas.openxmlformats.org/officeDocument/2006/relationships/hyperlink" Target="#'C&amp;A Pay'!A1"/><Relationship Id="rId2" Type="http://schemas.openxmlformats.org/officeDocument/2006/relationships/hyperlink" Target="#'Balance Sheet'!A1"/><Relationship Id="rId1" Type="http://schemas.openxmlformats.org/officeDocument/2006/relationships/image" Target="../media/image1.png"/><Relationship Id="rId6" Type="http://schemas.openxmlformats.org/officeDocument/2006/relationships/hyperlink" Target="#Expenses!A1"/><Relationship Id="rId11" Type="http://schemas.openxmlformats.org/officeDocument/2006/relationships/image" Target="../media/image2.png"/><Relationship Id="rId5" Type="http://schemas.openxmlformats.org/officeDocument/2006/relationships/hyperlink" Target="#'Income Statement (Pre IFRS16)'!A1"/><Relationship Id="rId10" Type="http://schemas.openxmlformats.org/officeDocument/2006/relationships/hyperlink" Target="#CAPEX!A1"/><Relationship Id="rId4" Type="http://schemas.openxmlformats.org/officeDocument/2006/relationships/hyperlink" Target="#'Income Statement'!A1"/><Relationship Id="rId9" Type="http://schemas.openxmlformats.org/officeDocument/2006/relationships/hyperlink" Target="#Stores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&#205;ndice!A1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image" Target="../media/image3.png"/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Index!A1"/><Relationship Id="rId2" Type="http://schemas.openxmlformats.org/officeDocument/2006/relationships/hyperlink" Target="#&#205;ndice!A1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0</xdr:colOff>
      <xdr:row>46</xdr:row>
      <xdr:rowOff>183653</xdr:rowOff>
    </xdr:to>
    <xdr:pic>
      <xdr:nvPicPr>
        <xdr:cNvPr id="13" name="Imagem 12" descr="Mulher sentada no chão&#10;&#10;O conteúdo gerado por IA pode estar incorreto.">
          <a:extLst>
            <a:ext uri="{FF2B5EF4-FFF2-40B4-BE49-F238E27FC236}">
              <a16:creationId xmlns:a16="http://schemas.microsoft.com/office/drawing/2014/main" id="{A4974A26-C91B-97B8-421F-471C3147C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0"/>
          <a:ext cx="13335000" cy="9622062"/>
        </a:xfrm>
        <a:prstGeom prst="rect">
          <a:avLst/>
        </a:prstGeom>
        <a:solidFill>
          <a:srgbClr val="1D3F6F"/>
        </a:solidFill>
      </xdr:spPr>
    </xdr:pic>
    <xdr:clientData/>
  </xdr:twoCellAnchor>
  <xdr:twoCellAnchor>
    <xdr:from>
      <xdr:col>0</xdr:col>
      <xdr:colOff>344303</xdr:colOff>
      <xdr:row>10</xdr:row>
      <xdr:rowOff>87436</xdr:rowOff>
    </xdr:from>
    <xdr:to>
      <xdr:col>5</xdr:col>
      <xdr:colOff>232725</xdr:colOff>
      <xdr:row>13</xdr:row>
      <xdr:rowOff>91936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8CE405E-F0B4-428F-8628-CD271239DA03}"/>
            </a:ext>
          </a:extLst>
        </xdr:cNvPr>
        <xdr:cNvSpPr/>
      </xdr:nvSpPr>
      <xdr:spPr>
        <a:xfrm>
          <a:off x="344303" y="2252209"/>
          <a:ext cx="2919104" cy="61063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8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Balance Sheet</a:t>
          </a:r>
        </a:p>
      </xdr:txBody>
    </xdr:sp>
    <xdr:clientData/>
  </xdr:twoCellAnchor>
  <xdr:twoCellAnchor>
    <xdr:from>
      <xdr:col>5</xdr:col>
      <xdr:colOff>428054</xdr:colOff>
      <xdr:row>10</xdr:row>
      <xdr:rowOff>87436</xdr:rowOff>
    </xdr:from>
    <xdr:to>
      <xdr:col>10</xdr:col>
      <xdr:colOff>316474</xdr:colOff>
      <xdr:row>13</xdr:row>
      <xdr:rowOff>91936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65D7EE-C8AC-4304-95A9-509653981B4D}"/>
            </a:ext>
          </a:extLst>
        </xdr:cNvPr>
        <xdr:cNvSpPr/>
      </xdr:nvSpPr>
      <xdr:spPr>
        <a:xfrm>
          <a:off x="3458736" y="2252209"/>
          <a:ext cx="2919102" cy="61063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8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Cash Flow</a:t>
          </a:r>
        </a:p>
      </xdr:txBody>
    </xdr:sp>
    <xdr:clientData/>
  </xdr:twoCellAnchor>
  <xdr:twoCellAnchor>
    <xdr:from>
      <xdr:col>0</xdr:col>
      <xdr:colOff>344303</xdr:colOff>
      <xdr:row>14</xdr:row>
      <xdr:rowOff>46615</xdr:rowOff>
    </xdr:from>
    <xdr:to>
      <xdr:col>5</xdr:col>
      <xdr:colOff>232725</xdr:colOff>
      <xdr:row>17</xdr:row>
      <xdr:rowOff>51115</xdr:rowOff>
    </xdr:to>
    <xdr:sp macro="" textlink="">
      <xdr:nvSpPr>
        <xdr:cNvPr id="6" name="Retângulo: Cantos Arredondado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B3A8AD1-64C5-4117-BA6A-AB93721F1B05}"/>
            </a:ext>
          </a:extLst>
        </xdr:cNvPr>
        <xdr:cNvSpPr/>
      </xdr:nvSpPr>
      <xdr:spPr>
        <a:xfrm>
          <a:off x="344303" y="3019570"/>
          <a:ext cx="2919104" cy="61063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8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Income Statement</a:t>
          </a:r>
        </a:p>
      </xdr:txBody>
    </xdr:sp>
    <xdr:clientData/>
  </xdr:twoCellAnchor>
  <xdr:twoCellAnchor>
    <xdr:from>
      <xdr:col>5</xdr:col>
      <xdr:colOff>428054</xdr:colOff>
      <xdr:row>14</xdr:row>
      <xdr:rowOff>46615</xdr:rowOff>
    </xdr:from>
    <xdr:to>
      <xdr:col>10</xdr:col>
      <xdr:colOff>316474</xdr:colOff>
      <xdr:row>17</xdr:row>
      <xdr:rowOff>51115</xdr:rowOff>
    </xdr:to>
    <xdr:sp macro="" textlink="">
      <xdr:nvSpPr>
        <xdr:cNvPr id="7" name="Retângulo: Cantos Arredondado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10C20F1-216A-4124-A60E-BE22F434D3DE}"/>
            </a:ext>
          </a:extLst>
        </xdr:cNvPr>
        <xdr:cNvSpPr/>
      </xdr:nvSpPr>
      <xdr:spPr>
        <a:xfrm>
          <a:off x="3458736" y="3019570"/>
          <a:ext cx="2919102" cy="61063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8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Pre - IFRS Income Statement</a:t>
          </a:r>
        </a:p>
        <a:p>
          <a:pPr marL="0" indent="0" algn="ctr"/>
          <a:endParaRPr lang="pt-BR" sz="1800">
            <a:ln>
              <a:solidFill>
                <a:schemeClr val="bg1"/>
              </a:solidFill>
            </a:ln>
            <a:solidFill>
              <a:schemeClr val="lt1"/>
            </a:solidFill>
            <a:latin typeface="Geograph" panose="020B0503030202060203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>
    <xdr:from>
      <xdr:col>0</xdr:col>
      <xdr:colOff>344303</xdr:colOff>
      <xdr:row>17</xdr:row>
      <xdr:rowOff>196294</xdr:rowOff>
    </xdr:from>
    <xdr:to>
      <xdr:col>5</xdr:col>
      <xdr:colOff>232725</xdr:colOff>
      <xdr:row>20</xdr:row>
      <xdr:rowOff>200795</xdr:rowOff>
    </xdr:to>
    <xdr:sp macro="" textlink="">
      <xdr:nvSpPr>
        <xdr:cNvPr id="8" name="Retângulo: Cantos Arredondado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A8DA986-8F5F-42F1-82E6-8DF06F25B4A5}"/>
            </a:ext>
          </a:extLst>
        </xdr:cNvPr>
        <xdr:cNvSpPr/>
      </xdr:nvSpPr>
      <xdr:spPr>
        <a:xfrm>
          <a:off x="344303" y="3775385"/>
          <a:ext cx="2919104" cy="610637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8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Expenses</a:t>
          </a:r>
        </a:p>
      </xdr:txBody>
    </xdr:sp>
    <xdr:clientData/>
  </xdr:twoCellAnchor>
  <xdr:twoCellAnchor>
    <xdr:from>
      <xdr:col>5</xdr:col>
      <xdr:colOff>428054</xdr:colOff>
      <xdr:row>17</xdr:row>
      <xdr:rowOff>196294</xdr:rowOff>
    </xdr:from>
    <xdr:to>
      <xdr:col>10</xdr:col>
      <xdr:colOff>316474</xdr:colOff>
      <xdr:row>20</xdr:row>
      <xdr:rowOff>200795</xdr:rowOff>
    </xdr:to>
    <xdr:sp macro="" textlink="">
      <xdr:nvSpPr>
        <xdr:cNvPr id="9" name="Retângulo: Cantos Arredondados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1A45EF-D1AF-46A1-BDF2-43AAF3CE6AA5}"/>
            </a:ext>
          </a:extLst>
        </xdr:cNvPr>
        <xdr:cNvSpPr/>
      </xdr:nvSpPr>
      <xdr:spPr>
        <a:xfrm>
          <a:off x="3458736" y="3775385"/>
          <a:ext cx="2919102" cy="610637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8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Operating Data</a:t>
          </a:r>
        </a:p>
      </xdr:txBody>
    </xdr:sp>
    <xdr:clientData/>
  </xdr:twoCellAnchor>
  <xdr:twoCellAnchor>
    <xdr:from>
      <xdr:col>0</xdr:col>
      <xdr:colOff>344303</xdr:colOff>
      <xdr:row>21</xdr:row>
      <xdr:rowOff>155473</xdr:rowOff>
    </xdr:from>
    <xdr:to>
      <xdr:col>5</xdr:col>
      <xdr:colOff>232725</xdr:colOff>
      <xdr:row>24</xdr:row>
      <xdr:rowOff>159973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71AEEB06-545E-4DE7-ADA3-E0D1D70FE03B}"/>
            </a:ext>
          </a:extLst>
        </xdr:cNvPr>
        <xdr:cNvSpPr/>
      </xdr:nvSpPr>
      <xdr:spPr>
        <a:xfrm>
          <a:off x="344303" y="4542746"/>
          <a:ext cx="2919104" cy="61063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8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RFS</a:t>
          </a:r>
        </a:p>
      </xdr:txBody>
    </xdr:sp>
    <xdr:clientData/>
  </xdr:twoCellAnchor>
  <xdr:twoCellAnchor>
    <xdr:from>
      <xdr:col>5</xdr:col>
      <xdr:colOff>428054</xdr:colOff>
      <xdr:row>25</xdr:row>
      <xdr:rowOff>114654</xdr:rowOff>
    </xdr:from>
    <xdr:to>
      <xdr:col>10</xdr:col>
      <xdr:colOff>316474</xdr:colOff>
      <xdr:row>28</xdr:row>
      <xdr:rowOff>119154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3959E24-CB7B-4D22-BF58-5E0D74D640CC}"/>
            </a:ext>
          </a:extLst>
        </xdr:cNvPr>
        <xdr:cNvSpPr/>
      </xdr:nvSpPr>
      <xdr:spPr>
        <a:xfrm>
          <a:off x="3458736" y="5310109"/>
          <a:ext cx="2919102" cy="61063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8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Stores</a:t>
          </a:r>
        </a:p>
      </xdr:txBody>
    </xdr:sp>
    <xdr:clientData/>
  </xdr:twoCellAnchor>
  <xdr:twoCellAnchor>
    <xdr:from>
      <xdr:col>0</xdr:col>
      <xdr:colOff>344303</xdr:colOff>
      <xdr:row>25</xdr:row>
      <xdr:rowOff>114654</xdr:rowOff>
    </xdr:from>
    <xdr:to>
      <xdr:col>5</xdr:col>
      <xdr:colOff>232725</xdr:colOff>
      <xdr:row>28</xdr:row>
      <xdr:rowOff>119154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BCD5CA10-ABFC-4B7F-8812-04C144F806AC}"/>
            </a:ext>
          </a:extLst>
        </xdr:cNvPr>
        <xdr:cNvSpPr/>
      </xdr:nvSpPr>
      <xdr:spPr>
        <a:xfrm>
          <a:off x="344303" y="5310109"/>
          <a:ext cx="2919104" cy="61063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8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CAPEX</a:t>
          </a:r>
        </a:p>
      </xdr:txBody>
    </xdr:sp>
    <xdr:clientData/>
  </xdr:twoCellAnchor>
  <xdr:twoCellAnchor editAs="oneCell">
    <xdr:from>
      <xdr:col>0</xdr:col>
      <xdr:colOff>237690</xdr:colOff>
      <xdr:row>2</xdr:row>
      <xdr:rowOff>87197</xdr:rowOff>
    </xdr:from>
    <xdr:to>
      <xdr:col>2</xdr:col>
      <xdr:colOff>491264</xdr:colOff>
      <xdr:row>7</xdr:row>
      <xdr:rowOff>155120</xdr:rowOff>
    </xdr:to>
    <xdr:pic>
      <xdr:nvPicPr>
        <xdr:cNvPr id="22" name="Imagem 21" descr="Ícone&#10;&#10;Descrição gerada automaticamente">
          <a:extLst>
            <a:ext uri="{FF2B5EF4-FFF2-40B4-BE49-F238E27FC236}">
              <a16:creationId xmlns:a16="http://schemas.microsoft.com/office/drawing/2014/main" id="{42C10473-E6ED-B436-A6CC-09CCA5A2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37690" y="588513"/>
          <a:ext cx="1456732" cy="1037133"/>
        </a:xfrm>
        <a:prstGeom prst="rect">
          <a:avLst/>
        </a:prstGeom>
      </xdr:spPr>
    </xdr:pic>
    <xdr:clientData/>
  </xdr:twoCellAnchor>
  <xdr:twoCellAnchor>
    <xdr:from>
      <xdr:col>2</xdr:col>
      <xdr:colOff>317500</xdr:colOff>
      <xdr:row>3</xdr:row>
      <xdr:rowOff>92390</xdr:rowOff>
    </xdr:from>
    <xdr:to>
      <xdr:col>13</xdr:col>
      <xdr:colOff>59132</xdr:colOff>
      <xdr:row>7</xdr:row>
      <xdr:rowOff>123491</xdr:rowOff>
    </xdr:to>
    <xdr:sp macro="" textlink="">
      <xdr:nvSpPr>
        <xdr:cNvPr id="23" name="Retângulo 22">
          <a:extLst>
            <a:ext uri="{FF2B5EF4-FFF2-40B4-BE49-F238E27FC236}">
              <a16:creationId xmlns:a16="http://schemas.microsoft.com/office/drawing/2014/main" id="{3F729C74-70B0-4AB9-8A9D-6175062C97F4}"/>
            </a:ext>
          </a:extLst>
        </xdr:cNvPr>
        <xdr:cNvSpPr/>
      </xdr:nvSpPr>
      <xdr:spPr>
        <a:xfrm>
          <a:off x="1520658" y="827653"/>
          <a:ext cx="6359000" cy="766364"/>
        </a:xfrm>
        <a:prstGeom prst="rect">
          <a:avLst/>
        </a:prstGeom>
        <a:ln>
          <a:noFill/>
        </a:ln>
      </xdr:spPr>
      <xdr:txBody>
        <a:bodyPr wrap="square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lvl="0" algn="l">
            <a:lnSpc>
              <a:spcPct val="85000"/>
            </a:lnSpc>
            <a:defRPr/>
          </a:pPr>
          <a:r>
            <a:rPr lang="pt-BR" sz="2400" b="1">
              <a:solidFill>
                <a:schemeClr val="bg1"/>
              </a:solidFill>
              <a:latin typeface="Geograph" panose="020B0503030202060203" pitchFamily="34" charset="0"/>
              <a:ea typeface="Sharp Sans Semibold" pitchFamily="2" charset="77"/>
              <a:cs typeface="Sharp Sans Semibold" pitchFamily="2" charset="77"/>
            </a:rPr>
            <a:t>Financial and Operating Information</a:t>
          </a:r>
        </a:p>
        <a:p>
          <a:pPr lvl="0" algn="l">
            <a:lnSpc>
              <a:spcPct val="85000"/>
            </a:lnSpc>
            <a:defRPr/>
          </a:pPr>
          <a:r>
            <a:rPr lang="pt-BR" sz="2400" b="1">
              <a:solidFill>
                <a:schemeClr val="bg1"/>
              </a:solidFill>
              <a:latin typeface="Geograph" panose="020B0503030202060203" pitchFamily="34" charset="0"/>
              <a:ea typeface="Sharp Sans Semibold" pitchFamily="2" charset="77"/>
              <a:cs typeface="Sharp Sans Semibold" pitchFamily="2" charset="77"/>
            </a:rPr>
            <a:t>4Q24</a:t>
          </a:r>
        </a:p>
      </xdr:txBody>
    </xdr:sp>
    <xdr:clientData/>
  </xdr:twoCellAnchor>
  <xdr:twoCellAnchor>
    <xdr:from>
      <xdr:col>5</xdr:col>
      <xdr:colOff>428054</xdr:colOff>
      <xdr:row>21</xdr:row>
      <xdr:rowOff>155473</xdr:rowOff>
    </xdr:from>
    <xdr:to>
      <xdr:col>10</xdr:col>
      <xdr:colOff>316474</xdr:colOff>
      <xdr:row>24</xdr:row>
      <xdr:rowOff>159973</xdr:rowOff>
    </xdr:to>
    <xdr:sp macro="" textlink="">
      <xdr:nvSpPr>
        <xdr:cNvPr id="24" name="Retângulo: Cantos Arredondados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7738BB6-B99D-4732-BFFA-B0290FC9CECC}"/>
            </a:ext>
          </a:extLst>
        </xdr:cNvPr>
        <xdr:cNvSpPr/>
      </xdr:nvSpPr>
      <xdr:spPr>
        <a:xfrm>
          <a:off x="3458736" y="4542746"/>
          <a:ext cx="2919102" cy="610636"/>
        </a:xfrm>
        <a:prstGeom prst="roundRect">
          <a:avLst/>
        </a:prstGeom>
        <a:solidFill>
          <a:srgbClr val="1D3F6F"/>
        </a:solidFill>
        <a:ln>
          <a:solidFill>
            <a:schemeClr val="bg1"/>
          </a:solidFill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1800">
              <a:ln>
                <a:solidFill>
                  <a:schemeClr val="bg1"/>
                </a:solidFill>
              </a:ln>
              <a:solidFill>
                <a:schemeClr val="lt1"/>
              </a:solidFill>
              <a:latin typeface="Geograph" panose="020B0503030202060203" pitchFamily="34" charset="0"/>
              <a:ea typeface="Tahoma" panose="020B0604030504040204" pitchFamily="34" charset="0"/>
              <a:cs typeface="Tahoma" panose="020B0604030504040204" pitchFamily="34" charset="0"/>
            </a:rPr>
            <a:t>C&amp;A Pay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71AE5E-1A71-4551-957C-07F7DF37B044}"/>
            </a:ext>
          </a:extLst>
        </xdr:cNvPr>
        <xdr:cNvSpPr/>
      </xdr:nvSpPr>
      <xdr:spPr>
        <a:xfrm>
          <a:off x="228600" y="12192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180975</xdr:colOff>
      <xdr:row>0</xdr:row>
      <xdr:rowOff>152400</xdr:rowOff>
    </xdr:from>
    <xdr:to>
      <xdr:col>1</xdr:col>
      <xdr:colOff>1522533</xdr:colOff>
      <xdr:row>5</xdr:row>
      <xdr:rowOff>79290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EDD004F-4203-421C-8E88-720C117D04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152400"/>
          <a:ext cx="1341558" cy="8793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BDEF1AD-0C82-41D1-8EEC-A814C88E878A}"/>
            </a:ext>
          </a:extLst>
        </xdr:cNvPr>
        <xdr:cNvSpPr/>
      </xdr:nvSpPr>
      <xdr:spPr>
        <a:xfrm>
          <a:off x="2413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093F5AE-77C6-4DC6-9D4B-5B530C288680}"/>
            </a:ext>
          </a:extLst>
        </xdr:cNvPr>
        <xdr:cNvSpPr/>
      </xdr:nvSpPr>
      <xdr:spPr>
        <a:xfrm>
          <a:off x="228600" y="12192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514350</xdr:colOff>
      <xdr:row>1</xdr:row>
      <xdr:rowOff>9525</xdr:rowOff>
    </xdr:from>
    <xdr:to>
      <xdr:col>3</xdr:col>
      <xdr:colOff>398583</xdr:colOff>
      <xdr:row>5</xdr:row>
      <xdr:rowOff>126915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9FA1FF3-A45E-4DBD-B3CC-DC7EE1C54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00025"/>
          <a:ext cx="1341558" cy="8793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858717</xdr:colOff>
      <xdr:row>0</xdr:row>
      <xdr:rowOff>114300</xdr:rowOff>
    </xdr:from>
    <xdr:to>
      <xdr:col>1</xdr:col>
      <xdr:colOff>2200275</xdr:colOff>
      <xdr:row>6</xdr:row>
      <xdr:rowOff>60240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ECAD8B0-AD7E-4EA7-A89A-B2B710B2F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317" y="114300"/>
          <a:ext cx="1341558" cy="974640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8" name="Retângulo: Cantos Arredondado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E4E2EB8-8522-663B-2CAB-895928CD6412}"/>
            </a:ext>
          </a:extLst>
        </xdr:cNvPr>
        <xdr:cNvSpPr/>
      </xdr:nvSpPr>
      <xdr:spPr>
        <a:xfrm>
          <a:off x="2286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5" name="Retângulo: Cantos Arredondados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F9C8F-B7AB-498E-855E-3B03E07DD95C}"/>
            </a:ext>
          </a:extLst>
        </xdr:cNvPr>
        <xdr:cNvSpPr/>
      </xdr:nvSpPr>
      <xdr:spPr>
        <a:xfrm>
          <a:off x="2286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2088459</xdr:colOff>
      <xdr:row>0</xdr:row>
      <xdr:rowOff>0</xdr:rowOff>
    </xdr:from>
    <xdr:to>
      <xdr:col>1</xdr:col>
      <xdr:colOff>3430017</xdr:colOff>
      <xdr:row>7</xdr:row>
      <xdr:rowOff>41190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A3D606B-B01A-40E8-AA4C-44911C3C2F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8959" y="0"/>
          <a:ext cx="1341558" cy="968842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2" name="Retângulo: Cantos Arredondados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5DA3400-DBD8-449A-A6C4-150A72C0A372}"/>
            </a:ext>
          </a:extLst>
        </xdr:cNvPr>
        <xdr:cNvSpPr/>
      </xdr:nvSpPr>
      <xdr:spPr>
        <a:xfrm>
          <a:off x="19685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183386-FF67-4C58-B617-A0AE2167AF89}"/>
            </a:ext>
          </a:extLst>
        </xdr:cNvPr>
        <xdr:cNvSpPr/>
      </xdr:nvSpPr>
      <xdr:spPr>
        <a:xfrm>
          <a:off x="0" y="12192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1333499</xdr:colOff>
      <xdr:row>0</xdr:row>
      <xdr:rowOff>114300</xdr:rowOff>
    </xdr:from>
    <xdr:to>
      <xdr:col>1</xdr:col>
      <xdr:colOff>2675057</xdr:colOff>
      <xdr:row>5</xdr:row>
      <xdr:rowOff>136440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8BC7C147-BA6B-4D92-B0D8-F9698DB97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099" y="114300"/>
          <a:ext cx="1341558" cy="974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364ED3-6275-4657-A2CA-108E7B85670A}"/>
            </a:ext>
          </a:extLst>
        </xdr:cNvPr>
        <xdr:cNvSpPr/>
      </xdr:nvSpPr>
      <xdr:spPr>
        <a:xfrm>
          <a:off x="19685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AB9B0F-D454-44AA-8288-1A362DF156E2}"/>
            </a:ext>
          </a:extLst>
        </xdr:cNvPr>
        <xdr:cNvSpPr/>
      </xdr:nvSpPr>
      <xdr:spPr>
        <a:xfrm>
          <a:off x="2286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1352550</xdr:colOff>
      <xdr:row>0</xdr:row>
      <xdr:rowOff>104775</xdr:rowOff>
    </xdr:from>
    <xdr:to>
      <xdr:col>1</xdr:col>
      <xdr:colOff>2694108</xdr:colOff>
      <xdr:row>5</xdr:row>
      <xdr:rowOff>126915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F9D917C9-2881-447A-B320-B3422C6353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1150" y="104775"/>
          <a:ext cx="1341558" cy="974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0377540-740A-4628-88DE-9AE3BA04F41C}"/>
            </a:ext>
          </a:extLst>
        </xdr:cNvPr>
        <xdr:cNvSpPr/>
      </xdr:nvSpPr>
      <xdr:spPr>
        <a:xfrm>
          <a:off x="19685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1AB280-F754-42D9-AEC0-00A10B6E65C8}"/>
            </a:ext>
          </a:extLst>
        </xdr:cNvPr>
        <xdr:cNvSpPr/>
      </xdr:nvSpPr>
      <xdr:spPr>
        <a:xfrm>
          <a:off x="2286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476250</xdr:colOff>
      <xdr:row>0</xdr:row>
      <xdr:rowOff>114300</xdr:rowOff>
    </xdr:from>
    <xdr:to>
      <xdr:col>1</xdr:col>
      <xdr:colOff>1817808</xdr:colOff>
      <xdr:row>5</xdr:row>
      <xdr:rowOff>41190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F680A25-AB04-43C9-A734-1A6A4509F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" y="114300"/>
          <a:ext cx="1341558" cy="8793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2B54A15-E939-4975-A764-4C9604342E30}"/>
            </a:ext>
          </a:extLst>
        </xdr:cNvPr>
        <xdr:cNvSpPr/>
      </xdr:nvSpPr>
      <xdr:spPr>
        <a:xfrm>
          <a:off x="19685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EBBCC1-B123-4A0F-A747-AE4BFC177F0B}"/>
            </a:ext>
          </a:extLst>
        </xdr:cNvPr>
        <xdr:cNvSpPr/>
      </xdr:nvSpPr>
      <xdr:spPr>
        <a:xfrm>
          <a:off x="228600" y="12192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1266825</xdr:colOff>
      <xdr:row>1</xdr:row>
      <xdr:rowOff>19050</xdr:rowOff>
    </xdr:from>
    <xdr:to>
      <xdr:col>1</xdr:col>
      <xdr:colOff>2608383</xdr:colOff>
      <xdr:row>5</xdr:row>
      <xdr:rowOff>136440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478F4C0-39A2-4CC9-8625-BB551D6B15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5425" y="209550"/>
          <a:ext cx="1341558" cy="8793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AF25090-4F04-4127-AEBC-B3B3FBFB4A5C}"/>
            </a:ext>
          </a:extLst>
        </xdr:cNvPr>
        <xdr:cNvSpPr/>
      </xdr:nvSpPr>
      <xdr:spPr>
        <a:xfrm>
          <a:off x="2413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C58812-363C-4A84-98D0-109D9489D3E2}"/>
            </a:ext>
          </a:extLst>
        </xdr:cNvPr>
        <xdr:cNvSpPr/>
      </xdr:nvSpPr>
      <xdr:spPr>
        <a:xfrm>
          <a:off x="2286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1400735</xdr:colOff>
      <xdr:row>0</xdr:row>
      <xdr:rowOff>134471</xdr:rowOff>
    </xdr:from>
    <xdr:to>
      <xdr:col>1</xdr:col>
      <xdr:colOff>2742293</xdr:colOff>
      <xdr:row>5</xdr:row>
      <xdr:rowOff>61361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51D44A9-9838-4B73-B973-27D4410F7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5853" y="134471"/>
          <a:ext cx="1341558" cy="87939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6</xdr:row>
      <xdr:rowOff>76200</xdr:rowOff>
    </xdr:from>
    <xdr:to>
      <xdr:col>1</xdr:col>
      <xdr:colOff>276224</xdr:colOff>
      <xdr:row>7</xdr:row>
      <xdr:rowOff>95250</xdr:rowOff>
    </xdr:to>
    <xdr:sp macro="" textlink="">
      <xdr:nvSpPr>
        <xdr:cNvPr id="3" name="Retângulo: Cantos Arredondados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81AC5A1-3E49-45A3-819D-B0CB0503E4B2}"/>
            </a:ext>
          </a:extLst>
        </xdr:cNvPr>
        <xdr:cNvSpPr/>
      </xdr:nvSpPr>
      <xdr:spPr>
        <a:xfrm>
          <a:off x="241300" y="1104900"/>
          <a:ext cx="276224" cy="19050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858717</xdr:colOff>
      <xdr:row>0</xdr:row>
      <xdr:rowOff>114300</xdr:rowOff>
    </xdr:from>
    <xdr:to>
      <xdr:col>1</xdr:col>
      <xdr:colOff>2200275</xdr:colOff>
      <xdr:row>6</xdr:row>
      <xdr:rowOff>60240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5659150-BE2D-4709-90DE-CA9239964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317" y="114300"/>
          <a:ext cx="1341558" cy="974640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D0CB7B-2999-489C-979D-4E3FA8DE76A6}"/>
            </a:ext>
          </a:extLst>
        </xdr:cNvPr>
        <xdr:cNvSpPr/>
      </xdr:nvSpPr>
      <xdr:spPr>
        <a:xfrm>
          <a:off x="2286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858717</xdr:colOff>
      <xdr:row>0</xdr:row>
      <xdr:rowOff>114300</xdr:rowOff>
    </xdr:from>
    <xdr:to>
      <xdr:col>1</xdr:col>
      <xdr:colOff>2200275</xdr:colOff>
      <xdr:row>6</xdr:row>
      <xdr:rowOff>60240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7B457D4-82A0-4B94-B9C9-6852BC214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317" y="114300"/>
          <a:ext cx="1341558" cy="974640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51794-0385-49FF-A107-51D5DEF767A7}"/>
            </a:ext>
          </a:extLst>
        </xdr:cNvPr>
        <xdr:cNvSpPr/>
      </xdr:nvSpPr>
      <xdr:spPr>
        <a:xfrm>
          <a:off x="2286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 editAs="oneCell">
    <xdr:from>
      <xdr:col>1</xdr:col>
      <xdr:colOff>858717</xdr:colOff>
      <xdr:row>0</xdr:row>
      <xdr:rowOff>114300</xdr:rowOff>
    </xdr:from>
    <xdr:to>
      <xdr:col>1</xdr:col>
      <xdr:colOff>2200275</xdr:colOff>
      <xdr:row>6</xdr:row>
      <xdr:rowOff>60240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A664A690-8CEA-40B1-91B0-7ADF5F3A8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317" y="114300"/>
          <a:ext cx="1341558" cy="974640"/>
        </a:xfrm>
        <a:prstGeom prst="rect">
          <a:avLst/>
        </a:prstGeom>
      </xdr:spPr>
    </xdr:pic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7" name="Retângulo: Cantos Arredondados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E85D91-7212-49DD-9716-6960F689F544}"/>
            </a:ext>
          </a:extLst>
        </xdr:cNvPr>
        <xdr:cNvSpPr/>
      </xdr:nvSpPr>
      <xdr:spPr>
        <a:xfrm>
          <a:off x="2286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8" name="Retângulo: Cantos Arredondados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C15158B-0100-4B0E-BECB-AD866FBFB6AC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9" name="Retângulo: Cantos Arredondados 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0FA686-203D-4B7B-87BF-CCF91E3D3791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  <xdr:twoCellAnchor>
    <xdr:from>
      <xdr:col>1</xdr:col>
      <xdr:colOff>1</xdr:colOff>
      <xdr:row>6</xdr:row>
      <xdr:rowOff>76200</xdr:rowOff>
    </xdr:from>
    <xdr:to>
      <xdr:col>1</xdr:col>
      <xdr:colOff>276225</xdr:colOff>
      <xdr:row>7</xdr:row>
      <xdr:rowOff>114300</xdr:rowOff>
    </xdr:to>
    <xdr:sp macro="" textlink="">
      <xdr:nvSpPr>
        <xdr:cNvPr id="10" name="Retângulo: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AA2D49-549F-4DB7-8AEE-A27646D07469}"/>
            </a:ext>
          </a:extLst>
        </xdr:cNvPr>
        <xdr:cNvSpPr/>
      </xdr:nvSpPr>
      <xdr:spPr>
        <a:xfrm>
          <a:off x="241301" y="1104900"/>
          <a:ext cx="276224" cy="209550"/>
        </a:xfrm>
        <a:prstGeom prst="roundRect">
          <a:avLst/>
        </a:prstGeom>
        <a:solidFill>
          <a:srgbClr val="1D3F6F"/>
        </a:solidFill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lang="pt-BR" sz="1100"/>
            <a:t>&lt;&lt;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Divulga&#231;&#227;o%20de%20Resultados\2024\4T24\Planilha%20de%20Fundamentos%20-%20Site\Planilha%20de%20fundamentos%20-%204T24.xlsx" TargetMode="External"/><Relationship Id="rId1" Type="http://schemas.openxmlformats.org/officeDocument/2006/relationships/externalLinkPath" Target="/Divulga&#231;&#227;o%20de%20Resultados/2024/4T24/Planilha%20de%20Fundamentos%20-%20Site/Planilha%20de%20fundamentos%20-%204T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Índice"/>
      <sheetName val="Balanço"/>
      <sheetName val="Fluxo de Caixa"/>
      <sheetName val="DRE "/>
      <sheetName val="DRE (PRÉ IFRS16)"/>
      <sheetName val="Despesas"/>
      <sheetName val="Dados Operacionais"/>
      <sheetName val="Serviços Financeiros"/>
      <sheetName val="Recebíveis C&amp;A Pay"/>
      <sheetName val="CAPEX"/>
      <sheetName val="Lojas"/>
    </sheetNames>
    <sheetDataSet>
      <sheetData sheetId="0"/>
      <sheetData sheetId="1"/>
      <sheetData sheetId="2"/>
      <sheetData sheetId="3">
        <row r="13">
          <cell r="Z13">
            <v>2552.1112650658397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C1B02-2539-40E5-8F02-1181835DA71B}">
  <dimension ref="E2:AE43"/>
  <sheetViews>
    <sheetView showGridLines="0" tabSelected="1" topLeftCell="A9" zoomScale="80" zoomScaleNormal="80" workbookViewId="0">
      <selection activeCell="G13" sqref="G13"/>
    </sheetView>
  </sheetViews>
  <sheetFormatPr defaultColWidth="0" defaultRowHeight="14.5" x14ac:dyDescent="0.35"/>
  <cols>
    <col min="1" max="22" width="9.1796875" customWidth="1"/>
    <col min="23" max="29" width="9.1796875" hidden="1" customWidth="1"/>
    <col min="30" max="30" width="7.1796875" hidden="1" customWidth="1"/>
    <col min="31" max="31" width="9.1796875" hidden="1" customWidth="1"/>
  </cols>
  <sheetData>
    <row r="2" spans="5:5" ht="24.5" x14ac:dyDescent="0.45">
      <c r="E2" s="301"/>
    </row>
    <row r="3" spans="5:5" ht="17.5" x14ac:dyDescent="0.35">
      <c r="E3" s="302"/>
    </row>
    <row r="17" customFormat="1" x14ac:dyDescent="0.35"/>
    <row r="18" customFormat="1" x14ac:dyDescent="0.35"/>
    <row r="19" customFormat="1" x14ac:dyDescent="0.35"/>
    <row r="20" customFormat="1" x14ac:dyDescent="0.35"/>
    <row r="21" customFormat="1" x14ac:dyDescent="0.35"/>
    <row r="22" customFormat="1" x14ac:dyDescent="0.35"/>
    <row r="23" customFormat="1" x14ac:dyDescent="0.35"/>
    <row r="24" customFormat="1" x14ac:dyDescent="0.35"/>
    <row r="25" customFormat="1" x14ac:dyDescent="0.35"/>
    <row r="26" customFormat="1" x14ac:dyDescent="0.35"/>
    <row r="27" customFormat="1" x14ac:dyDescent="0.35"/>
    <row r="28" customFormat="1" x14ac:dyDescent="0.35"/>
    <row r="29" customFormat="1" x14ac:dyDescent="0.35"/>
    <row r="30" customFormat="1" x14ac:dyDescent="0.35"/>
    <row r="31" customFormat="1" x14ac:dyDescent="0.35"/>
    <row r="32" customFormat="1" x14ac:dyDescent="0.35"/>
    <row r="33" customFormat="1" x14ac:dyDescent="0.35"/>
    <row r="34" customFormat="1" x14ac:dyDescent="0.35"/>
    <row r="35" customFormat="1" x14ac:dyDescent="0.35"/>
    <row r="36" customFormat="1" x14ac:dyDescent="0.35"/>
    <row r="37" customFormat="1" x14ac:dyDescent="0.35"/>
    <row r="38" customFormat="1" x14ac:dyDescent="0.35"/>
    <row r="39" customFormat="1" x14ac:dyDescent="0.35"/>
    <row r="40" customFormat="1" x14ac:dyDescent="0.35"/>
    <row r="41" customFormat="1" x14ac:dyDescent="0.35"/>
    <row r="42" customFormat="1" x14ac:dyDescent="0.35"/>
    <row r="43" customFormat="1" x14ac:dyDescent="0.35"/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BF459-0EF0-4280-8B25-0FECA2E70D9F}">
  <dimension ref="A8:AG19"/>
  <sheetViews>
    <sheetView showGridLines="0" workbookViewId="0">
      <pane xSplit="2" ySplit="9" topLeftCell="P16" activePane="bottomRight" state="frozen"/>
      <selection activeCell="K8" sqref="K8"/>
      <selection pane="topRight" activeCell="K8" sqref="K8"/>
      <selection pane="bottomLeft" activeCell="K8" sqref="K8"/>
      <selection pane="bottomRight"/>
    </sheetView>
  </sheetViews>
  <sheetFormatPr defaultRowHeight="14.5" x14ac:dyDescent="0.35"/>
  <cols>
    <col min="1" max="1" width="3.453125" style="20" customWidth="1"/>
    <col min="2" max="2" width="26" bestFit="1" customWidth="1"/>
    <col min="3" max="7" width="9.7265625" bestFit="1" customWidth="1"/>
    <col min="8" max="8" width="8.26953125" bestFit="1" customWidth="1"/>
    <col min="9" max="10" width="9.7265625" bestFit="1" customWidth="1"/>
    <col min="11" max="11" width="8.453125" bestFit="1" customWidth="1"/>
    <col min="12" max="26" width="9.7265625" bestFit="1" customWidth="1"/>
    <col min="27" max="27" width="1.54296875" customWidth="1"/>
    <col min="28" max="33" width="9.81640625" bestFit="1" customWidth="1"/>
  </cols>
  <sheetData>
    <row r="8" spans="2:33" s="20" customFormat="1" ht="13.5" customHeight="1" x14ac:dyDescent="0.2">
      <c r="B8" s="21" t="s">
        <v>1010</v>
      </c>
      <c r="C8" s="22" t="s">
        <v>1021</v>
      </c>
      <c r="D8" s="22" t="s">
        <v>1022</v>
      </c>
      <c r="E8" s="22" t="s">
        <v>1023</v>
      </c>
      <c r="F8" s="22" t="s">
        <v>1024</v>
      </c>
      <c r="G8" s="22" t="s">
        <v>1025</v>
      </c>
      <c r="H8" s="22" t="s">
        <v>1026</v>
      </c>
      <c r="I8" s="22" t="s">
        <v>1027</v>
      </c>
      <c r="J8" s="22" t="s">
        <v>1028</v>
      </c>
      <c r="K8" s="22" t="s">
        <v>1029</v>
      </c>
      <c r="L8" s="22" t="s">
        <v>1030</v>
      </c>
      <c r="M8" s="22" t="s">
        <v>1031</v>
      </c>
      <c r="N8" s="22" t="s">
        <v>1032</v>
      </c>
      <c r="O8" s="22" t="s">
        <v>1033</v>
      </c>
      <c r="P8" s="22" t="s">
        <v>1034</v>
      </c>
      <c r="Q8" s="22" t="s">
        <v>1035</v>
      </c>
      <c r="R8" s="22" t="s">
        <v>1036</v>
      </c>
      <c r="S8" s="22" t="s">
        <v>1037</v>
      </c>
      <c r="T8" s="22" t="s">
        <v>1038</v>
      </c>
      <c r="U8" s="22" t="s">
        <v>1039</v>
      </c>
      <c r="V8" s="22" t="s">
        <v>1040</v>
      </c>
      <c r="W8" s="97" t="s">
        <v>1041</v>
      </c>
      <c r="X8" s="97" t="s">
        <v>1042</v>
      </c>
      <c r="Y8" s="97" t="s">
        <v>1043</v>
      </c>
      <c r="Z8" s="97" t="s">
        <v>1044</v>
      </c>
      <c r="AB8" s="22" t="s">
        <v>19</v>
      </c>
      <c r="AC8" s="22" t="s">
        <v>20</v>
      </c>
      <c r="AD8" s="22" t="s">
        <v>21</v>
      </c>
      <c r="AE8" s="22" t="s">
        <v>22</v>
      </c>
      <c r="AF8" s="22" t="s">
        <v>23</v>
      </c>
      <c r="AG8" s="370">
        <v>2024</v>
      </c>
    </row>
    <row r="9" spans="2:33" s="20" customFormat="1" ht="6" customHeight="1" x14ac:dyDescent="0.2"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AB9" s="26"/>
      <c r="AC9" s="26"/>
    </row>
    <row r="10" spans="2:33" x14ac:dyDescent="0.35">
      <c r="B10" s="168" t="s">
        <v>37</v>
      </c>
      <c r="C10" s="169">
        <v>83.6</v>
      </c>
      <c r="D10" s="169">
        <v>74.400000000000006</v>
      </c>
      <c r="E10" s="169">
        <v>75.900000000000006</v>
      </c>
      <c r="F10" s="169">
        <v>84.8</v>
      </c>
      <c r="G10" s="169">
        <v>33.5</v>
      </c>
      <c r="H10" s="169">
        <v>45.3</v>
      </c>
      <c r="I10" s="169">
        <v>44.4</v>
      </c>
      <c r="J10" s="169">
        <v>179.3</v>
      </c>
      <c r="K10" s="169">
        <v>70.7</v>
      </c>
      <c r="L10" s="169">
        <v>141.6</v>
      </c>
      <c r="M10" s="169">
        <v>122.7</v>
      </c>
      <c r="N10" s="169">
        <v>347.2</v>
      </c>
      <c r="O10" s="169">
        <v>55.5</v>
      </c>
      <c r="P10" s="169">
        <v>113.7</v>
      </c>
      <c r="Q10" s="169">
        <v>93.4</v>
      </c>
      <c r="R10" s="169">
        <v>110.8</v>
      </c>
      <c r="S10" s="169">
        <v>49.8</v>
      </c>
      <c r="T10" s="170">
        <v>55.7</v>
      </c>
      <c r="U10" s="169">
        <v>46.8</v>
      </c>
      <c r="V10" s="169">
        <v>63</v>
      </c>
      <c r="W10" s="169">
        <v>33.700000000000003</v>
      </c>
      <c r="X10" s="169">
        <v>57.2</v>
      </c>
      <c r="Y10" s="169">
        <v>81.181840970000479</v>
      </c>
      <c r="Z10" s="171">
        <f>Z11+Z13+Z15+Z17</f>
        <v>187.60165604999531</v>
      </c>
      <c r="AB10" s="178">
        <v>318.7</v>
      </c>
      <c r="AC10" s="169">
        <v>302.5</v>
      </c>
      <c r="AD10" s="169">
        <v>682.1</v>
      </c>
      <c r="AE10" s="169">
        <v>373.4</v>
      </c>
      <c r="AF10" s="169">
        <v>215.3</v>
      </c>
      <c r="AG10" s="171">
        <f>AG11+AG13+AG15+AG17</f>
        <v>359.69263644999552</v>
      </c>
    </row>
    <row r="11" spans="2:33" x14ac:dyDescent="0.35">
      <c r="B11" s="172" t="s">
        <v>933</v>
      </c>
      <c r="C11" s="33">
        <v>11.5</v>
      </c>
      <c r="D11" s="33">
        <v>14.1</v>
      </c>
      <c r="E11" s="33">
        <v>14.6</v>
      </c>
      <c r="F11" s="33">
        <v>25.5</v>
      </c>
      <c r="G11" s="33">
        <v>7.5</v>
      </c>
      <c r="H11" s="33">
        <v>7.1</v>
      </c>
      <c r="I11" s="33">
        <v>12.6</v>
      </c>
      <c r="J11" s="33">
        <v>36.5</v>
      </c>
      <c r="K11" s="33">
        <v>27.1</v>
      </c>
      <c r="L11" s="33">
        <v>15.3</v>
      </c>
      <c r="M11" s="33">
        <v>42.6</v>
      </c>
      <c r="N11" s="33">
        <v>93.7</v>
      </c>
      <c r="O11" s="33">
        <v>22.5</v>
      </c>
      <c r="P11" s="33">
        <v>45.7</v>
      </c>
      <c r="Q11" s="33">
        <v>24.2</v>
      </c>
      <c r="R11" s="33">
        <v>16</v>
      </c>
      <c r="S11" s="33">
        <v>6.4</v>
      </c>
      <c r="T11" s="67">
        <v>3.3</v>
      </c>
      <c r="U11" s="33">
        <v>2.6</v>
      </c>
      <c r="V11" s="33">
        <v>3.3</v>
      </c>
      <c r="W11" s="33">
        <v>5</v>
      </c>
      <c r="X11" s="33">
        <v>7.1</v>
      </c>
      <c r="Y11" s="33">
        <v>4.1319244499999996</v>
      </c>
      <c r="Z11" s="180">
        <v>15.8523035799955</v>
      </c>
      <c r="AB11" s="179">
        <v>65.7</v>
      </c>
      <c r="AC11" s="27">
        <v>63.7</v>
      </c>
      <c r="AD11" s="27">
        <v>178.7</v>
      </c>
      <c r="AE11" s="27">
        <v>108.4</v>
      </c>
      <c r="AF11" s="27">
        <v>30</v>
      </c>
      <c r="AG11" s="180">
        <v>32.042896619995503</v>
      </c>
    </row>
    <row r="12" spans="2:33" x14ac:dyDescent="0.35">
      <c r="B12" s="174" t="s">
        <v>45</v>
      </c>
      <c r="C12" s="52">
        <f>C11/C$10</f>
        <v>0.13755980861244019</v>
      </c>
      <c r="D12" s="52">
        <f t="shared" ref="D12:Z12" si="0">D11/D$10</f>
        <v>0.18951612903225803</v>
      </c>
      <c r="E12" s="52">
        <f t="shared" si="0"/>
        <v>0.19235836627140973</v>
      </c>
      <c r="F12" s="52">
        <f t="shared" si="0"/>
        <v>0.30070754716981135</v>
      </c>
      <c r="G12" s="52">
        <f t="shared" si="0"/>
        <v>0.22388059701492538</v>
      </c>
      <c r="H12" s="52">
        <f t="shared" si="0"/>
        <v>0.15673289183222958</v>
      </c>
      <c r="I12" s="52">
        <f t="shared" si="0"/>
        <v>0.28378378378378377</v>
      </c>
      <c r="J12" s="52">
        <f t="shared" si="0"/>
        <v>0.20356943669827104</v>
      </c>
      <c r="K12" s="52">
        <f t="shared" si="0"/>
        <v>0.38330975954738333</v>
      </c>
      <c r="L12" s="52">
        <f t="shared" si="0"/>
        <v>0.10805084745762712</v>
      </c>
      <c r="M12" s="52">
        <f t="shared" si="0"/>
        <v>0.3471882640586797</v>
      </c>
      <c r="N12" s="52">
        <f t="shared" si="0"/>
        <v>0.26987327188940091</v>
      </c>
      <c r="O12" s="52">
        <f t="shared" si="0"/>
        <v>0.40540540540540543</v>
      </c>
      <c r="P12" s="52">
        <f t="shared" si="0"/>
        <v>0.4019349164467898</v>
      </c>
      <c r="Q12" s="52">
        <f t="shared" si="0"/>
        <v>0.2591006423982869</v>
      </c>
      <c r="R12" s="52">
        <f t="shared" si="0"/>
        <v>0.1444043321299639</v>
      </c>
      <c r="S12" s="52">
        <f t="shared" si="0"/>
        <v>0.12851405622489961</v>
      </c>
      <c r="T12" s="52">
        <f t="shared" si="0"/>
        <v>5.9245960502692992E-2</v>
      </c>
      <c r="U12" s="52">
        <f t="shared" si="0"/>
        <v>5.5555555555555559E-2</v>
      </c>
      <c r="V12" s="52">
        <f t="shared" si="0"/>
        <v>5.2380952380952375E-2</v>
      </c>
      <c r="W12" s="52">
        <f>W11/W$10</f>
        <v>0.14836795252225518</v>
      </c>
      <c r="X12" s="52">
        <f t="shared" si="0"/>
        <v>0.12412587412587411</v>
      </c>
      <c r="Y12" s="52">
        <f t="shared" si="0"/>
        <v>5.0897151390381624E-2</v>
      </c>
      <c r="Z12" s="175">
        <f t="shared" si="0"/>
        <v>8.4499806205180328E-2</v>
      </c>
      <c r="AB12" s="181">
        <f t="shared" ref="AB12:AG12" si="1">AB11/AB$10</f>
        <v>0.20614998431126452</v>
      </c>
      <c r="AC12" s="52">
        <f t="shared" si="1"/>
        <v>0.21057851239669423</v>
      </c>
      <c r="AD12" s="52">
        <f t="shared" si="1"/>
        <v>0.26198504618091184</v>
      </c>
      <c r="AE12" s="52">
        <f t="shared" si="1"/>
        <v>0.29030530262453136</v>
      </c>
      <c r="AF12" s="52">
        <f t="shared" si="1"/>
        <v>0.13934045517882024</v>
      </c>
      <c r="AG12" s="175">
        <f t="shared" si="1"/>
        <v>8.9084105074389269E-2</v>
      </c>
    </row>
    <row r="13" spans="2:33" x14ac:dyDescent="0.35">
      <c r="B13" s="172" t="s">
        <v>1011</v>
      </c>
      <c r="C13" s="33">
        <v>39.5</v>
      </c>
      <c r="D13" s="33">
        <v>33.700000000000003</v>
      </c>
      <c r="E13" s="33">
        <v>36.4</v>
      </c>
      <c r="F13" s="33">
        <v>22.1</v>
      </c>
      <c r="G13" s="33">
        <v>14.4</v>
      </c>
      <c r="H13" s="33">
        <v>14.4</v>
      </c>
      <c r="I13" s="33">
        <v>15.1</v>
      </c>
      <c r="J13" s="33">
        <v>30.5</v>
      </c>
      <c r="K13" s="33">
        <v>3.7</v>
      </c>
      <c r="L13" s="33">
        <v>8.1</v>
      </c>
      <c r="M13" s="33">
        <v>11.1</v>
      </c>
      <c r="N13" s="33">
        <v>36.9</v>
      </c>
      <c r="O13" s="33">
        <v>4.5999999999999996</v>
      </c>
      <c r="P13" s="33">
        <v>9.4</v>
      </c>
      <c r="Q13" s="33">
        <v>8.6999999999999993</v>
      </c>
      <c r="R13" s="33">
        <v>22.9</v>
      </c>
      <c r="S13" s="33">
        <v>5</v>
      </c>
      <c r="T13" s="67">
        <v>19.100000000000001</v>
      </c>
      <c r="U13" s="33">
        <v>7</v>
      </c>
      <c r="V13" s="33">
        <v>16.899999999999999</v>
      </c>
      <c r="W13" s="33">
        <v>4</v>
      </c>
      <c r="X13" s="33">
        <v>16.600000000000001</v>
      </c>
      <c r="Y13" s="33">
        <v>41.522246280000438</v>
      </c>
      <c r="Z13" s="180">
        <v>88.297183089999905</v>
      </c>
      <c r="AB13" s="179">
        <v>131.6</v>
      </c>
      <c r="AC13" s="27">
        <v>74.400000000000006</v>
      </c>
      <c r="AD13" s="27">
        <v>59.8</v>
      </c>
      <c r="AE13" s="27">
        <v>45.6</v>
      </c>
      <c r="AF13" s="27">
        <v>33.6</v>
      </c>
      <c r="AG13" s="180">
        <v>150.40035752</v>
      </c>
    </row>
    <row r="14" spans="2:33" x14ac:dyDescent="0.35">
      <c r="B14" s="174" t="s">
        <v>45</v>
      </c>
      <c r="C14" s="52">
        <f>C13/C$10</f>
        <v>0.47248803827751201</v>
      </c>
      <c r="D14" s="52">
        <f t="shared" ref="D14:Z14" si="2">D13/D$10</f>
        <v>0.45295698924731181</v>
      </c>
      <c r="E14" s="52">
        <f t="shared" si="2"/>
        <v>0.47957839262187085</v>
      </c>
      <c r="F14" s="52">
        <f t="shared" si="2"/>
        <v>0.26061320754716982</v>
      </c>
      <c r="G14" s="52">
        <f t="shared" si="2"/>
        <v>0.42985074626865671</v>
      </c>
      <c r="H14" s="52">
        <f t="shared" si="2"/>
        <v>0.31788079470198677</v>
      </c>
      <c r="I14" s="52">
        <f t="shared" si="2"/>
        <v>0.34009009009009011</v>
      </c>
      <c r="J14" s="52">
        <f t="shared" si="2"/>
        <v>0.17010596765197991</v>
      </c>
      <c r="K14" s="52">
        <f t="shared" si="2"/>
        <v>5.2333804809052337E-2</v>
      </c>
      <c r="L14" s="52">
        <f t="shared" si="2"/>
        <v>5.7203389830508475E-2</v>
      </c>
      <c r="M14" s="52">
        <f t="shared" si="2"/>
        <v>9.0464547677261614E-2</v>
      </c>
      <c r="N14" s="52">
        <f t="shared" si="2"/>
        <v>0.10627880184331798</v>
      </c>
      <c r="O14" s="52">
        <f t="shared" si="2"/>
        <v>8.2882882882882883E-2</v>
      </c>
      <c r="P14" s="52">
        <f t="shared" si="2"/>
        <v>8.2673702726473175E-2</v>
      </c>
      <c r="Q14" s="52">
        <f t="shared" si="2"/>
        <v>9.3147751605995699E-2</v>
      </c>
      <c r="R14" s="52">
        <f t="shared" si="2"/>
        <v>0.20667870036101083</v>
      </c>
      <c r="S14" s="52">
        <f t="shared" si="2"/>
        <v>0.10040160642570281</v>
      </c>
      <c r="T14" s="52">
        <f t="shared" si="2"/>
        <v>0.34290843806104132</v>
      </c>
      <c r="U14" s="52">
        <f t="shared" si="2"/>
        <v>0.14957264957264957</v>
      </c>
      <c r="V14" s="52">
        <f t="shared" si="2"/>
        <v>0.26825396825396824</v>
      </c>
      <c r="W14" s="52">
        <f t="shared" si="2"/>
        <v>0.11869436201780414</v>
      </c>
      <c r="X14" s="52">
        <f t="shared" si="2"/>
        <v>0.29020979020979021</v>
      </c>
      <c r="Y14" s="52">
        <f t="shared" si="2"/>
        <v>0.51147209503840096</v>
      </c>
      <c r="Z14" s="175">
        <f t="shared" si="2"/>
        <v>0.47066313245373992</v>
      </c>
      <c r="AB14" s="181">
        <f t="shared" ref="AB14:AG14" si="3">AB13/AB$10</f>
        <v>0.4129275180420458</v>
      </c>
      <c r="AC14" s="52">
        <f t="shared" si="3"/>
        <v>0.24595041322314051</v>
      </c>
      <c r="AD14" s="52">
        <f t="shared" si="3"/>
        <v>8.7670429555783608E-2</v>
      </c>
      <c r="AE14" s="52">
        <f t="shared" si="3"/>
        <v>0.12212104981253349</v>
      </c>
      <c r="AF14" s="52">
        <f t="shared" si="3"/>
        <v>0.15606130980027869</v>
      </c>
      <c r="AG14" s="175">
        <f t="shared" si="3"/>
        <v>0.41813577004073216</v>
      </c>
    </row>
    <row r="15" spans="2:33" x14ac:dyDescent="0.35">
      <c r="B15" s="172" t="s">
        <v>1012</v>
      </c>
      <c r="C15" s="33">
        <v>0.6</v>
      </c>
      <c r="D15" s="33">
        <v>8.4</v>
      </c>
      <c r="E15" s="33">
        <v>3.5</v>
      </c>
      <c r="F15" s="33">
        <v>2.5</v>
      </c>
      <c r="G15" s="33">
        <v>2.1</v>
      </c>
      <c r="H15" s="33">
        <v>2.1</v>
      </c>
      <c r="I15" s="33">
        <v>3.8</v>
      </c>
      <c r="J15" s="33">
        <v>37</v>
      </c>
      <c r="K15" s="33">
        <v>14.3</v>
      </c>
      <c r="L15" s="33">
        <v>30.9</v>
      </c>
      <c r="M15" s="33">
        <v>55.6</v>
      </c>
      <c r="N15" s="33">
        <v>43.7</v>
      </c>
      <c r="O15" s="33">
        <v>3.5</v>
      </c>
      <c r="P15" s="33">
        <v>11.3</v>
      </c>
      <c r="Q15" s="33">
        <v>11.4</v>
      </c>
      <c r="R15" s="33">
        <v>11.6</v>
      </c>
      <c r="S15" s="33">
        <v>1</v>
      </c>
      <c r="T15" s="67">
        <v>4.0999999999999996</v>
      </c>
      <c r="U15" s="33">
        <v>10.5</v>
      </c>
      <c r="V15" s="33">
        <v>2.7</v>
      </c>
      <c r="W15" s="33">
        <v>0</v>
      </c>
      <c r="X15" s="33">
        <v>1.9</v>
      </c>
      <c r="Y15" s="33">
        <v>3.1488731199999997</v>
      </c>
      <c r="Z15" s="180">
        <v>6.8207465100000002</v>
      </c>
      <c r="AB15" s="179">
        <v>15</v>
      </c>
      <c r="AC15" s="27">
        <v>45</v>
      </c>
      <c r="AD15" s="27">
        <v>144.5</v>
      </c>
      <c r="AE15" s="27">
        <v>37.799999999999997</v>
      </c>
      <c r="AF15" s="27">
        <v>18.3</v>
      </c>
      <c r="AG15" s="180">
        <v>11.84785213</v>
      </c>
    </row>
    <row r="16" spans="2:33" x14ac:dyDescent="0.35">
      <c r="B16" s="174" t="s">
        <v>45</v>
      </c>
      <c r="C16" s="52">
        <f>C15/C$10</f>
        <v>7.1770334928229667E-3</v>
      </c>
      <c r="D16" s="52">
        <f t="shared" ref="D16:Z16" si="4">D15/D$10</f>
        <v>0.11290322580645161</v>
      </c>
      <c r="E16" s="52">
        <f t="shared" si="4"/>
        <v>4.61133069828722E-2</v>
      </c>
      <c r="F16" s="52">
        <f t="shared" si="4"/>
        <v>2.9481132075471699E-2</v>
      </c>
      <c r="G16" s="52">
        <f t="shared" si="4"/>
        <v>6.2686567164179113E-2</v>
      </c>
      <c r="H16" s="52">
        <f t="shared" si="4"/>
        <v>4.6357615894039743E-2</v>
      </c>
      <c r="I16" s="52">
        <f t="shared" si="4"/>
        <v>8.5585585585585586E-2</v>
      </c>
      <c r="J16" s="52">
        <f t="shared" si="4"/>
        <v>0.20635805911879529</v>
      </c>
      <c r="K16" s="52">
        <f t="shared" si="4"/>
        <v>0.20226308345120225</v>
      </c>
      <c r="L16" s="52">
        <f t="shared" si="4"/>
        <v>0.21822033898305085</v>
      </c>
      <c r="M16" s="52">
        <f t="shared" si="4"/>
        <v>0.45313773431132842</v>
      </c>
      <c r="N16" s="52">
        <f t="shared" si="4"/>
        <v>0.12586405529953917</v>
      </c>
      <c r="O16" s="52">
        <f t="shared" si="4"/>
        <v>6.3063063063063057E-2</v>
      </c>
      <c r="P16" s="52">
        <f t="shared" si="4"/>
        <v>9.9384344766930519E-2</v>
      </c>
      <c r="Q16" s="52">
        <f t="shared" si="4"/>
        <v>0.12205567451820128</v>
      </c>
      <c r="R16" s="52">
        <f t="shared" si="4"/>
        <v>0.10469314079422383</v>
      </c>
      <c r="S16" s="52">
        <f t="shared" si="4"/>
        <v>2.0080321285140562E-2</v>
      </c>
      <c r="T16" s="52">
        <f t="shared" si="4"/>
        <v>7.3608617594254924E-2</v>
      </c>
      <c r="U16" s="52">
        <f t="shared" si="4"/>
        <v>0.22435897435897437</v>
      </c>
      <c r="V16" s="52">
        <f t="shared" si="4"/>
        <v>4.2857142857142858E-2</v>
      </c>
      <c r="W16" s="52">
        <f t="shared" si="4"/>
        <v>0</v>
      </c>
      <c r="X16" s="52">
        <f t="shared" si="4"/>
        <v>3.3216783216783216E-2</v>
      </c>
      <c r="Y16" s="52">
        <f t="shared" si="4"/>
        <v>3.8787899884699807E-2</v>
      </c>
      <c r="Z16" s="175">
        <f t="shared" si="4"/>
        <v>3.6357602878421769E-2</v>
      </c>
      <c r="AB16" s="181">
        <f t="shared" ref="AB16:AG16" si="5">AB15/AB$10</f>
        <v>4.7066206463759024E-2</v>
      </c>
      <c r="AC16" s="52">
        <f t="shared" si="5"/>
        <v>0.1487603305785124</v>
      </c>
      <c r="AD16" s="52">
        <f t="shared" si="5"/>
        <v>0.21184577041489516</v>
      </c>
      <c r="AE16" s="52">
        <f t="shared" si="5"/>
        <v>0.10123192287091591</v>
      </c>
      <c r="AF16" s="52">
        <f t="shared" si="5"/>
        <v>8.4997677659080353E-2</v>
      </c>
      <c r="AG16" s="175">
        <f t="shared" si="5"/>
        <v>3.2938823121131888E-2</v>
      </c>
    </row>
    <row r="17" spans="2:33" x14ac:dyDescent="0.35">
      <c r="B17" s="172" t="s">
        <v>1013</v>
      </c>
      <c r="C17" s="33">
        <v>32</v>
      </c>
      <c r="D17" s="33">
        <v>18.2</v>
      </c>
      <c r="E17" s="33">
        <v>21.4</v>
      </c>
      <c r="F17" s="33">
        <v>34.700000000000003</v>
      </c>
      <c r="G17" s="33">
        <v>9.5</v>
      </c>
      <c r="H17" s="33">
        <v>21.7</v>
      </c>
      <c r="I17" s="33">
        <v>12.9</v>
      </c>
      <c r="J17" s="33">
        <v>75.3</v>
      </c>
      <c r="K17" s="33">
        <v>25.5</v>
      </c>
      <c r="L17" s="33">
        <v>87.3</v>
      </c>
      <c r="M17" s="33">
        <v>13.4</v>
      </c>
      <c r="N17" s="33">
        <v>172.9</v>
      </c>
      <c r="O17" s="33">
        <v>24.9</v>
      </c>
      <c r="P17" s="33">
        <v>47.3</v>
      </c>
      <c r="Q17" s="33">
        <v>49.1</v>
      </c>
      <c r="R17" s="33">
        <v>60.3</v>
      </c>
      <c r="S17" s="33">
        <v>37.4</v>
      </c>
      <c r="T17" s="67">
        <v>29.2</v>
      </c>
      <c r="U17" s="33">
        <v>26.7</v>
      </c>
      <c r="V17" s="33">
        <v>40.1</v>
      </c>
      <c r="W17" s="33">
        <v>24.8</v>
      </c>
      <c r="X17" s="33">
        <v>31.6</v>
      </c>
      <c r="Y17" s="33">
        <v>32.378797120000044</v>
      </c>
      <c r="Z17" s="180">
        <v>76.631422869999895</v>
      </c>
      <c r="AB17" s="179">
        <v>106.4</v>
      </c>
      <c r="AC17" s="27">
        <v>119.4</v>
      </c>
      <c r="AD17" s="27">
        <v>299.10000000000002</v>
      </c>
      <c r="AE17" s="27">
        <v>181.6</v>
      </c>
      <c r="AF17" s="27">
        <v>133.4</v>
      </c>
      <c r="AG17" s="180">
        <v>165.40153018000001</v>
      </c>
    </row>
    <row r="18" spans="2:33" x14ac:dyDescent="0.35">
      <c r="B18" s="176" t="s">
        <v>45</v>
      </c>
      <c r="C18" s="167">
        <f>C17/C$10</f>
        <v>0.38277511961722488</v>
      </c>
      <c r="D18" s="167">
        <f t="shared" ref="D18:Z18" si="6">D17/D$10</f>
        <v>0.24462365591397847</v>
      </c>
      <c r="E18" s="167">
        <f t="shared" si="6"/>
        <v>0.28194993412384711</v>
      </c>
      <c r="F18" s="167">
        <f t="shared" si="6"/>
        <v>0.40919811320754723</v>
      </c>
      <c r="G18" s="167">
        <f t="shared" si="6"/>
        <v>0.28358208955223879</v>
      </c>
      <c r="H18" s="167">
        <f t="shared" si="6"/>
        <v>0.47902869757174393</v>
      </c>
      <c r="I18" s="167">
        <f t="shared" si="6"/>
        <v>0.29054054054054057</v>
      </c>
      <c r="J18" s="167">
        <f t="shared" si="6"/>
        <v>0.41996653653095367</v>
      </c>
      <c r="K18" s="167">
        <f t="shared" si="6"/>
        <v>0.36067892503536064</v>
      </c>
      <c r="L18" s="167">
        <f t="shared" si="6"/>
        <v>0.61652542372881358</v>
      </c>
      <c r="M18" s="167">
        <f t="shared" si="6"/>
        <v>0.10920945395273024</v>
      </c>
      <c r="N18" s="167">
        <f t="shared" si="6"/>
        <v>0.49798387096774199</v>
      </c>
      <c r="O18" s="167">
        <f t="shared" si="6"/>
        <v>0.44864864864864862</v>
      </c>
      <c r="P18" s="167">
        <f t="shared" si="6"/>
        <v>0.41600703605980649</v>
      </c>
      <c r="Q18" s="167">
        <f t="shared" si="6"/>
        <v>0.52569593147751603</v>
      </c>
      <c r="R18" s="167">
        <f t="shared" si="6"/>
        <v>0.54422382671480141</v>
      </c>
      <c r="S18" s="167">
        <f t="shared" si="6"/>
        <v>0.75100401606425704</v>
      </c>
      <c r="T18" s="167">
        <f t="shared" si="6"/>
        <v>0.52423698384201078</v>
      </c>
      <c r="U18" s="167">
        <f t="shared" si="6"/>
        <v>0.57051282051282048</v>
      </c>
      <c r="V18" s="167">
        <f t="shared" si="6"/>
        <v>0.63650793650793658</v>
      </c>
      <c r="W18" s="167">
        <f t="shared" si="6"/>
        <v>0.73590504451038574</v>
      </c>
      <c r="X18" s="167">
        <f t="shared" si="6"/>
        <v>0.55244755244755239</v>
      </c>
      <c r="Y18" s="167">
        <f t="shared" si="6"/>
        <v>0.39884285368651762</v>
      </c>
      <c r="Z18" s="177">
        <f t="shared" si="6"/>
        <v>0.40847945846265793</v>
      </c>
      <c r="AB18" s="182">
        <f t="shared" ref="AB18:AG18" si="7">AB17/AB$10</f>
        <v>0.3338562911829307</v>
      </c>
      <c r="AC18" s="167">
        <f t="shared" si="7"/>
        <v>0.39471074380165289</v>
      </c>
      <c r="AD18" s="167">
        <f t="shared" si="7"/>
        <v>0.43849875384840936</v>
      </c>
      <c r="AE18" s="167">
        <f t="shared" si="7"/>
        <v>0.48634172469201931</v>
      </c>
      <c r="AF18" s="167">
        <f t="shared" si="7"/>
        <v>0.61960055736182074</v>
      </c>
      <c r="AG18" s="177">
        <f t="shared" si="7"/>
        <v>0.45984130176374666</v>
      </c>
    </row>
    <row r="19" spans="2:33" x14ac:dyDescent="0.35">
      <c r="B19" s="47" t="s">
        <v>846</v>
      </c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B19" s="27"/>
      <c r="AC19" s="27"/>
      <c r="AD19" s="27"/>
      <c r="AE19" s="27"/>
      <c r="AF19" s="27"/>
      <c r="AG19" s="27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84190-9218-47EA-B5CF-B1D0E9500CEA}">
  <dimension ref="A8:H342"/>
  <sheetViews>
    <sheetView showGridLines="0" workbookViewId="0"/>
  </sheetViews>
  <sheetFormatPr defaultRowHeight="14.5" x14ac:dyDescent="0.35"/>
  <cols>
    <col min="1" max="1" width="3.453125" style="20" customWidth="1"/>
    <col min="2" max="2" width="15" bestFit="1" customWidth="1"/>
    <col min="3" max="3" width="6.81640625" bestFit="1" customWidth="1"/>
    <col min="4" max="4" width="22" bestFit="1" customWidth="1"/>
    <col min="5" max="5" width="29" bestFit="1" customWidth="1"/>
    <col min="6" max="6" width="31.7265625" bestFit="1" customWidth="1"/>
    <col min="7" max="7" width="13.81640625" bestFit="1" customWidth="1"/>
    <col min="8" max="8" width="15.81640625" bestFit="1" customWidth="1"/>
  </cols>
  <sheetData>
    <row r="8" spans="2:8" s="20" customFormat="1" ht="13.5" customHeight="1" x14ac:dyDescent="0.2">
      <c r="B8" s="21"/>
      <c r="C8" s="22" t="s">
        <v>1014</v>
      </c>
      <c r="D8" s="22"/>
      <c r="E8" s="22"/>
      <c r="F8" s="22"/>
      <c r="H8" s="22"/>
    </row>
    <row r="9" spans="2:8" s="20" customFormat="1" ht="6" customHeight="1" x14ac:dyDescent="0.2">
      <c r="C9" s="26"/>
      <c r="D9" s="26"/>
      <c r="E9" s="26"/>
      <c r="F9" s="26"/>
      <c r="G9" s="26"/>
      <c r="H9" s="26"/>
    </row>
    <row r="10" spans="2:8" ht="20" x14ac:dyDescent="0.35">
      <c r="B10" s="76" t="s">
        <v>1015</v>
      </c>
      <c r="C10" s="77" t="s">
        <v>1016</v>
      </c>
      <c r="D10" s="77" t="s">
        <v>1017</v>
      </c>
      <c r="E10" s="77" t="s">
        <v>1018</v>
      </c>
      <c r="F10" s="77" t="s">
        <v>46</v>
      </c>
      <c r="G10" s="77" t="s">
        <v>1019</v>
      </c>
      <c r="H10" s="77" t="s">
        <v>1020</v>
      </c>
    </row>
    <row r="11" spans="2:8" x14ac:dyDescent="0.35">
      <c r="B11" s="72">
        <v>28003</v>
      </c>
      <c r="C11" s="74" t="s">
        <v>47</v>
      </c>
      <c r="D11" s="75" t="s">
        <v>48</v>
      </c>
      <c r="E11" s="74" t="s">
        <v>48</v>
      </c>
      <c r="F11" s="74" t="s">
        <v>49</v>
      </c>
      <c r="G11" s="73" t="s">
        <v>50</v>
      </c>
      <c r="H11" s="371">
        <v>2848.5600000000004</v>
      </c>
    </row>
    <row r="12" spans="2:8" x14ac:dyDescent="0.35">
      <c r="B12" s="68">
        <v>38834</v>
      </c>
      <c r="C12" s="69" t="s">
        <v>47</v>
      </c>
      <c r="D12" s="70" t="s">
        <v>48</v>
      </c>
      <c r="E12" s="69" t="s">
        <v>48</v>
      </c>
      <c r="F12" s="69" t="s">
        <v>51</v>
      </c>
      <c r="G12" s="71" t="s">
        <v>50</v>
      </c>
      <c r="H12" s="371">
        <v>997.79</v>
      </c>
    </row>
    <row r="13" spans="2:8" x14ac:dyDescent="0.35">
      <c r="B13" s="72">
        <v>41626</v>
      </c>
      <c r="C13" s="74" t="s">
        <v>47</v>
      </c>
      <c r="D13" s="75" t="s">
        <v>48</v>
      </c>
      <c r="E13" s="74" t="s">
        <v>48</v>
      </c>
      <c r="F13" s="74" t="s">
        <v>52</v>
      </c>
      <c r="G13" s="73" t="s">
        <v>50</v>
      </c>
      <c r="H13" s="371">
        <v>2313.56</v>
      </c>
    </row>
    <row r="14" spans="2:8" x14ac:dyDescent="0.35">
      <c r="B14" s="72">
        <v>40885</v>
      </c>
      <c r="C14" s="74" t="s">
        <v>47</v>
      </c>
      <c r="D14" s="75" t="s">
        <v>53</v>
      </c>
      <c r="E14" s="74" t="s">
        <v>54</v>
      </c>
      <c r="F14" s="74" t="s">
        <v>55</v>
      </c>
      <c r="G14" s="73" t="s">
        <v>50</v>
      </c>
      <c r="H14" s="371">
        <v>1135.95</v>
      </c>
    </row>
    <row r="15" spans="2:8" x14ac:dyDescent="0.35">
      <c r="B15" s="72">
        <v>29328</v>
      </c>
      <c r="C15" s="74" t="s">
        <v>47</v>
      </c>
      <c r="D15" s="75" t="s">
        <v>53</v>
      </c>
      <c r="E15" s="74" t="s">
        <v>56</v>
      </c>
      <c r="F15" s="74" t="s">
        <v>57</v>
      </c>
      <c r="G15" s="73" t="s">
        <v>58</v>
      </c>
      <c r="H15" s="371">
        <v>1866.08</v>
      </c>
    </row>
    <row r="16" spans="2:8" x14ac:dyDescent="0.35">
      <c r="B16" s="72">
        <v>35900</v>
      </c>
      <c r="C16" s="74" t="s">
        <v>47</v>
      </c>
      <c r="D16" s="75" t="s">
        <v>53</v>
      </c>
      <c r="E16" s="74" t="s">
        <v>56</v>
      </c>
      <c r="F16" s="74" t="s">
        <v>59</v>
      </c>
      <c r="G16" s="73" t="s">
        <v>50</v>
      </c>
      <c r="H16" s="371">
        <v>1976.77</v>
      </c>
    </row>
    <row r="17" spans="2:8" x14ac:dyDescent="0.35">
      <c r="B17" s="72">
        <v>42271</v>
      </c>
      <c r="C17" s="74" t="s">
        <v>47</v>
      </c>
      <c r="D17" s="75" t="s">
        <v>48</v>
      </c>
      <c r="E17" s="74" t="s">
        <v>48</v>
      </c>
      <c r="F17" s="74" t="s">
        <v>60</v>
      </c>
      <c r="G17" s="73" t="s">
        <v>58</v>
      </c>
      <c r="H17" s="371">
        <v>1259.58</v>
      </c>
    </row>
    <row r="18" spans="2:8" x14ac:dyDescent="0.35">
      <c r="B18" s="72">
        <v>37592</v>
      </c>
      <c r="C18" s="74" t="s">
        <v>47</v>
      </c>
      <c r="D18" s="75" t="s">
        <v>53</v>
      </c>
      <c r="E18" s="74" t="s">
        <v>61</v>
      </c>
      <c r="F18" s="74" t="s">
        <v>62</v>
      </c>
      <c r="G18" s="73" t="s">
        <v>50</v>
      </c>
      <c r="H18" s="371">
        <v>1723.4</v>
      </c>
    </row>
    <row r="19" spans="2:8" x14ac:dyDescent="0.35">
      <c r="B19" s="72">
        <v>40115</v>
      </c>
      <c r="C19" s="74" t="s">
        <v>47</v>
      </c>
      <c r="D19" s="75" t="s">
        <v>53</v>
      </c>
      <c r="E19" s="74" t="s">
        <v>63</v>
      </c>
      <c r="F19" s="74" t="s">
        <v>64</v>
      </c>
      <c r="G19" s="73" t="s">
        <v>50</v>
      </c>
      <c r="H19" s="371">
        <v>1785.6</v>
      </c>
    </row>
    <row r="20" spans="2:8" x14ac:dyDescent="0.35">
      <c r="B20" s="72">
        <v>30074</v>
      </c>
      <c r="C20" s="74" t="s">
        <v>47</v>
      </c>
      <c r="D20" s="75" t="s">
        <v>48</v>
      </c>
      <c r="E20" s="74" t="s">
        <v>48</v>
      </c>
      <c r="F20" s="74" t="s">
        <v>65</v>
      </c>
      <c r="G20" s="73" t="s">
        <v>50</v>
      </c>
      <c r="H20" s="371">
        <v>3248.73</v>
      </c>
    </row>
    <row r="21" spans="2:8" x14ac:dyDescent="0.35">
      <c r="B21" s="72">
        <v>37447</v>
      </c>
      <c r="C21" s="74" t="s">
        <v>47</v>
      </c>
      <c r="D21" s="75" t="s">
        <v>66</v>
      </c>
      <c r="E21" s="74" t="s">
        <v>67</v>
      </c>
      <c r="F21" s="74" t="s">
        <v>68</v>
      </c>
      <c r="G21" s="73" t="s">
        <v>50</v>
      </c>
      <c r="H21" s="371">
        <v>2379.41</v>
      </c>
    </row>
    <row r="22" spans="2:8" x14ac:dyDescent="0.35">
      <c r="B22" s="72">
        <v>41956</v>
      </c>
      <c r="C22" s="74" t="s">
        <v>47</v>
      </c>
      <c r="D22" s="75" t="s">
        <v>66</v>
      </c>
      <c r="E22" s="74" t="s">
        <v>69</v>
      </c>
      <c r="F22" s="74" t="s">
        <v>70</v>
      </c>
      <c r="G22" s="73" t="s">
        <v>50</v>
      </c>
      <c r="H22" s="371">
        <v>842.35</v>
      </c>
    </row>
    <row r="23" spans="2:8" x14ac:dyDescent="0.35">
      <c r="B23" s="72">
        <v>30210</v>
      </c>
      <c r="C23" s="74" t="s">
        <v>47</v>
      </c>
      <c r="D23" s="75" t="s">
        <v>71</v>
      </c>
      <c r="E23" s="74" t="s">
        <v>72</v>
      </c>
      <c r="F23" s="74" t="s">
        <v>73</v>
      </c>
      <c r="G23" s="73" t="s">
        <v>58</v>
      </c>
      <c r="H23" s="371">
        <v>2844.9700000000003</v>
      </c>
    </row>
    <row r="24" spans="2:8" x14ac:dyDescent="0.35">
      <c r="B24" s="72">
        <v>40876</v>
      </c>
      <c r="C24" s="74" t="s">
        <v>47</v>
      </c>
      <c r="D24" s="75" t="s">
        <v>48</v>
      </c>
      <c r="E24" s="74" t="s">
        <v>48</v>
      </c>
      <c r="F24" s="74" t="s">
        <v>74</v>
      </c>
      <c r="G24" s="73" t="s">
        <v>50</v>
      </c>
      <c r="H24" s="371">
        <v>1966.73</v>
      </c>
    </row>
    <row r="25" spans="2:8" x14ac:dyDescent="0.35">
      <c r="B25" s="72">
        <v>39030</v>
      </c>
      <c r="C25" s="74" t="s">
        <v>47</v>
      </c>
      <c r="D25" s="75" t="s">
        <v>48</v>
      </c>
      <c r="E25" s="74" t="s">
        <v>48</v>
      </c>
      <c r="F25" s="74" t="s">
        <v>75</v>
      </c>
      <c r="G25" s="73" t="s">
        <v>50</v>
      </c>
      <c r="H25" s="371">
        <v>1871.56</v>
      </c>
    </row>
    <row r="26" spans="2:8" x14ac:dyDescent="0.35">
      <c r="B26" s="72">
        <v>30779</v>
      </c>
      <c r="C26" s="74" t="s">
        <v>47</v>
      </c>
      <c r="D26" s="75" t="s">
        <v>48</v>
      </c>
      <c r="E26" s="74" t="s">
        <v>48</v>
      </c>
      <c r="F26" s="74" t="s">
        <v>76</v>
      </c>
      <c r="G26" s="73" t="s">
        <v>50</v>
      </c>
      <c r="H26" s="371">
        <v>3523.2299999999996</v>
      </c>
    </row>
    <row r="27" spans="2:8" x14ac:dyDescent="0.35">
      <c r="B27" s="72">
        <v>38925</v>
      </c>
      <c r="C27" s="74" t="s">
        <v>47</v>
      </c>
      <c r="D27" s="75" t="s">
        <v>77</v>
      </c>
      <c r="E27" s="74" t="s">
        <v>78</v>
      </c>
      <c r="F27" s="74" t="s">
        <v>79</v>
      </c>
      <c r="G27" s="73" t="s">
        <v>50</v>
      </c>
      <c r="H27" s="371">
        <v>1126.8699999999999</v>
      </c>
    </row>
    <row r="28" spans="2:8" x14ac:dyDescent="0.35">
      <c r="B28" s="72">
        <v>39009</v>
      </c>
      <c r="C28" s="74" t="s">
        <v>47</v>
      </c>
      <c r="D28" s="75" t="s">
        <v>77</v>
      </c>
      <c r="E28" s="74" t="s">
        <v>80</v>
      </c>
      <c r="F28" s="74" t="s">
        <v>81</v>
      </c>
      <c r="G28" s="73" t="s">
        <v>50</v>
      </c>
      <c r="H28" s="371">
        <v>1192.6199999999999</v>
      </c>
    </row>
    <row r="29" spans="2:8" x14ac:dyDescent="0.35">
      <c r="B29" s="72">
        <v>42511</v>
      </c>
      <c r="C29" s="74" t="s">
        <v>47</v>
      </c>
      <c r="D29" s="75" t="s">
        <v>48</v>
      </c>
      <c r="E29" s="74" t="s">
        <v>82</v>
      </c>
      <c r="F29" s="74" t="s">
        <v>83</v>
      </c>
      <c r="G29" s="73" t="s">
        <v>50</v>
      </c>
      <c r="H29" s="371">
        <v>2235.56</v>
      </c>
    </row>
    <row r="30" spans="2:8" x14ac:dyDescent="0.35">
      <c r="B30" s="72">
        <v>38939</v>
      </c>
      <c r="C30" s="74" t="s">
        <v>47</v>
      </c>
      <c r="D30" s="75" t="s">
        <v>77</v>
      </c>
      <c r="E30" s="74" t="s">
        <v>84</v>
      </c>
      <c r="F30" s="74" t="s">
        <v>85</v>
      </c>
      <c r="G30" s="73" t="s">
        <v>50</v>
      </c>
      <c r="H30" s="371">
        <v>999.77</v>
      </c>
    </row>
    <row r="31" spans="2:8" x14ac:dyDescent="0.35">
      <c r="B31" s="72">
        <v>38673</v>
      </c>
      <c r="C31" s="74" t="s">
        <v>47</v>
      </c>
      <c r="D31" s="75" t="s">
        <v>77</v>
      </c>
      <c r="E31" s="74" t="s">
        <v>86</v>
      </c>
      <c r="F31" s="74" t="s">
        <v>87</v>
      </c>
      <c r="G31" s="73" t="s">
        <v>50</v>
      </c>
      <c r="H31" s="371">
        <v>1747.41</v>
      </c>
    </row>
    <row r="32" spans="2:8" x14ac:dyDescent="0.35">
      <c r="B32" s="72">
        <v>40506</v>
      </c>
      <c r="C32" s="74" t="s">
        <v>47</v>
      </c>
      <c r="D32" s="75" t="s">
        <v>77</v>
      </c>
      <c r="E32" s="74" t="s">
        <v>88</v>
      </c>
      <c r="F32" s="74" t="s">
        <v>89</v>
      </c>
      <c r="G32" s="73" t="s">
        <v>50</v>
      </c>
      <c r="H32" s="371">
        <v>1428.33</v>
      </c>
    </row>
    <row r="33" spans="2:8" x14ac:dyDescent="0.35">
      <c r="B33" s="72">
        <v>32261</v>
      </c>
      <c r="C33" s="74" t="s">
        <v>47</v>
      </c>
      <c r="D33" s="75" t="s">
        <v>48</v>
      </c>
      <c r="E33" s="74" t="s">
        <v>48</v>
      </c>
      <c r="F33" s="74" t="s">
        <v>90</v>
      </c>
      <c r="G33" s="73" t="s">
        <v>50</v>
      </c>
      <c r="H33" s="371">
        <v>1679.51</v>
      </c>
    </row>
    <row r="34" spans="2:8" x14ac:dyDescent="0.35">
      <c r="B34" s="72">
        <v>38911</v>
      </c>
      <c r="C34" s="74" t="s">
        <v>47</v>
      </c>
      <c r="D34" s="75" t="s">
        <v>77</v>
      </c>
      <c r="E34" s="74" t="s">
        <v>91</v>
      </c>
      <c r="F34" s="74" t="s">
        <v>92</v>
      </c>
      <c r="G34" s="73" t="s">
        <v>50</v>
      </c>
      <c r="H34" s="371">
        <v>1179.28</v>
      </c>
    </row>
    <row r="35" spans="2:8" x14ac:dyDescent="0.35">
      <c r="B35" s="72">
        <v>38673</v>
      </c>
      <c r="C35" s="74" t="s">
        <v>47</v>
      </c>
      <c r="D35" s="75" t="s">
        <v>71</v>
      </c>
      <c r="E35" s="74" t="s">
        <v>93</v>
      </c>
      <c r="F35" s="74" t="s">
        <v>94</v>
      </c>
      <c r="G35" s="73" t="s">
        <v>50</v>
      </c>
      <c r="H35" s="371">
        <v>1657.13</v>
      </c>
    </row>
    <row r="36" spans="2:8" x14ac:dyDescent="0.35">
      <c r="B36" s="72">
        <v>41569</v>
      </c>
      <c r="C36" s="74" t="s">
        <v>47</v>
      </c>
      <c r="D36" s="75" t="s">
        <v>66</v>
      </c>
      <c r="E36" s="74" t="s">
        <v>95</v>
      </c>
      <c r="F36" s="74" t="s">
        <v>96</v>
      </c>
      <c r="G36" s="73" t="s">
        <v>50</v>
      </c>
      <c r="H36" s="371">
        <v>1073.1600000000001</v>
      </c>
    </row>
    <row r="37" spans="2:8" x14ac:dyDescent="0.35">
      <c r="B37" s="72">
        <v>40877</v>
      </c>
      <c r="C37" s="74" t="s">
        <v>47</v>
      </c>
      <c r="D37" s="75" t="s">
        <v>66</v>
      </c>
      <c r="E37" s="74" t="s">
        <v>69</v>
      </c>
      <c r="F37" s="74" t="s">
        <v>97</v>
      </c>
      <c r="G37" s="73" t="s">
        <v>50</v>
      </c>
      <c r="H37" s="371">
        <v>1637.64</v>
      </c>
    </row>
    <row r="38" spans="2:8" x14ac:dyDescent="0.35">
      <c r="B38" s="72">
        <v>32380</v>
      </c>
      <c r="C38" s="74" t="s">
        <v>47</v>
      </c>
      <c r="D38" s="75" t="s">
        <v>53</v>
      </c>
      <c r="E38" s="74" t="s">
        <v>54</v>
      </c>
      <c r="F38" s="74" t="s">
        <v>98</v>
      </c>
      <c r="G38" s="73" t="s">
        <v>58</v>
      </c>
      <c r="H38" s="371">
        <v>2555.41</v>
      </c>
    </row>
    <row r="39" spans="2:8" x14ac:dyDescent="0.35">
      <c r="B39" s="72">
        <v>38323</v>
      </c>
      <c r="C39" s="74" t="s">
        <v>99</v>
      </c>
      <c r="D39" s="75" t="s">
        <v>100</v>
      </c>
      <c r="E39" s="74" t="s">
        <v>101</v>
      </c>
      <c r="F39" s="74" t="s">
        <v>102</v>
      </c>
      <c r="G39" s="73" t="s">
        <v>50</v>
      </c>
      <c r="H39" s="371">
        <v>1624.33</v>
      </c>
    </row>
    <row r="40" spans="2:8" x14ac:dyDescent="0.35">
      <c r="B40" s="72">
        <v>40857</v>
      </c>
      <c r="C40" s="74" t="s">
        <v>47</v>
      </c>
      <c r="D40" s="75" t="s">
        <v>53</v>
      </c>
      <c r="E40" s="74" t="s">
        <v>103</v>
      </c>
      <c r="F40" s="74" t="s">
        <v>104</v>
      </c>
      <c r="G40" s="73" t="s">
        <v>50</v>
      </c>
      <c r="H40" s="371">
        <v>1815.96</v>
      </c>
    </row>
    <row r="41" spans="2:8" x14ac:dyDescent="0.35">
      <c r="B41" s="72">
        <v>28383</v>
      </c>
      <c r="C41" s="74" t="s">
        <v>47</v>
      </c>
      <c r="D41" s="75" t="s">
        <v>77</v>
      </c>
      <c r="E41" s="74" t="s">
        <v>105</v>
      </c>
      <c r="F41" s="74" t="s">
        <v>106</v>
      </c>
      <c r="G41" s="73" t="s">
        <v>58</v>
      </c>
      <c r="H41" s="371">
        <v>2283.29</v>
      </c>
    </row>
    <row r="42" spans="2:8" x14ac:dyDescent="0.35">
      <c r="B42" s="72">
        <v>39359</v>
      </c>
      <c r="C42" s="74" t="s">
        <v>47</v>
      </c>
      <c r="D42" s="75" t="s">
        <v>77</v>
      </c>
      <c r="E42" s="74" t="s">
        <v>107</v>
      </c>
      <c r="F42" s="74" t="s">
        <v>108</v>
      </c>
      <c r="G42" s="73" t="s">
        <v>50</v>
      </c>
      <c r="H42" s="371">
        <v>1270.76</v>
      </c>
    </row>
    <row r="43" spans="2:8" x14ac:dyDescent="0.35">
      <c r="B43" s="72">
        <v>42180</v>
      </c>
      <c r="C43" s="74" t="s">
        <v>47</v>
      </c>
      <c r="D43" s="75" t="s">
        <v>77</v>
      </c>
      <c r="E43" s="74" t="s">
        <v>105</v>
      </c>
      <c r="F43" s="74" t="s">
        <v>109</v>
      </c>
      <c r="G43" s="73" t="s">
        <v>50</v>
      </c>
      <c r="H43" s="371">
        <v>1010.24</v>
      </c>
    </row>
    <row r="44" spans="2:8" x14ac:dyDescent="0.35">
      <c r="B44" s="72">
        <v>40330</v>
      </c>
      <c r="C44" s="74" t="s">
        <v>47</v>
      </c>
      <c r="D44" s="75" t="s">
        <v>48</v>
      </c>
      <c r="E44" s="74" t="s">
        <v>48</v>
      </c>
      <c r="F44" s="74" t="s">
        <v>110</v>
      </c>
      <c r="G44" s="73" t="s">
        <v>50</v>
      </c>
      <c r="H44" s="371">
        <v>1114.04</v>
      </c>
    </row>
    <row r="45" spans="2:8" x14ac:dyDescent="0.35">
      <c r="B45" s="72">
        <v>29348</v>
      </c>
      <c r="C45" s="74" t="s">
        <v>47</v>
      </c>
      <c r="D45" s="75" t="s">
        <v>77</v>
      </c>
      <c r="E45" s="74" t="s">
        <v>105</v>
      </c>
      <c r="F45" s="74" t="s">
        <v>111</v>
      </c>
      <c r="G45" s="73" t="s">
        <v>50</v>
      </c>
      <c r="H45" s="371">
        <v>2111.48</v>
      </c>
    </row>
    <row r="46" spans="2:8" x14ac:dyDescent="0.35">
      <c r="B46" s="72">
        <v>39205</v>
      </c>
      <c r="C46" s="74" t="s">
        <v>47</v>
      </c>
      <c r="D46" s="75" t="s">
        <v>77</v>
      </c>
      <c r="E46" s="74" t="s">
        <v>112</v>
      </c>
      <c r="F46" s="74" t="s">
        <v>113</v>
      </c>
      <c r="G46" s="73" t="s">
        <v>50</v>
      </c>
      <c r="H46" s="371">
        <v>999.87</v>
      </c>
    </row>
    <row r="47" spans="2:8" x14ac:dyDescent="0.35">
      <c r="B47" s="72">
        <v>37334</v>
      </c>
      <c r="C47" s="74" t="s">
        <v>47</v>
      </c>
      <c r="D47" s="75" t="s">
        <v>77</v>
      </c>
      <c r="E47" s="74" t="s">
        <v>105</v>
      </c>
      <c r="F47" s="74" t="s">
        <v>114</v>
      </c>
      <c r="G47" s="73" t="s">
        <v>50</v>
      </c>
      <c r="H47" s="371">
        <v>2338.77</v>
      </c>
    </row>
    <row r="48" spans="2:8" x14ac:dyDescent="0.35">
      <c r="B48" s="72">
        <v>40808</v>
      </c>
      <c r="C48" s="74" t="s">
        <v>47</v>
      </c>
      <c r="D48" s="75" t="s">
        <v>77</v>
      </c>
      <c r="E48" s="74" t="s">
        <v>115</v>
      </c>
      <c r="F48" s="74" t="s">
        <v>116</v>
      </c>
      <c r="G48" s="73" t="s">
        <v>50</v>
      </c>
      <c r="H48" s="371">
        <v>998.51</v>
      </c>
    </row>
    <row r="49" spans="2:8" x14ac:dyDescent="0.35">
      <c r="B49" s="72">
        <v>29712</v>
      </c>
      <c r="C49" s="74" t="s">
        <v>47</v>
      </c>
      <c r="D49" s="75" t="s">
        <v>77</v>
      </c>
      <c r="E49" s="74" t="s">
        <v>117</v>
      </c>
      <c r="F49" s="74" t="s">
        <v>118</v>
      </c>
      <c r="G49" s="73" t="s">
        <v>50</v>
      </c>
      <c r="H49" s="371">
        <v>2158.0500000000002</v>
      </c>
    </row>
    <row r="50" spans="2:8" x14ac:dyDescent="0.35">
      <c r="B50" s="72">
        <v>39408</v>
      </c>
      <c r="C50" s="74" t="s">
        <v>119</v>
      </c>
      <c r="D50" s="75" t="s">
        <v>120</v>
      </c>
      <c r="E50" s="74" t="s">
        <v>121</v>
      </c>
      <c r="F50" s="74" t="s">
        <v>122</v>
      </c>
      <c r="G50" s="73" t="s">
        <v>50</v>
      </c>
      <c r="H50" s="371">
        <v>2244.33</v>
      </c>
    </row>
    <row r="51" spans="2:8" x14ac:dyDescent="0.35">
      <c r="B51" s="72">
        <v>37812</v>
      </c>
      <c r="C51" s="74" t="s">
        <v>123</v>
      </c>
      <c r="D51" s="75" t="s">
        <v>124</v>
      </c>
      <c r="E51" s="74" t="s">
        <v>125</v>
      </c>
      <c r="F51" s="74" t="s">
        <v>126</v>
      </c>
      <c r="G51" s="73" t="s">
        <v>50</v>
      </c>
      <c r="H51" s="371">
        <v>2155.35</v>
      </c>
    </row>
    <row r="52" spans="2:8" x14ac:dyDescent="0.35">
      <c r="B52" s="72">
        <v>31925</v>
      </c>
      <c r="C52" s="74" t="s">
        <v>47</v>
      </c>
      <c r="D52" s="75" t="s">
        <v>77</v>
      </c>
      <c r="E52" s="74" t="s">
        <v>107</v>
      </c>
      <c r="F52" s="74" t="s">
        <v>127</v>
      </c>
      <c r="G52" s="73" t="s">
        <v>50</v>
      </c>
      <c r="H52" s="371">
        <v>1956.39</v>
      </c>
    </row>
    <row r="53" spans="2:8" x14ac:dyDescent="0.35">
      <c r="B53" s="72">
        <v>39744</v>
      </c>
      <c r="C53" s="74" t="s">
        <v>47</v>
      </c>
      <c r="D53" s="75" t="s">
        <v>77</v>
      </c>
      <c r="E53" s="74" t="s">
        <v>128</v>
      </c>
      <c r="F53" s="74" t="s">
        <v>129</v>
      </c>
      <c r="G53" s="73" t="s">
        <v>50</v>
      </c>
      <c r="H53" s="371">
        <v>1476.35</v>
      </c>
    </row>
    <row r="54" spans="2:8" x14ac:dyDescent="0.35">
      <c r="B54" s="72">
        <v>44313</v>
      </c>
      <c r="C54" s="74" t="s">
        <v>47</v>
      </c>
      <c r="D54" s="75" t="s">
        <v>77</v>
      </c>
      <c r="E54" s="74" t="s">
        <v>130</v>
      </c>
      <c r="F54" s="74" t="s">
        <v>131</v>
      </c>
      <c r="G54" s="73" t="s">
        <v>50</v>
      </c>
      <c r="H54" s="371">
        <v>1272.3</v>
      </c>
    </row>
    <row r="55" spans="2:8" x14ac:dyDescent="0.35">
      <c r="B55" s="72">
        <v>44110</v>
      </c>
      <c r="C55" s="74" t="s">
        <v>132</v>
      </c>
      <c r="D55" s="75" t="s">
        <v>133</v>
      </c>
      <c r="E55" s="74" t="s">
        <v>134</v>
      </c>
      <c r="F55" s="74" t="s">
        <v>135</v>
      </c>
      <c r="G55" s="73" t="s">
        <v>50</v>
      </c>
      <c r="H55" s="371">
        <v>1299.1400000000001</v>
      </c>
    </row>
    <row r="56" spans="2:8" x14ac:dyDescent="0.35">
      <c r="B56" s="72">
        <v>32805</v>
      </c>
      <c r="C56" s="74" t="s">
        <v>47</v>
      </c>
      <c r="D56" s="75" t="s">
        <v>77</v>
      </c>
      <c r="E56" s="74" t="s">
        <v>136</v>
      </c>
      <c r="F56" s="74" t="s">
        <v>137</v>
      </c>
      <c r="G56" s="73" t="s">
        <v>50</v>
      </c>
      <c r="H56" s="371">
        <v>1989.26</v>
      </c>
    </row>
    <row r="57" spans="2:8" x14ac:dyDescent="0.35">
      <c r="B57" s="72">
        <v>37926</v>
      </c>
      <c r="C57" s="74" t="s">
        <v>47</v>
      </c>
      <c r="D57" s="75" t="s">
        <v>66</v>
      </c>
      <c r="E57" s="74" t="s">
        <v>69</v>
      </c>
      <c r="F57" s="74" t="s">
        <v>138</v>
      </c>
      <c r="G57" s="73" t="s">
        <v>50</v>
      </c>
      <c r="H57" s="371">
        <v>2245.73</v>
      </c>
    </row>
    <row r="58" spans="2:8" x14ac:dyDescent="0.35">
      <c r="B58" s="72">
        <v>44147</v>
      </c>
      <c r="C58" s="74" t="s">
        <v>99</v>
      </c>
      <c r="D58" s="75" t="s">
        <v>139</v>
      </c>
      <c r="E58" s="74" t="s">
        <v>140</v>
      </c>
      <c r="F58" s="74" t="s">
        <v>141</v>
      </c>
      <c r="G58" s="73" t="s">
        <v>50</v>
      </c>
      <c r="H58" s="371">
        <v>1300.08</v>
      </c>
    </row>
    <row r="59" spans="2:8" x14ac:dyDescent="0.35">
      <c r="B59" s="72">
        <v>40292</v>
      </c>
      <c r="C59" s="74" t="s">
        <v>99</v>
      </c>
      <c r="D59" s="75" t="s">
        <v>100</v>
      </c>
      <c r="E59" s="74" t="s">
        <v>142</v>
      </c>
      <c r="F59" s="74" t="s">
        <v>143</v>
      </c>
      <c r="G59" s="73" t="s">
        <v>50</v>
      </c>
      <c r="H59" s="371">
        <v>1746.71</v>
      </c>
    </row>
    <row r="60" spans="2:8" x14ac:dyDescent="0.35">
      <c r="B60" s="72">
        <v>34450</v>
      </c>
      <c r="C60" s="74" t="s">
        <v>47</v>
      </c>
      <c r="D60" s="75" t="s">
        <v>48</v>
      </c>
      <c r="E60" s="74" t="s">
        <v>48</v>
      </c>
      <c r="F60" s="74" t="s">
        <v>144</v>
      </c>
      <c r="G60" s="73" t="s">
        <v>50</v>
      </c>
      <c r="H60" s="371">
        <v>2449.77</v>
      </c>
    </row>
    <row r="61" spans="2:8" x14ac:dyDescent="0.35">
      <c r="B61" s="72">
        <v>39224</v>
      </c>
      <c r="C61" s="74" t="s">
        <v>132</v>
      </c>
      <c r="D61" s="75" t="s">
        <v>145</v>
      </c>
      <c r="E61" s="74" t="s">
        <v>134</v>
      </c>
      <c r="F61" s="74" t="s">
        <v>146</v>
      </c>
      <c r="G61" s="73" t="s">
        <v>50</v>
      </c>
      <c r="H61" s="371">
        <v>2721.37</v>
      </c>
    </row>
    <row r="62" spans="2:8" x14ac:dyDescent="0.35">
      <c r="B62" s="72">
        <v>44280</v>
      </c>
      <c r="C62" s="74" t="s">
        <v>147</v>
      </c>
      <c r="D62" s="75" t="s">
        <v>148</v>
      </c>
      <c r="E62" s="74" t="s">
        <v>149</v>
      </c>
      <c r="F62" s="74" t="s">
        <v>150</v>
      </c>
      <c r="G62" s="73" t="s">
        <v>50</v>
      </c>
      <c r="H62" s="371">
        <v>1382.17</v>
      </c>
    </row>
    <row r="63" spans="2:8" x14ac:dyDescent="0.35">
      <c r="B63" s="72">
        <v>41200</v>
      </c>
      <c r="C63" s="74" t="s">
        <v>47</v>
      </c>
      <c r="D63" s="75" t="s">
        <v>77</v>
      </c>
      <c r="E63" s="74" t="s">
        <v>136</v>
      </c>
      <c r="F63" s="74" t="s">
        <v>151</v>
      </c>
      <c r="G63" s="73" t="s">
        <v>50</v>
      </c>
      <c r="H63" s="371">
        <v>1737.77</v>
      </c>
    </row>
    <row r="64" spans="2:8" x14ac:dyDescent="0.35">
      <c r="B64" s="72">
        <v>39415</v>
      </c>
      <c r="C64" s="74" t="s">
        <v>152</v>
      </c>
      <c r="D64" s="75" t="s">
        <v>153</v>
      </c>
      <c r="E64" s="74" t="s">
        <v>153</v>
      </c>
      <c r="F64" s="74" t="s">
        <v>154</v>
      </c>
      <c r="G64" s="73" t="s">
        <v>50</v>
      </c>
      <c r="H64" s="371">
        <v>1240.22</v>
      </c>
    </row>
    <row r="65" spans="2:8" x14ac:dyDescent="0.35">
      <c r="B65" s="72">
        <v>36111</v>
      </c>
      <c r="C65" s="74" t="s">
        <v>47</v>
      </c>
      <c r="D65" s="75" t="s">
        <v>66</v>
      </c>
      <c r="E65" s="74" t="s">
        <v>155</v>
      </c>
      <c r="F65" s="74" t="s">
        <v>156</v>
      </c>
      <c r="G65" s="73" t="s">
        <v>50</v>
      </c>
      <c r="H65" s="371">
        <v>2417.8900000000003</v>
      </c>
    </row>
    <row r="66" spans="2:8" x14ac:dyDescent="0.35">
      <c r="B66" s="72">
        <v>33360</v>
      </c>
      <c r="C66" s="74" t="s">
        <v>47</v>
      </c>
      <c r="D66" s="75" t="s">
        <v>48</v>
      </c>
      <c r="E66" s="74" t="s">
        <v>48</v>
      </c>
      <c r="F66" s="74" t="s">
        <v>157</v>
      </c>
      <c r="G66" s="73" t="s">
        <v>50</v>
      </c>
      <c r="H66" s="371">
        <v>2269.1</v>
      </c>
    </row>
    <row r="67" spans="2:8" x14ac:dyDescent="0.35">
      <c r="B67" s="72">
        <v>39385</v>
      </c>
      <c r="C67" s="74" t="s">
        <v>152</v>
      </c>
      <c r="D67" s="75" t="s">
        <v>153</v>
      </c>
      <c r="E67" s="74" t="s">
        <v>153</v>
      </c>
      <c r="F67" s="74" t="s">
        <v>158</v>
      </c>
      <c r="G67" s="73" t="s">
        <v>50</v>
      </c>
      <c r="H67" s="371">
        <v>1985.15</v>
      </c>
    </row>
    <row r="68" spans="2:8" x14ac:dyDescent="0.35">
      <c r="B68" s="72">
        <v>40872</v>
      </c>
      <c r="C68" s="74" t="s">
        <v>159</v>
      </c>
      <c r="D68" s="75" t="s">
        <v>160</v>
      </c>
      <c r="E68" s="74" t="s">
        <v>161</v>
      </c>
      <c r="F68" s="74" t="s">
        <v>162</v>
      </c>
      <c r="G68" s="73" t="s">
        <v>50</v>
      </c>
      <c r="H68" s="371">
        <v>1143.0999999999999</v>
      </c>
    </row>
    <row r="69" spans="2:8" x14ac:dyDescent="0.35">
      <c r="B69" s="72">
        <v>32414</v>
      </c>
      <c r="C69" s="74" t="s">
        <v>47</v>
      </c>
      <c r="D69" s="75" t="s">
        <v>48</v>
      </c>
      <c r="E69" s="74" t="s">
        <v>48</v>
      </c>
      <c r="F69" s="74" t="s">
        <v>163</v>
      </c>
      <c r="G69" s="73" t="s">
        <v>50</v>
      </c>
      <c r="H69" s="371">
        <v>2908.11</v>
      </c>
    </row>
    <row r="70" spans="2:8" x14ac:dyDescent="0.35">
      <c r="B70" s="72">
        <v>39393</v>
      </c>
      <c r="C70" s="74" t="s">
        <v>47</v>
      </c>
      <c r="D70" s="75" t="s">
        <v>48</v>
      </c>
      <c r="E70" s="74" t="s">
        <v>48</v>
      </c>
      <c r="F70" s="74" t="s">
        <v>164</v>
      </c>
      <c r="G70" s="73" t="s">
        <v>50</v>
      </c>
      <c r="H70" s="371">
        <v>2548.4300000000003</v>
      </c>
    </row>
    <row r="71" spans="2:8" x14ac:dyDescent="0.35">
      <c r="B71" s="72">
        <v>41222</v>
      </c>
      <c r="C71" s="74" t="s">
        <v>47</v>
      </c>
      <c r="D71" s="75" t="s">
        <v>77</v>
      </c>
      <c r="E71" s="74" t="s">
        <v>105</v>
      </c>
      <c r="F71" s="74" t="s">
        <v>165</v>
      </c>
      <c r="G71" s="73" t="s">
        <v>50</v>
      </c>
      <c r="H71" s="371">
        <v>2265.23</v>
      </c>
    </row>
    <row r="72" spans="2:8" x14ac:dyDescent="0.35">
      <c r="B72" s="72">
        <v>33500</v>
      </c>
      <c r="C72" s="74" t="s">
        <v>47</v>
      </c>
      <c r="D72" s="75" t="s">
        <v>48</v>
      </c>
      <c r="E72" s="74" t="s">
        <v>48</v>
      </c>
      <c r="F72" s="74" t="s">
        <v>166</v>
      </c>
      <c r="G72" s="73" t="s">
        <v>50</v>
      </c>
      <c r="H72" s="371">
        <v>2834.79</v>
      </c>
    </row>
    <row r="73" spans="2:8" x14ac:dyDescent="0.35">
      <c r="B73" s="72">
        <v>43727</v>
      </c>
      <c r="C73" s="74" t="s">
        <v>47</v>
      </c>
      <c r="D73" s="75" t="s">
        <v>167</v>
      </c>
      <c r="E73" s="74" t="s">
        <v>168</v>
      </c>
      <c r="F73" s="74" t="s">
        <v>169</v>
      </c>
      <c r="G73" s="73" t="s">
        <v>50</v>
      </c>
      <c r="H73" s="371">
        <v>1403.73</v>
      </c>
    </row>
    <row r="74" spans="2:8" x14ac:dyDescent="0.35">
      <c r="B74" s="72">
        <v>39200</v>
      </c>
      <c r="C74" s="74" t="s">
        <v>47</v>
      </c>
      <c r="D74" s="75" t="s">
        <v>71</v>
      </c>
      <c r="E74" s="74" t="s">
        <v>170</v>
      </c>
      <c r="F74" s="74" t="s">
        <v>171</v>
      </c>
      <c r="G74" s="73" t="s">
        <v>50</v>
      </c>
      <c r="H74" s="371">
        <v>1291.8</v>
      </c>
    </row>
    <row r="75" spans="2:8" x14ac:dyDescent="0.35">
      <c r="B75" s="72">
        <v>38288</v>
      </c>
      <c r="C75" s="74" t="s">
        <v>47</v>
      </c>
      <c r="D75" s="75" t="s">
        <v>48</v>
      </c>
      <c r="E75" s="74" t="s">
        <v>48</v>
      </c>
      <c r="F75" s="74" t="s">
        <v>172</v>
      </c>
      <c r="G75" s="73" t="s">
        <v>50</v>
      </c>
      <c r="H75" s="371">
        <v>2170.89</v>
      </c>
    </row>
    <row r="76" spans="2:8" x14ac:dyDescent="0.35">
      <c r="B76" s="72">
        <v>44154</v>
      </c>
      <c r="C76" s="74" t="s">
        <v>47</v>
      </c>
      <c r="D76" s="75" t="s">
        <v>48</v>
      </c>
      <c r="E76" s="74" t="s">
        <v>48</v>
      </c>
      <c r="F76" s="74" t="s">
        <v>173</v>
      </c>
      <c r="G76" s="73" t="s">
        <v>50</v>
      </c>
      <c r="H76" s="371">
        <v>2288.2800000000002</v>
      </c>
    </row>
    <row r="77" spans="2:8" x14ac:dyDescent="0.35">
      <c r="B77" s="72">
        <v>40759</v>
      </c>
      <c r="C77" s="74" t="s">
        <v>47</v>
      </c>
      <c r="D77" s="75" t="s">
        <v>77</v>
      </c>
      <c r="E77" s="74" t="s">
        <v>174</v>
      </c>
      <c r="F77" s="74" t="s">
        <v>175</v>
      </c>
      <c r="G77" s="73" t="s">
        <v>50</v>
      </c>
      <c r="H77" s="371">
        <v>1082.29</v>
      </c>
    </row>
    <row r="78" spans="2:8" x14ac:dyDescent="0.35">
      <c r="B78" s="72">
        <v>28733</v>
      </c>
      <c r="C78" s="74" t="s">
        <v>176</v>
      </c>
      <c r="D78" s="75" t="s">
        <v>177</v>
      </c>
      <c r="E78" s="74" t="s">
        <v>178</v>
      </c>
      <c r="F78" s="74" t="s">
        <v>179</v>
      </c>
      <c r="G78" s="73" t="s">
        <v>58</v>
      </c>
      <c r="H78" s="371">
        <v>3811.91</v>
      </c>
    </row>
    <row r="79" spans="2:8" x14ac:dyDescent="0.35">
      <c r="B79" s="72">
        <v>39382</v>
      </c>
      <c r="C79" s="74" t="s">
        <v>99</v>
      </c>
      <c r="D79" s="75" t="s">
        <v>100</v>
      </c>
      <c r="E79" s="74" t="s">
        <v>180</v>
      </c>
      <c r="F79" s="74" t="s">
        <v>181</v>
      </c>
      <c r="G79" s="73" t="s">
        <v>50</v>
      </c>
      <c r="H79" s="371">
        <v>1794.8</v>
      </c>
    </row>
    <row r="80" spans="2:8" x14ac:dyDescent="0.35">
      <c r="B80" s="72">
        <v>44361</v>
      </c>
      <c r="C80" s="74" t="s">
        <v>182</v>
      </c>
      <c r="D80" s="75" t="s">
        <v>183</v>
      </c>
      <c r="E80" s="74" t="s">
        <v>184</v>
      </c>
      <c r="F80" s="74" t="s">
        <v>185</v>
      </c>
      <c r="G80" s="73" t="s">
        <v>50</v>
      </c>
      <c r="H80" s="371">
        <v>1408.62</v>
      </c>
    </row>
    <row r="81" spans="2:8" x14ac:dyDescent="0.35">
      <c r="B81" s="72">
        <v>35887</v>
      </c>
      <c r="C81" s="74" t="s">
        <v>176</v>
      </c>
      <c r="D81" s="75" t="s">
        <v>177</v>
      </c>
      <c r="E81" s="74" t="s">
        <v>186</v>
      </c>
      <c r="F81" s="74" t="s">
        <v>187</v>
      </c>
      <c r="G81" s="73" t="s">
        <v>50</v>
      </c>
      <c r="H81" s="371">
        <v>2014.52</v>
      </c>
    </row>
    <row r="82" spans="2:8" x14ac:dyDescent="0.35">
      <c r="B82" s="72">
        <v>41025</v>
      </c>
      <c r="C82" s="74" t="s">
        <v>176</v>
      </c>
      <c r="D82" s="75" t="s">
        <v>177</v>
      </c>
      <c r="E82" s="74" t="s">
        <v>178</v>
      </c>
      <c r="F82" s="74" t="s">
        <v>188</v>
      </c>
      <c r="G82" s="73" t="s">
        <v>50</v>
      </c>
      <c r="H82" s="371">
        <v>1381.45</v>
      </c>
    </row>
    <row r="83" spans="2:8" x14ac:dyDescent="0.35">
      <c r="B83" s="72">
        <v>34271</v>
      </c>
      <c r="C83" s="74" t="s">
        <v>176</v>
      </c>
      <c r="D83" s="75" t="s">
        <v>177</v>
      </c>
      <c r="E83" s="74" t="s">
        <v>178</v>
      </c>
      <c r="F83" s="74" t="s">
        <v>189</v>
      </c>
      <c r="G83" s="73" t="s">
        <v>50</v>
      </c>
      <c r="H83" s="371">
        <v>2046.77</v>
      </c>
    </row>
    <row r="84" spans="2:8" x14ac:dyDescent="0.35">
      <c r="B84" s="72">
        <v>39717</v>
      </c>
      <c r="C84" s="74" t="s">
        <v>152</v>
      </c>
      <c r="D84" s="75" t="s">
        <v>190</v>
      </c>
      <c r="E84" s="74" t="s">
        <v>191</v>
      </c>
      <c r="F84" s="74" t="s">
        <v>192</v>
      </c>
      <c r="G84" s="73" t="s">
        <v>50</v>
      </c>
      <c r="H84" s="371">
        <v>1604.3899999999999</v>
      </c>
    </row>
    <row r="85" spans="2:8" x14ac:dyDescent="0.35">
      <c r="B85" s="72">
        <v>38652</v>
      </c>
      <c r="C85" s="74" t="s">
        <v>193</v>
      </c>
      <c r="D85" s="75" t="s">
        <v>194</v>
      </c>
      <c r="E85" s="74" t="s">
        <v>195</v>
      </c>
      <c r="F85" s="74" t="s">
        <v>196</v>
      </c>
      <c r="G85" s="73" t="s">
        <v>50</v>
      </c>
      <c r="H85" s="371">
        <v>1531.36</v>
      </c>
    </row>
    <row r="86" spans="2:8" x14ac:dyDescent="0.35">
      <c r="B86" s="72">
        <v>40486</v>
      </c>
      <c r="C86" s="74" t="s">
        <v>176</v>
      </c>
      <c r="D86" s="75" t="s">
        <v>177</v>
      </c>
      <c r="E86" s="74" t="s">
        <v>197</v>
      </c>
      <c r="F86" s="74" t="s">
        <v>198</v>
      </c>
      <c r="G86" s="73" t="s">
        <v>50</v>
      </c>
      <c r="H86" s="371">
        <v>1568.51</v>
      </c>
    </row>
    <row r="87" spans="2:8" x14ac:dyDescent="0.35">
      <c r="B87" s="72">
        <v>30420</v>
      </c>
      <c r="C87" s="74" t="s">
        <v>176</v>
      </c>
      <c r="D87" s="75" t="s">
        <v>177</v>
      </c>
      <c r="E87" s="74" t="s">
        <v>178</v>
      </c>
      <c r="F87" s="74" t="s">
        <v>199</v>
      </c>
      <c r="G87" s="73" t="s">
        <v>50</v>
      </c>
      <c r="H87" s="371">
        <v>2679.23</v>
      </c>
    </row>
    <row r="88" spans="2:8" x14ac:dyDescent="0.35">
      <c r="B88" s="72">
        <v>39384</v>
      </c>
      <c r="C88" s="74" t="s">
        <v>152</v>
      </c>
      <c r="D88" s="75" t="s">
        <v>190</v>
      </c>
      <c r="E88" s="74" t="s">
        <v>200</v>
      </c>
      <c r="F88" s="74" t="s">
        <v>201</v>
      </c>
      <c r="G88" s="73" t="s">
        <v>58</v>
      </c>
      <c r="H88" s="371">
        <v>1846.3400000000001</v>
      </c>
    </row>
    <row r="89" spans="2:8" x14ac:dyDescent="0.35">
      <c r="B89" s="72">
        <v>44351</v>
      </c>
      <c r="C89" s="74" t="s">
        <v>147</v>
      </c>
      <c r="D89" s="75" t="s">
        <v>202</v>
      </c>
      <c r="E89" s="74" t="s">
        <v>203</v>
      </c>
      <c r="F89" s="74" t="s">
        <v>204</v>
      </c>
      <c r="G89" s="73" t="s">
        <v>50</v>
      </c>
      <c r="H89" s="371">
        <v>1515.4059999999999</v>
      </c>
    </row>
    <row r="90" spans="2:8" x14ac:dyDescent="0.35">
      <c r="B90" s="72">
        <v>40886</v>
      </c>
      <c r="C90" s="74" t="s">
        <v>205</v>
      </c>
      <c r="D90" s="75" t="s">
        <v>206</v>
      </c>
      <c r="E90" s="74" t="s">
        <v>207</v>
      </c>
      <c r="F90" s="74" t="s">
        <v>208</v>
      </c>
      <c r="G90" s="73" t="s">
        <v>50</v>
      </c>
      <c r="H90" s="371">
        <v>2035.83</v>
      </c>
    </row>
    <row r="91" spans="2:8" x14ac:dyDescent="0.35">
      <c r="B91" s="72">
        <v>41194</v>
      </c>
      <c r="C91" s="74" t="s">
        <v>47</v>
      </c>
      <c r="D91" s="75" t="s">
        <v>77</v>
      </c>
      <c r="E91" s="74" t="s">
        <v>128</v>
      </c>
      <c r="F91" s="74" t="s">
        <v>209</v>
      </c>
      <c r="G91" s="73" t="s">
        <v>50</v>
      </c>
      <c r="H91" s="371">
        <v>1161.76</v>
      </c>
    </row>
    <row r="92" spans="2:8" x14ac:dyDescent="0.35">
      <c r="B92" s="72">
        <v>35731</v>
      </c>
      <c r="C92" s="74" t="s">
        <v>47</v>
      </c>
      <c r="D92" s="75" t="s">
        <v>48</v>
      </c>
      <c r="E92" s="74" t="s">
        <v>48</v>
      </c>
      <c r="F92" s="74" t="s">
        <v>210</v>
      </c>
      <c r="G92" s="73" t="s">
        <v>50</v>
      </c>
      <c r="H92" s="371">
        <v>2396.44</v>
      </c>
    </row>
    <row r="93" spans="2:8" x14ac:dyDescent="0.35">
      <c r="B93" s="72">
        <v>44304</v>
      </c>
      <c r="C93" s="74" t="s">
        <v>47</v>
      </c>
      <c r="D93" s="75" t="s">
        <v>211</v>
      </c>
      <c r="E93" s="74" t="s">
        <v>211</v>
      </c>
      <c r="F93" s="74" t="s">
        <v>212</v>
      </c>
      <c r="G93" s="73" t="s">
        <v>50</v>
      </c>
      <c r="H93" s="371">
        <v>1446.11</v>
      </c>
    </row>
    <row r="94" spans="2:8" x14ac:dyDescent="0.35">
      <c r="B94" s="72">
        <v>39233</v>
      </c>
      <c r="C94" s="74" t="s">
        <v>213</v>
      </c>
      <c r="D94" s="75" t="s">
        <v>214</v>
      </c>
      <c r="E94" s="74" t="s">
        <v>215</v>
      </c>
      <c r="F94" s="74" t="s">
        <v>216</v>
      </c>
      <c r="G94" s="73" t="s">
        <v>50</v>
      </c>
      <c r="H94" s="371">
        <v>1557.67</v>
      </c>
    </row>
    <row r="95" spans="2:8" x14ac:dyDescent="0.35">
      <c r="B95" s="72">
        <v>44315</v>
      </c>
      <c r="C95" s="74" t="s">
        <v>119</v>
      </c>
      <c r="D95" s="75" t="s">
        <v>120</v>
      </c>
      <c r="E95" s="74" t="s">
        <v>217</v>
      </c>
      <c r="F95" s="74" t="s">
        <v>218</v>
      </c>
      <c r="G95" s="73" t="s">
        <v>50</v>
      </c>
      <c r="H95" s="371">
        <v>1670.72</v>
      </c>
    </row>
    <row r="96" spans="2:8" x14ac:dyDescent="0.35">
      <c r="B96" s="72">
        <v>38695</v>
      </c>
      <c r="C96" s="74" t="s">
        <v>219</v>
      </c>
      <c r="D96" s="75" t="s">
        <v>220</v>
      </c>
      <c r="E96" s="74" t="s">
        <v>221</v>
      </c>
      <c r="F96" s="74" t="s">
        <v>222</v>
      </c>
      <c r="G96" s="73" t="s">
        <v>58</v>
      </c>
      <c r="H96" s="371">
        <v>2489.59</v>
      </c>
    </row>
    <row r="97" spans="2:8" x14ac:dyDescent="0.35">
      <c r="B97" s="72">
        <v>35552</v>
      </c>
      <c r="C97" s="74" t="s">
        <v>47</v>
      </c>
      <c r="D97" s="75" t="s">
        <v>53</v>
      </c>
      <c r="E97" s="74" t="s">
        <v>56</v>
      </c>
      <c r="F97" s="74" t="s">
        <v>223</v>
      </c>
      <c r="G97" s="73" t="s">
        <v>50</v>
      </c>
      <c r="H97" s="371">
        <v>1700.53</v>
      </c>
    </row>
    <row r="98" spans="2:8" x14ac:dyDescent="0.35">
      <c r="B98" s="72">
        <v>39249</v>
      </c>
      <c r="C98" s="74" t="s">
        <v>47</v>
      </c>
      <c r="D98" s="75" t="s">
        <v>66</v>
      </c>
      <c r="E98" s="74" t="s">
        <v>224</v>
      </c>
      <c r="F98" s="74" t="s">
        <v>225</v>
      </c>
      <c r="G98" s="73" t="s">
        <v>50</v>
      </c>
      <c r="H98" s="371">
        <v>1146.2</v>
      </c>
    </row>
    <row r="99" spans="2:8" x14ac:dyDescent="0.35">
      <c r="B99" s="72">
        <v>39933</v>
      </c>
      <c r="C99" s="74" t="s">
        <v>47</v>
      </c>
      <c r="D99" s="75" t="s">
        <v>66</v>
      </c>
      <c r="E99" s="74" t="s">
        <v>155</v>
      </c>
      <c r="F99" s="74" t="s">
        <v>226</v>
      </c>
      <c r="G99" s="73" t="s">
        <v>50</v>
      </c>
      <c r="H99" s="371">
        <v>1150.05</v>
      </c>
    </row>
    <row r="100" spans="2:8" x14ac:dyDescent="0.35">
      <c r="B100" s="72">
        <v>41599</v>
      </c>
      <c r="C100" s="74" t="s">
        <v>47</v>
      </c>
      <c r="D100" s="75" t="s">
        <v>77</v>
      </c>
      <c r="E100" s="74" t="s">
        <v>227</v>
      </c>
      <c r="F100" s="74" t="s">
        <v>228</v>
      </c>
      <c r="G100" s="73" t="s">
        <v>50</v>
      </c>
      <c r="H100" s="371">
        <v>1011.79</v>
      </c>
    </row>
    <row r="101" spans="2:8" x14ac:dyDescent="0.35">
      <c r="B101" s="72">
        <v>35726</v>
      </c>
      <c r="C101" s="74" t="s">
        <v>176</v>
      </c>
      <c r="D101" s="75" t="s">
        <v>177</v>
      </c>
      <c r="E101" s="74" t="s">
        <v>229</v>
      </c>
      <c r="F101" s="74" t="s">
        <v>230</v>
      </c>
      <c r="G101" s="73" t="s">
        <v>58</v>
      </c>
      <c r="H101" s="371">
        <v>1632.99</v>
      </c>
    </row>
    <row r="102" spans="2:8" x14ac:dyDescent="0.35">
      <c r="B102" s="72">
        <v>39520</v>
      </c>
      <c r="C102" s="74" t="s">
        <v>47</v>
      </c>
      <c r="D102" s="75" t="s">
        <v>77</v>
      </c>
      <c r="E102" s="74" t="s">
        <v>231</v>
      </c>
      <c r="F102" s="74" t="s">
        <v>232</v>
      </c>
      <c r="G102" s="73" t="s">
        <v>50</v>
      </c>
      <c r="H102" s="371">
        <v>1164.43</v>
      </c>
    </row>
    <row r="103" spans="2:8" x14ac:dyDescent="0.35">
      <c r="B103" s="72">
        <v>44140</v>
      </c>
      <c r="C103" s="74" t="s">
        <v>176</v>
      </c>
      <c r="D103" s="75" t="s">
        <v>233</v>
      </c>
      <c r="E103" s="74" t="s">
        <v>234</v>
      </c>
      <c r="F103" s="74" t="s">
        <v>235</v>
      </c>
      <c r="G103" s="73" t="s">
        <v>50</v>
      </c>
      <c r="H103" s="371">
        <v>1682.64</v>
      </c>
    </row>
    <row r="104" spans="2:8" x14ac:dyDescent="0.35">
      <c r="B104" s="72">
        <v>37833</v>
      </c>
      <c r="C104" s="74" t="s">
        <v>47</v>
      </c>
      <c r="D104" s="75" t="s">
        <v>66</v>
      </c>
      <c r="E104" s="74" t="s">
        <v>155</v>
      </c>
      <c r="F104" s="74" t="s">
        <v>236</v>
      </c>
      <c r="G104" s="73" t="s">
        <v>58</v>
      </c>
      <c r="H104" s="371">
        <v>2285.9700000000003</v>
      </c>
    </row>
    <row r="105" spans="2:8" x14ac:dyDescent="0.35">
      <c r="B105" s="72">
        <v>42110</v>
      </c>
      <c r="C105" s="74" t="s">
        <v>47</v>
      </c>
      <c r="D105" s="75" t="s">
        <v>66</v>
      </c>
      <c r="E105" s="74" t="s">
        <v>155</v>
      </c>
      <c r="F105" s="74" t="s">
        <v>237</v>
      </c>
      <c r="G105" s="73" t="s">
        <v>50</v>
      </c>
      <c r="H105" s="371">
        <v>1049.1600000000001</v>
      </c>
    </row>
    <row r="106" spans="2:8" x14ac:dyDescent="0.35">
      <c r="B106" s="72">
        <v>39380</v>
      </c>
      <c r="C106" s="74" t="s">
        <v>47</v>
      </c>
      <c r="D106" s="75" t="s">
        <v>48</v>
      </c>
      <c r="E106" s="74" t="s">
        <v>48</v>
      </c>
      <c r="F106" s="74" t="s">
        <v>238</v>
      </c>
      <c r="G106" s="73" t="s">
        <v>50</v>
      </c>
      <c r="H106" s="371">
        <v>1670.82</v>
      </c>
    </row>
    <row r="107" spans="2:8" x14ac:dyDescent="0.35">
      <c r="B107" s="72">
        <v>39415</v>
      </c>
      <c r="C107" s="74" t="s">
        <v>47</v>
      </c>
      <c r="D107" s="75" t="s">
        <v>77</v>
      </c>
      <c r="E107" s="74" t="s">
        <v>239</v>
      </c>
      <c r="F107" s="74" t="s">
        <v>240</v>
      </c>
      <c r="G107" s="73" t="s">
        <v>50</v>
      </c>
      <c r="H107" s="371">
        <v>1077.76</v>
      </c>
    </row>
    <row r="108" spans="2:8" x14ac:dyDescent="0.35">
      <c r="B108" s="72">
        <v>37940</v>
      </c>
      <c r="C108" s="74" t="s">
        <v>47</v>
      </c>
      <c r="D108" s="75" t="s">
        <v>66</v>
      </c>
      <c r="E108" s="74" t="s">
        <v>211</v>
      </c>
      <c r="F108" s="74" t="s">
        <v>241</v>
      </c>
      <c r="G108" s="73" t="s">
        <v>58</v>
      </c>
      <c r="H108" s="371">
        <v>1908.8400000000001</v>
      </c>
    </row>
    <row r="109" spans="2:8" x14ac:dyDescent="0.35">
      <c r="B109" s="72">
        <v>41244</v>
      </c>
      <c r="C109" s="74" t="s">
        <v>147</v>
      </c>
      <c r="D109" s="75" t="s">
        <v>242</v>
      </c>
      <c r="E109" s="74" t="s">
        <v>243</v>
      </c>
      <c r="F109" s="74" t="s">
        <v>244</v>
      </c>
      <c r="G109" s="73" t="s">
        <v>50</v>
      </c>
      <c r="H109" s="371">
        <v>1135.57</v>
      </c>
    </row>
    <row r="110" spans="2:8" x14ac:dyDescent="0.35">
      <c r="B110" s="72">
        <v>44007</v>
      </c>
      <c r="C110" s="74" t="s">
        <v>47</v>
      </c>
      <c r="D110" s="75" t="s">
        <v>245</v>
      </c>
      <c r="E110" s="74" t="s">
        <v>246</v>
      </c>
      <c r="F110" s="74" t="s">
        <v>247</v>
      </c>
      <c r="G110" s="73" t="s">
        <v>50</v>
      </c>
      <c r="H110" s="371">
        <v>1725.68</v>
      </c>
    </row>
    <row r="111" spans="2:8" x14ac:dyDescent="0.35">
      <c r="B111" s="72">
        <v>39577</v>
      </c>
      <c r="C111" s="74" t="s">
        <v>147</v>
      </c>
      <c r="D111" s="75" t="s">
        <v>242</v>
      </c>
      <c r="E111" s="74" t="s">
        <v>248</v>
      </c>
      <c r="F111" s="74" t="s">
        <v>249</v>
      </c>
      <c r="G111" s="73" t="s">
        <v>50</v>
      </c>
      <c r="H111" s="371">
        <v>1941.04</v>
      </c>
    </row>
    <row r="112" spans="2:8" x14ac:dyDescent="0.35">
      <c r="B112" s="72">
        <v>43804</v>
      </c>
      <c r="C112" s="74" t="s">
        <v>152</v>
      </c>
      <c r="D112" s="75" t="s">
        <v>153</v>
      </c>
      <c r="E112" s="74" t="s">
        <v>250</v>
      </c>
      <c r="F112" s="74" t="s">
        <v>251</v>
      </c>
      <c r="G112" s="73" t="s">
        <v>50</v>
      </c>
      <c r="H112" s="371">
        <v>1727.54</v>
      </c>
    </row>
    <row r="113" spans="2:8" x14ac:dyDescent="0.35">
      <c r="B113" s="72">
        <v>38687</v>
      </c>
      <c r="C113" s="74" t="s">
        <v>147</v>
      </c>
      <c r="D113" s="75" t="s">
        <v>242</v>
      </c>
      <c r="E113" s="74" t="s">
        <v>243</v>
      </c>
      <c r="F113" s="74" t="s">
        <v>252</v>
      </c>
      <c r="G113" s="73" t="s">
        <v>50</v>
      </c>
      <c r="H113" s="371">
        <v>1336.36</v>
      </c>
    </row>
    <row r="114" spans="2:8" x14ac:dyDescent="0.35">
      <c r="B114" s="72">
        <v>43734</v>
      </c>
      <c r="C114" s="74" t="s">
        <v>99</v>
      </c>
      <c r="D114" s="75" t="s">
        <v>100</v>
      </c>
      <c r="E114" s="74" t="s">
        <v>253</v>
      </c>
      <c r="F114" s="74" t="s">
        <v>254</v>
      </c>
      <c r="G114" s="73" t="s">
        <v>50</v>
      </c>
      <c r="H114" s="371">
        <v>1740.39</v>
      </c>
    </row>
    <row r="115" spans="2:8" x14ac:dyDescent="0.35">
      <c r="B115" s="72">
        <v>35019</v>
      </c>
      <c r="C115" s="74" t="s">
        <v>213</v>
      </c>
      <c r="D115" s="75" t="s">
        <v>214</v>
      </c>
      <c r="E115" s="74" t="s">
        <v>215</v>
      </c>
      <c r="F115" s="74" t="s">
        <v>255</v>
      </c>
      <c r="G115" s="73" t="s">
        <v>50</v>
      </c>
      <c r="H115" s="371">
        <v>2871.8</v>
      </c>
    </row>
    <row r="116" spans="2:8" x14ac:dyDescent="0.35">
      <c r="B116" s="72">
        <v>39416</v>
      </c>
      <c r="C116" s="74" t="s">
        <v>47</v>
      </c>
      <c r="D116" s="75" t="s">
        <v>77</v>
      </c>
      <c r="E116" s="74" t="s">
        <v>256</v>
      </c>
      <c r="F116" s="74" t="s">
        <v>257</v>
      </c>
      <c r="G116" s="73" t="s">
        <v>50</v>
      </c>
      <c r="H116" s="371">
        <v>1045.76</v>
      </c>
    </row>
    <row r="117" spans="2:8" x14ac:dyDescent="0.35">
      <c r="B117" s="72">
        <v>38904</v>
      </c>
      <c r="C117" s="74" t="s">
        <v>47</v>
      </c>
      <c r="D117" s="75" t="s">
        <v>48</v>
      </c>
      <c r="E117" s="74" t="s">
        <v>48</v>
      </c>
      <c r="F117" s="74" t="s">
        <v>258</v>
      </c>
      <c r="G117" s="73" t="s">
        <v>50</v>
      </c>
      <c r="H117" s="371">
        <v>1939.42</v>
      </c>
    </row>
    <row r="118" spans="2:8" x14ac:dyDescent="0.35">
      <c r="B118" s="72">
        <v>39414</v>
      </c>
      <c r="C118" s="74" t="s">
        <v>152</v>
      </c>
      <c r="D118" s="75" t="s">
        <v>153</v>
      </c>
      <c r="E118" s="74" t="s">
        <v>153</v>
      </c>
      <c r="F118" s="74" t="s">
        <v>259</v>
      </c>
      <c r="G118" s="73" t="s">
        <v>58</v>
      </c>
      <c r="H118" s="371">
        <v>1792.97</v>
      </c>
    </row>
    <row r="119" spans="2:8" x14ac:dyDescent="0.35">
      <c r="B119" s="72">
        <v>38505</v>
      </c>
      <c r="C119" s="74" t="s">
        <v>47</v>
      </c>
      <c r="D119" s="75" t="s">
        <v>77</v>
      </c>
      <c r="E119" s="74" t="s">
        <v>260</v>
      </c>
      <c r="F119" s="74" t="s">
        <v>261</v>
      </c>
      <c r="G119" s="73" t="s">
        <v>50</v>
      </c>
      <c r="H119" s="371">
        <v>1094.3900000000001</v>
      </c>
    </row>
    <row r="120" spans="2:8" x14ac:dyDescent="0.35">
      <c r="B120" s="72">
        <v>41235</v>
      </c>
      <c r="C120" s="74" t="s">
        <v>47</v>
      </c>
      <c r="D120" s="75" t="s">
        <v>77</v>
      </c>
      <c r="E120" s="74" t="s">
        <v>262</v>
      </c>
      <c r="F120" s="74" t="s">
        <v>263</v>
      </c>
      <c r="G120" s="73" t="s">
        <v>50</v>
      </c>
      <c r="H120" s="371">
        <v>1110.8399999999999</v>
      </c>
    </row>
    <row r="121" spans="2:8" x14ac:dyDescent="0.35">
      <c r="B121" s="72">
        <v>28411</v>
      </c>
      <c r="C121" s="74" t="s">
        <v>147</v>
      </c>
      <c r="D121" s="75" t="s">
        <v>242</v>
      </c>
      <c r="E121" s="74" t="s">
        <v>248</v>
      </c>
      <c r="F121" s="74" t="s">
        <v>264</v>
      </c>
      <c r="G121" s="73" t="s">
        <v>58</v>
      </c>
      <c r="H121" s="371">
        <v>3796.2799999999997</v>
      </c>
    </row>
    <row r="122" spans="2:8" x14ac:dyDescent="0.35">
      <c r="B122" s="72">
        <v>36825</v>
      </c>
      <c r="C122" s="74" t="s">
        <v>147</v>
      </c>
      <c r="D122" s="75" t="s">
        <v>242</v>
      </c>
      <c r="E122" s="74" t="s">
        <v>248</v>
      </c>
      <c r="F122" s="74" t="s">
        <v>265</v>
      </c>
      <c r="G122" s="73" t="s">
        <v>50</v>
      </c>
      <c r="H122" s="371">
        <v>1221</v>
      </c>
    </row>
    <row r="123" spans="2:8" x14ac:dyDescent="0.35">
      <c r="B123" s="72">
        <v>40897</v>
      </c>
      <c r="C123" s="74" t="s">
        <v>266</v>
      </c>
      <c r="D123" s="75" t="s">
        <v>267</v>
      </c>
      <c r="E123" s="74" t="s">
        <v>268</v>
      </c>
      <c r="F123" s="74" t="s">
        <v>269</v>
      </c>
      <c r="G123" s="73" t="s">
        <v>50</v>
      </c>
      <c r="H123" s="371">
        <v>2175.1799999999998</v>
      </c>
    </row>
    <row r="124" spans="2:8" x14ac:dyDescent="0.35">
      <c r="B124" s="72">
        <v>35368</v>
      </c>
      <c r="C124" s="74" t="s">
        <v>147</v>
      </c>
      <c r="D124" s="75" t="s">
        <v>242</v>
      </c>
      <c r="E124" s="74" t="s">
        <v>248</v>
      </c>
      <c r="F124" s="74" t="s">
        <v>270</v>
      </c>
      <c r="G124" s="73" t="s">
        <v>50</v>
      </c>
      <c r="H124" s="371">
        <v>2202.36</v>
      </c>
    </row>
    <row r="125" spans="2:8" x14ac:dyDescent="0.35">
      <c r="B125" s="72">
        <v>39351</v>
      </c>
      <c r="C125" s="74" t="s">
        <v>182</v>
      </c>
      <c r="D125" s="75" t="s">
        <v>183</v>
      </c>
      <c r="E125" s="74" t="s">
        <v>271</v>
      </c>
      <c r="F125" s="74" t="s">
        <v>272</v>
      </c>
      <c r="G125" s="73" t="s">
        <v>50</v>
      </c>
      <c r="H125" s="371">
        <v>1698.81</v>
      </c>
    </row>
    <row r="126" spans="2:8" x14ac:dyDescent="0.35">
      <c r="B126" s="72">
        <v>37931</v>
      </c>
      <c r="C126" s="74" t="s">
        <v>147</v>
      </c>
      <c r="D126" s="75" t="s">
        <v>242</v>
      </c>
      <c r="E126" s="74" t="s">
        <v>248</v>
      </c>
      <c r="F126" s="74" t="s">
        <v>273</v>
      </c>
      <c r="G126" s="73" t="s">
        <v>50</v>
      </c>
      <c r="H126" s="371">
        <v>2436.66</v>
      </c>
    </row>
    <row r="127" spans="2:8" x14ac:dyDescent="0.35">
      <c r="B127" s="72">
        <v>44308</v>
      </c>
      <c r="C127" s="74" t="s">
        <v>152</v>
      </c>
      <c r="D127" s="75" t="s">
        <v>274</v>
      </c>
      <c r="E127" s="74" t="s">
        <v>275</v>
      </c>
      <c r="F127" s="74" t="s">
        <v>276</v>
      </c>
      <c r="G127" s="73" t="s">
        <v>50</v>
      </c>
      <c r="H127" s="371">
        <v>1701.8</v>
      </c>
    </row>
    <row r="128" spans="2:8" x14ac:dyDescent="0.35">
      <c r="B128" s="72">
        <v>41179</v>
      </c>
      <c r="C128" s="74" t="s">
        <v>266</v>
      </c>
      <c r="D128" s="75" t="s">
        <v>267</v>
      </c>
      <c r="E128" s="74" t="s">
        <v>277</v>
      </c>
      <c r="F128" s="74" t="s">
        <v>278</v>
      </c>
      <c r="G128" s="73" t="s">
        <v>50</v>
      </c>
      <c r="H128" s="371">
        <v>2274.0500000000002</v>
      </c>
    </row>
    <row r="129" spans="2:8" x14ac:dyDescent="0.35">
      <c r="B129" s="72">
        <v>44114</v>
      </c>
      <c r="C129" s="74" t="s">
        <v>193</v>
      </c>
      <c r="D129" s="75" t="s">
        <v>194</v>
      </c>
      <c r="E129" s="74" t="s">
        <v>195</v>
      </c>
      <c r="F129" s="74" t="s">
        <v>279</v>
      </c>
      <c r="G129" s="73" t="s">
        <v>50</v>
      </c>
      <c r="H129" s="371">
        <v>1751.07</v>
      </c>
    </row>
    <row r="130" spans="2:8" x14ac:dyDescent="0.35">
      <c r="B130" s="72">
        <v>37889</v>
      </c>
      <c r="C130" s="74" t="s">
        <v>280</v>
      </c>
      <c r="D130" s="75" t="s">
        <v>281</v>
      </c>
      <c r="E130" s="74" t="s">
        <v>282</v>
      </c>
      <c r="F130" s="74" t="s">
        <v>283</v>
      </c>
      <c r="G130" s="73" t="s">
        <v>50</v>
      </c>
      <c r="H130" s="371">
        <v>3336.08</v>
      </c>
    </row>
    <row r="131" spans="2:8" x14ac:dyDescent="0.35">
      <c r="B131" s="72">
        <v>40150</v>
      </c>
      <c r="C131" s="74" t="s">
        <v>280</v>
      </c>
      <c r="D131" s="75" t="s">
        <v>281</v>
      </c>
      <c r="E131" s="74" t="s">
        <v>282</v>
      </c>
      <c r="F131" s="74" t="s">
        <v>284</v>
      </c>
      <c r="G131" s="73" t="s">
        <v>50</v>
      </c>
      <c r="H131" s="371">
        <v>1786.6399999999999</v>
      </c>
    </row>
    <row r="132" spans="2:8" x14ac:dyDescent="0.35">
      <c r="B132" s="72">
        <v>41611</v>
      </c>
      <c r="C132" s="74" t="s">
        <v>147</v>
      </c>
      <c r="D132" s="75" t="s">
        <v>242</v>
      </c>
      <c r="E132" s="74" t="s">
        <v>285</v>
      </c>
      <c r="F132" s="74" t="s">
        <v>286</v>
      </c>
      <c r="G132" s="73" t="s">
        <v>50</v>
      </c>
      <c r="H132" s="371">
        <v>1714.03</v>
      </c>
    </row>
    <row r="133" spans="2:8" x14ac:dyDescent="0.35">
      <c r="B133" s="72">
        <v>34269</v>
      </c>
      <c r="C133" s="74" t="s">
        <v>280</v>
      </c>
      <c r="D133" s="75" t="s">
        <v>281</v>
      </c>
      <c r="E133" s="74" t="s">
        <v>282</v>
      </c>
      <c r="F133" s="74" t="s">
        <v>287</v>
      </c>
      <c r="G133" s="73" t="s">
        <v>50</v>
      </c>
      <c r="H133" s="371">
        <v>3643.22</v>
      </c>
    </row>
    <row r="134" spans="2:8" x14ac:dyDescent="0.35">
      <c r="B134" s="72">
        <v>44301</v>
      </c>
      <c r="C134" s="74" t="s">
        <v>123</v>
      </c>
      <c r="D134" s="75" t="s">
        <v>125</v>
      </c>
      <c r="E134" s="74" t="s">
        <v>125</v>
      </c>
      <c r="F134" s="74" t="s">
        <v>288</v>
      </c>
      <c r="G134" s="73" t="s">
        <v>50</v>
      </c>
      <c r="H134" s="371">
        <v>1774.31</v>
      </c>
    </row>
    <row r="135" spans="2:8" x14ac:dyDescent="0.35">
      <c r="B135" s="72">
        <v>39702</v>
      </c>
      <c r="C135" s="74" t="s">
        <v>159</v>
      </c>
      <c r="D135" s="75" t="s">
        <v>160</v>
      </c>
      <c r="E135" s="74" t="s">
        <v>289</v>
      </c>
      <c r="F135" s="74" t="s">
        <v>290</v>
      </c>
      <c r="G135" s="73" t="s">
        <v>50</v>
      </c>
      <c r="H135" s="371">
        <v>1107.1199999999999</v>
      </c>
    </row>
    <row r="136" spans="2:8" x14ac:dyDescent="0.35">
      <c r="B136" s="72">
        <v>42081</v>
      </c>
      <c r="C136" s="74" t="s">
        <v>266</v>
      </c>
      <c r="D136" s="75" t="s">
        <v>267</v>
      </c>
      <c r="E136" s="74" t="s">
        <v>291</v>
      </c>
      <c r="F136" s="74" t="s">
        <v>292</v>
      </c>
      <c r="G136" s="73" t="s">
        <v>50</v>
      </c>
      <c r="H136" s="371">
        <v>2263.9299999999998</v>
      </c>
    </row>
    <row r="137" spans="2:8" x14ac:dyDescent="0.35">
      <c r="B137" s="72">
        <v>40890</v>
      </c>
      <c r="C137" s="74" t="s">
        <v>132</v>
      </c>
      <c r="D137" s="75" t="s">
        <v>145</v>
      </c>
      <c r="E137" s="74" t="s">
        <v>293</v>
      </c>
      <c r="F137" s="74" t="s">
        <v>294</v>
      </c>
      <c r="G137" s="73" t="s">
        <v>50</v>
      </c>
      <c r="H137" s="371">
        <v>2122.0100000000002</v>
      </c>
    </row>
    <row r="138" spans="2:8" x14ac:dyDescent="0.35">
      <c r="B138" s="72">
        <v>41765</v>
      </c>
      <c r="C138" s="74" t="s">
        <v>266</v>
      </c>
      <c r="D138" s="75" t="s">
        <v>267</v>
      </c>
      <c r="E138" s="74" t="s">
        <v>268</v>
      </c>
      <c r="F138" s="74" t="s">
        <v>295</v>
      </c>
      <c r="G138" s="73" t="s">
        <v>50</v>
      </c>
      <c r="H138" s="371">
        <v>2178.63</v>
      </c>
    </row>
    <row r="139" spans="2:8" x14ac:dyDescent="0.35">
      <c r="B139" s="72">
        <v>32609</v>
      </c>
      <c r="C139" s="74" t="s">
        <v>296</v>
      </c>
      <c r="D139" s="75" t="s">
        <v>297</v>
      </c>
      <c r="E139" s="74" t="s">
        <v>298</v>
      </c>
      <c r="F139" s="74" t="s">
        <v>299</v>
      </c>
      <c r="G139" s="73" t="s">
        <v>50</v>
      </c>
      <c r="H139" s="371">
        <v>3125.5</v>
      </c>
    </row>
    <row r="140" spans="2:8" x14ac:dyDescent="0.35">
      <c r="B140" s="72">
        <v>44152</v>
      </c>
      <c r="C140" s="74" t="s">
        <v>300</v>
      </c>
      <c r="D140" s="75" t="s">
        <v>301</v>
      </c>
      <c r="E140" s="74" t="s">
        <v>302</v>
      </c>
      <c r="F140" s="74" t="s">
        <v>303</v>
      </c>
      <c r="G140" s="73" t="s">
        <v>50</v>
      </c>
      <c r="H140" s="371">
        <v>1780.25</v>
      </c>
    </row>
    <row r="141" spans="2:8" x14ac:dyDescent="0.35">
      <c r="B141" s="72">
        <v>38330</v>
      </c>
      <c r="C141" s="74" t="s">
        <v>152</v>
      </c>
      <c r="D141" s="75" t="s">
        <v>153</v>
      </c>
      <c r="E141" s="74" t="s">
        <v>153</v>
      </c>
      <c r="F141" s="74" t="s">
        <v>304</v>
      </c>
      <c r="G141" s="73" t="s">
        <v>50</v>
      </c>
      <c r="H141" s="371">
        <v>1332.88</v>
      </c>
    </row>
    <row r="142" spans="2:8" x14ac:dyDescent="0.35">
      <c r="B142" s="72">
        <v>42276</v>
      </c>
      <c r="C142" s="74" t="s">
        <v>219</v>
      </c>
      <c r="D142" s="75" t="s">
        <v>220</v>
      </c>
      <c r="E142" s="74" t="s">
        <v>221</v>
      </c>
      <c r="F142" s="74" t="s">
        <v>305</v>
      </c>
      <c r="G142" s="73" t="s">
        <v>50</v>
      </c>
      <c r="H142" s="371">
        <v>2352.52</v>
      </c>
    </row>
    <row r="143" spans="2:8" x14ac:dyDescent="0.35">
      <c r="B143" s="72">
        <v>42243</v>
      </c>
      <c r="C143" s="74" t="s">
        <v>280</v>
      </c>
      <c r="D143" s="75" t="s">
        <v>281</v>
      </c>
      <c r="E143" s="74" t="s">
        <v>282</v>
      </c>
      <c r="F143" s="74" t="s">
        <v>306</v>
      </c>
      <c r="G143" s="73" t="s">
        <v>50</v>
      </c>
      <c r="H143" s="371">
        <v>2199.5100000000002</v>
      </c>
    </row>
    <row r="144" spans="2:8" x14ac:dyDescent="0.35">
      <c r="B144" s="72">
        <v>31330</v>
      </c>
      <c r="C144" s="74" t="s">
        <v>132</v>
      </c>
      <c r="D144" s="75" t="s">
        <v>145</v>
      </c>
      <c r="E144" s="74" t="s">
        <v>134</v>
      </c>
      <c r="F144" s="74" t="s">
        <v>307</v>
      </c>
      <c r="G144" s="73" t="s">
        <v>50</v>
      </c>
      <c r="H144" s="371">
        <v>5092.4299999999994</v>
      </c>
    </row>
    <row r="145" spans="2:8" x14ac:dyDescent="0.35">
      <c r="B145" s="72">
        <v>39535</v>
      </c>
      <c r="C145" s="74" t="s">
        <v>47</v>
      </c>
      <c r="D145" s="75" t="s">
        <v>48</v>
      </c>
      <c r="E145" s="74" t="s">
        <v>48</v>
      </c>
      <c r="F145" s="74" t="s">
        <v>308</v>
      </c>
      <c r="G145" s="73" t="s">
        <v>50</v>
      </c>
      <c r="H145" s="371">
        <v>2094</v>
      </c>
    </row>
    <row r="146" spans="2:8" x14ac:dyDescent="0.35">
      <c r="B146" s="72">
        <v>44278</v>
      </c>
      <c r="C146" s="74" t="s">
        <v>47</v>
      </c>
      <c r="D146" s="75" t="s">
        <v>77</v>
      </c>
      <c r="E146" s="74" t="s">
        <v>107</v>
      </c>
      <c r="F146" s="74" t="s">
        <v>309</v>
      </c>
      <c r="G146" s="73" t="s">
        <v>50</v>
      </c>
      <c r="H146" s="371">
        <v>1826.53</v>
      </c>
    </row>
    <row r="147" spans="2:8" x14ac:dyDescent="0.35">
      <c r="B147" s="72">
        <v>43795</v>
      </c>
      <c r="C147" s="74" t="s">
        <v>205</v>
      </c>
      <c r="D147" s="75" t="s">
        <v>206</v>
      </c>
      <c r="E147" s="74" t="s">
        <v>207</v>
      </c>
      <c r="F147" s="74" t="s">
        <v>310</v>
      </c>
      <c r="G147" s="73" t="s">
        <v>50</v>
      </c>
      <c r="H147" s="371">
        <v>1825.46</v>
      </c>
    </row>
    <row r="148" spans="2:8" x14ac:dyDescent="0.35">
      <c r="B148" s="72">
        <v>44312</v>
      </c>
      <c r="C148" s="74" t="s">
        <v>147</v>
      </c>
      <c r="D148" s="75" t="s">
        <v>311</v>
      </c>
      <c r="E148" s="74" t="s">
        <v>312</v>
      </c>
      <c r="F148" s="74" t="s">
        <v>313</v>
      </c>
      <c r="G148" s="73" t="s">
        <v>50</v>
      </c>
      <c r="H148" s="371">
        <v>1838.63</v>
      </c>
    </row>
    <row r="149" spans="2:8" x14ac:dyDescent="0.35">
      <c r="B149" s="72">
        <v>39931</v>
      </c>
      <c r="C149" s="74" t="s">
        <v>132</v>
      </c>
      <c r="D149" s="75" t="s">
        <v>145</v>
      </c>
      <c r="E149" s="74" t="s">
        <v>134</v>
      </c>
      <c r="F149" s="74" t="s">
        <v>314</v>
      </c>
      <c r="G149" s="73" t="s">
        <v>50</v>
      </c>
      <c r="H149" s="371">
        <v>2060.75</v>
      </c>
    </row>
    <row r="150" spans="2:8" x14ac:dyDescent="0.35">
      <c r="B150" s="72">
        <v>41942</v>
      </c>
      <c r="C150" s="74" t="s">
        <v>219</v>
      </c>
      <c r="D150" s="75" t="s">
        <v>220</v>
      </c>
      <c r="E150" s="74" t="s">
        <v>221</v>
      </c>
      <c r="F150" s="74" t="s">
        <v>315</v>
      </c>
      <c r="G150" s="73" t="s">
        <v>50</v>
      </c>
      <c r="H150" s="371">
        <v>2129.5100000000002</v>
      </c>
    </row>
    <row r="151" spans="2:8" x14ac:dyDescent="0.35">
      <c r="B151" s="72">
        <v>31371</v>
      </c>
      <c r="C151" s="74" t="s">
        <v>132</v>
      </c>
      <c r="D151" s="75" t="s">
        <v>145</v>
      </c>
      <c r="E151" s="74" t="s">
        <v>134</v>
      </c>
      <c r="F151" s="74" t="s">
        <v>316</v>
      </c>
      <c r="G151" s="73" t="s">
        <v>50</v>
      </c>
      <c r="H151" s="371">
        <v>4456.7700000000004</v>
      </c>
    </row>
    <row r="152" spans="2:8" x14ac:dyDescent="0.35">
      <c r="B152" s="72">
        <v>38694</v>
      </c>
      <c r="C152" s="74" t="s">
        <v>182</v>
      </c>
      <c r="D152" s="75" t="s">
        <v>183</v>
      </c>
      <c r="E152" s="74" t="s">
        <v>317</v>
      </c>
      <c r="F152" s="74" t="s">
        <v>318</v>
      </c>
      <c r="G152" s="73" t="s">
        <v>50</v>
      </c>
      <c r="H152" s="371">
        <v>1473.93</v>
      </c>
    </row>
    <row r="153" spans="2:8" x14ac:dyDescent="0.35">
      <c r="B153" s="72">
        <v>42307</v>
      </c>
      <c r="C153" s="74" t="s">
        <v>182</v>
      </c>
      <c r="D153" s="75" t="s">
        <v>183</v>
      </c>
      <c r="E153" s="74" t="s">
        <v>319</v>
      </c>
      <c r="F153" s="74" t="s">
        <v>320</v>
      </c>
      <c r="G153" s="73" t="s">
        <v>50</v>
      </c>
      <c r="H153" s="371">
        <v>2052.65</v>
      </c>
    </row>
    <row r="154" spans="2:8" x14ac:dyDescent="0.35">
      <c r="B154" s="72">
        <v>41103</v>
      </c>
      <c r="C154" s="74" t="s">
        <v>132</v>
      </c>
      <c r="D154" s="75" t="s">
        <v>145</v>
      </c>
      <c r="E154" s="74" t="s">
        <v>134</v>
      </c>
      <c r="F154" s="74" t="s">
        <v>321</v>
      </c>
      <c r="G154" s="73" t="s">
        <v>50</v>
      </c>
      <c r="H154" s="371">
        <v>2485.63</v>
      </c>
    </row>
    <row r="155" spans="2:8" x14ac:dyDescent="0.35">
      <c r="B155" s="72">
        <v>31491</v>
      </c>
      <c r="C155" s="74" t="s">
        <v>182</v>
      </c>
      <c r="D155" s="75" t="s">
        <v>183</v>
      </c>
      <c r="E155" s="74" t="s">
        <v>271</v>
      </c>
      <c r="F155" s="74" t="s">
        <v>322</v>
      </c>
      <c r="G155" s="73" t="s">
        <v>50</v>
      </c>
      <c r="H155" s="371">
        <v>3224.09</v>
      </c>
    </row>
    <row r="156" spans="2:8" x14ac:dyDescent="0.35">
      <c r="B156" s="72">
        <v>39758</v>
      </c>
      <c r="C156" s="74" t="s">
        <v>182</v>
      </c>
      <c r="D156" s="75" t="s">
        <v>183</v>
      </c>
      <c r="E156" s="74" t="s">
        <v>323</v>
      </c>
      <c r="F156" s="74" t="s">
        <v>324</v>
      </c>
      <c r="G156" s="73" t="s">
        <v>50</v>
      </c>
      <c r="H156" s="371">
        <v>1825.64</v>
      </c>
    </row>
    <row r="157" spans="2:8" x14ac:dyDescent="0.35">
      <c r="B157" s="72">
        <v>37203</v>
      </c>
      <c r="C157" s="74" t="s">
        <v>182</v>
      </c>
      <c r="D157" s="75" t="s">
        <v>183</v>
      </c>
      <c r="E157" s="74" t="s">
        <v>271</v>
      </c>
      <c r="F157" s="74" t="s">
        <v>325</v>
      </c>
      <c r="G157" s="73" t="s">
        <v>50</v>
      </c>
      <c r="H157" s="371">
        <v>2388</v>
      </c>
    </row>
    <row r="158" spans="2:8" x14ac:dyDescent="0.35">
      <c r="B158" s="72">
        <v>44026</v>
      </c>
      <c r="C158" s="74" t="s">
        <v>266</v>
      </c>
      <c r="D158" s="75" t="s">
        <v>326</v>
      </c>
      <c r="E158" s="74" t="s">
        <v>268</v>
      </c>
      <c r="F158" s="74" t="s">
        <v>327</v>
      </c>
      <c r="G158" s="73" t="s">
        <v>50</v>
      </c>
      <c r="H158" s="371">
        <v>1850.74</v>
      </c>
    </row>
    <row r="159" spans="2:8" x14ac:dyDescent="0.35">
      <c r="B159" s="72">
        <v>41074</v>
      </c>
      <c r="C159" s="74" t="s">
        <v>182</v>
      </c>
      <c r="D159" s="75" t="s">
        <v>183</v>
      </c>
      <c r="E159" s="74" t="s">
        <v>271</v>
      </c>
      <c r="F159" s="74" t="s">
        <v>328</v>
      </c>
      <c r="G159" s="73" t="s">
        <v>50</v>
      </c>
      <c r="H159" s="371">
        <v>1018.52</v>
      </c>
    </row>
    <row r="160" spans="2:8" x14ac:dyDescent="0.35">
      <c r="B160" s="72">
        <v>43381</v>
      </c>
      <c r="C160" s="74" t="s">
        <v>182</v>
      </c>
      <c r="D160" s="75" t="s">
        <v>329</v>
      </c>
      <c r="E160" s="74" t="s">
        <v>271</v>
      </c>
      <c r="F160" s="74" t="s">
        <v>330</v>
      </c>
      <c r="G160" s="73" t="s">
        <v>50</v>
      </c>
      <c r="H160" s="371">
        <v>1878.95</v>
      </c>
    </row>
    <row r="161" spans="2:8" x14ac:dyDescent="0.35">
      <c r="B161" s="72">
        <v>32086</v>
      </c>
      <c r="C161" s="74" t="s">
        <v>182</v>
      </c>
      <c r="D161" s="75" t="s">
        <v>183</v>
      </c>
      <c r="E161" s="74" t="s">
        <v>271</v>
      </c>
      <c r="F161" s="74" t="s">
        <v>331</v>
      </c>
      <c r="G161" s="73" t="s">
        <v>58</v>
      </c>
      <c r="H161" s="371">
        <v>2262.2600000000002</v>
      </c>
    </row>
    <row r="162" spans="2:8" x14ac:dyDescent="0.35">
      <c r="B162" s="72">
        <v>43580</v>
      </c>
      <c r="C162" s="74" t="s">
        <v>132</v>
      </c>
      <c r="D162" s="75" t="s">
        <v>145</v>
      </c>
      <c r="E162" s="74" t="s">
        <v>332</v>
      </c>
      <c r="F162" s="74" t="s">
        <v>333</v>
      </c>
      <c r="G162" s="73" t="s">
        <v>50</v>
      </c>
      <c r="H162" s="371">
        <v>1999.22</v>
      </c>
    </row>
    <row r="163" spans="2:8" x14ac:dyDescent="0.35">
      <c r="B163" s="72">
        <v>41941</v>
      </c>
      <c r="C163" s="74" t="s">
        <v>213</v>
      </c>
      <c r="D163" s="75" t="s">
        <v>214</v>
      </c>
      <c r="E163" s="74" t="s">
        <v>215</v>
      </c>
      <c r="F163" s="74" t="s">
        <v>334</v>
      </c>
      <c r="G163" s="73" t="s">
        <v>50</v>
      </c>
      <c r="H163" s="371">
        <v>2304.29</v>
      </c>
    </row>
    <row r="164" spans="2:8" x14ac:dyDescent="0.35">
      <c r="B164" s="72">
        <v>32097</v>
      </c>
      <c r="C164" s="74" t="s">
        <v>132</v>
      </c>
      <c r="D164" s="75" t="s">
        <v>145</v>
      </c>
      <c r="E164" s="74" t="s">
        <v>134</v>
      </c>
      <c r="F164" s="74" t="s">
        <v>335</v>
      </c>
      <c r="G164" s="73" t="s">
        <v>50</v>
      </c>
      <c r="H164" s="371">
        <v>1999.58</v>
      </c>
    </row>
    <row r="165" spans="2:8" x14ac:dyDescent="0.35">
      <c r="B165" s="72">
        <v>40157</v>
      </c>
      <c r="C165" s="74" t="s">
        <v>152</v>
      </c>
      <c r="D165" s="75" t="s">
        <v>190</v>
      </c>
      <c r="E165" s="74" t="s">
        <v>336</v>
      </c>
      <c r="F165" s="74" t="s">
        <v>337</v>
      </c>
      <c r="G165" s="73" t="s">
        <v>58</v>
      </c>
      <c r="H165" s="371">
        <v>1135.77</v>
      </c>
    </row>
    <row r="166" spans="2:8" x14ac:dyDescent="0.35">
      <c r="B166" s="72">
        <v>36804</v>
      </c>
      <c r="C166" s="74" t="s">
        <v>132</v>
      </c>
      <c r="D166" s="75" t="s">
        <v>145</v>
      </c>
      <c r="E166" s="74" t="s">
        <v>338</v>
      </c>
      <c r="F166" s="74" t="s">
        <v>339</v>
      </c>
      <c r="G166" s="73" t="s">
        <v>50</v>
      </c>
      <c r="H166" s="371">
        <v>2042.72</v>
      </c>
    </row>
    <row r="167" spans="2:8" x14ac:dyDescent="0.35">
      <c r="B167" s="72">
        <v>40724</v>
      </c>
      <c r="C167" s="74" t="s">
        <v>132</v>
      </c>
      <c r="D167" s="75" t="s">
        <v>145</v>
      </c>
      <c r="E167" s="74" t="s">
        <v>340</v>
      </c>
      <c r="F167" s="74" t="s">
        <v>341</v>
      </c>
      <c r="G167" s="73" t="s">
        <v>50</v>
      </c>
      <c r="H167" s="371">
        <v>1963.52</v>
      </c>
    </row>
    <row r="168" spans="2:8" x14ac:dyDescent="0.35">
      <c r="B168" s="72">
        <v>41590</v>
      </c>
      <c r="C168" s="74" t="s">
        <v>213</v>
      </c>
      <c r="D168" s="75" t="s">
        <v>214</v>
      </c>
      <c r="E168" s="74" t="s">
        <v>215</v>
      </c>
      <c r="F168" s="74" t="s">
        <v>342</v>
      </c>
      <c r="G168" s="73" t="s">
        <v>50</v>
      </c>
      <c r="H168" s="371">
        <v>1526.79</v>
      </c>
    </row>
    <row r="169" spans="2:8" x14ac:dyDescent="0.35">
      <c r="B169" s="72">
        <v>29095</v>
      </c>
      <c r="C169" s="74" t="s">
        <v>152</v>
      </c>
      <c r="D169" s="75" t="s">
        <v>153</v>
      </c>
      <c r="E169" s="74" t="s">
        <v>153</v>
      </c>
      <c r="F169" s="74" t="s">
        <v>343</v>
      </c>
      <c r="G169" s="73" t="s">
        <v>58</v>
      </c>
      <c r="H169" s="371">
        <v>2312.8900000000003</v>
      </c>
    </row>
    <row r="170" spans="2:8" x14ac:dyDescent="0.35">
      <c r="B170" s="72">
        <v>39597</v>
      </c>
      <c r="C170" s="74" t="s">
        <v>47</v>
      </c>
      <c r="D170" s="75" t="s">
        <v>77</v>
      </c>
      <c r="E170" s="74" t="s">
        <v>344</v>
      </c>
      <c r="F170" s="74" t="s">
        <v>345</v>
      </c>
      <c r="G170" s="73" t="s">
        <v>50</v>
      </c>
      <c r="H170" s="371">
        <v>1050.1199999999999</v>
      </c>
    </row>
    <row r="171" spans="2:8" x14ac:dyDescent="0.35">
      <c r="B171" s="72">
        <v>39044</v>
      </c>
      <c r="C171" s="74" t="s">
        <v>266</v>
      </c>
      <c r="D171" s="75" t="s">
        <v>267</v>
      </c>
      <c r="E171" s="74" t="s">
        <v>268</v>
      </c>
      <c r="F171" s="74" t="s">
        <v>346</v>
      </c>
      <c r="G171" s="73" t="s">
        <v>58</v>
      </c>
      <c r="H171" s="371">
        <v>2009.94</v>
      </c>
    </row>
    <row r="172" spans="2:8" x14ac:dyDescent="0.35">
      <c r="B172" s="72">
        <v>43270</v>
      </c>
      <c r="C172" s="74" t="s">
        <v>47</v>
      </c>
      <c r="D172" s="75" t="s">
        <v>242</v>
      </c>
      <c r="E172" s="74" t="s">
        <v>347</v>
      </c>
      <c r="F172" s="74" t="s">
        <v>348</v>
      </c>
      <c r="G172" s="73" t="s">
        <v>58</v>
      </c>
      <c r="H172" s="371">
        <v>1964.69</v>
      </c>
    </row>
    <row r="173" spans="2:8" x14ac:dyDescent="0.35">
      <c r="B173" s="72">
        <v>40283</v>
      </c>
      <c r="C173" s="74" t="s">
        <v>266</v>
      </c>
      <c r="D173" s="75" t="s">
        <v>267</v>
      </c>
      <c r="E173" s="74" t="s">
        <v>268</v>
      </c>
      <c r="F173" s="74" t="s">
        <v>349</v>
      </c>
      <c r="G173" s="73" t="s">
        <v>50</v>
      </c>
      <c r="H173" s="371">
        <v>2046.9900000000002</v>
      </c>
    </row>
    <row r="174" spans="2:8" x14ac:dyDescent="0.35">
      <c r="B174" s="72">
        <v>29825</v>
      </c>
      <c r="C174" s="74" t="s">
        <v>152</v>
      </c>
      <c r="D174" s="75" t="s">
        <v>153</v>
      </c>
      <c r="E174" s="74" t="s">
        <v>153</v>
      </c>
      <c r="F174" s="74" t="s">
        <v>350</v>
      </c>
      <c r="G174" s="73" t="s">
        <v>58</v>
      </c>
      <c r="H174" s="371">
        <v>2840.05</v>
      </c>
    </row>
    <row r="175" spans="2:8" x14ac:dyDescent="0.35">
      <c r="B175" s="72">
        <v>39716</v>
      </c>
      <c r="C175" s="74" t="s">
        <v>152</v>
      </c>
      <c r="D175" s="75" t="s">
        <v>153</v>
      </c>
      <c r="E175" s="74" t="s">
        <v>351</v>
      </c>
      <c r="F175" s="74" t="s">
        <v>352</v>
      </c>
      <c r="G175" s="73" t="s">
        <v>50</v>
      </c>
      <c r="H175" s="371">
        <v>1682</v>
      </c>
    </row>
    <row r="176" spans="2:8" x14ac:dyDescent="0.35">
      <c r="B176" s="72">
        <v>43622</v>
      </c>
      <c r="C176" s="74" t="s">
        <v>147</v>
      </c>
      <c r="D176" s="75" t="s">
        <v>242</v>
      </c>
      <c r="E176" s="74" t="s">
        <v>248</v>
      </c>
      <c r="F176" s="74" t="s">
        <v>353</v>
      </c>
      <c r="G176" s="73" t="s">
        <v>50</v>
      </c>
      <c r="H176" s="371">
        <v>2030.98</v>
      </c>
    </row>
    <row r="177" spans="2:8" x14ac:dyDescent="0.35">
      <c r="B177" s="72">
        <v>36847</v>
      </c>
      <c r="C177" s="74" t="s">
        <v>152</v>
      </c>
      <c r="D177" s="75" t="s">
        <v>153</v>
      </c>
      <c r="E177" s="74" t="s">
        <v>153</v>
      </c>
      <c r="F177" s="74" t="s">
        <v>354</v>
      </c>
      <c r="G177" s="73" t="s">
        <v>50</v>
      </c>
      <c r="H177" s="371">
        <v>1806.06</v>
      </c>
    </row>
    <row r="178" spans="2:8" x14ac:dyDescent="0.35">
      <c r="B178" s="72">
        <v>41600</v>
      </c>
      <c r="C178" s="74" t="s">
        <v>152</v>
      </c>
      <c r="D178" s="75" t="s">
        <v>153</v>
      </c>
      <c r="E178" s="74" t="s">
        <v>153</v>
      </c>
      <c r="F178" s="74" t="s">
        <v>355</v>
      </c>
      <c r="G178" s="73" t="s">
        <v>58</v>
      </c>
      <c r="H178" s="371">
        <v>968.97</v>
      </c>
    </row>
    <row r="179" spans="2:8" x14ac:dyDescent="0.35">
      <c r="B179" s="72">
        <v>39779</v>
      </c>
      <c r="C179" s="74" t="s">
        <v>47</v>
      </c>
      <c r="D179" s="75" t="s">
        <v>66</v>
      </c>
      <c r="E179" s="74" t="s">
        <v>356</v>
      </c>
      <c r="F179" s="74" t="s">
        <v>357</v>
      </c>
      <c r="G179" s="73" t="s">
        <v>50</v>
      </c>
      <c r="H179" s="371">
        <v>1222.45</v>
      </c>
    </row>
    <row r="180" spans="2:8" x14ac:dyDescent="0.35">
      <c r="B180" s="72">
        <v>38078</v>
      </c>
      <c r="C180" s="74" t="s">
        <v>152</v>
      </c>
      <c r="D180" s="75" t="s">
        <v>190</v>
      </c>
      <c r="E180" s="74" t="s">
        <v>358</v>
      </c>
      <c r="F180" s="74" t="s">
        <v>359</v>
      </c>
      <c r="G180" s="73" t="s">
        <v>50</v>
      </c>
      <c r="H180" s="371">
        <v>1911.27</v>
      </c>
    </row>
    <row r="181" spans="2:8" x14ac:dyDescent="0.35">
      <c r="B181" s="72">
        <v>41542</v>
      </c>
      <c r="C181" s="74" t="s">
        <v>296</v>
      </c>
      <c r="D181" s="75" t="s">
        <v>297</v>
      </c>
      <c r="E181" s="74" t="s">
        <v>360</v>
      </c>
      <c r="F181" s="74" t="s">
        <v>361</v>
      </c>
      <c r="G181" s="73" t="s">
        <v>58</v>
      </c>
      <c r="H181" s="371">
        <v>1136.56</v>
      </c>
    </row>
    <row r="182" spans="2:8" x14ac:dyDescent="0.35">
      <c r="B182" s="72">
        <v>29886</v>
      </c>
      <c r="C182" s="74" t="s">
        <v>152</v>
      </c>
      <c r="D182" s="75" t="s">
        <v>153</v>
      </c>
      <c r="E182" s="74" t="s">
        <v>153</v>
      </c>
      <c r="F182" s="74" t="s">
        <v>362</v>
      </c>
      <c r="G182" s="73" t="s">
        <v>50</v>
      </c>
      <c r="H182" s="371">
        <v>3631.38</v>
      </c>
    </row>
    <row r="183" spans="2:8" x14ac:dyDescent="0.35">
      <c r="B183" s="72">
        <v>39765</v>
      </c>
      <c r="C183" s="74" t="s">
        <v>47</v>
      </c>
      <c r="D183" s="75" t="s">
        <v>77</v>
      </c>
      <c r="E183" s="74" t="s">
        <v>363</v>
      </c>
      <c r="F183" s="74" t="s">
        <v>364</v>
      </c>
      <c r="G183" s="73" t="s">
        <v>50</v>
      </c>
      <c r="H183" s="371">
        <v>977.46</v>
      </c>
    </row>
    <row r="184" spans="2:8" x14ac:dyDescent="0.35">
      <c r="B184" s="72">
        <v>38841</v>
      </c>
      <c r="C184" s="74" t="s">
        <v>296</v>
      </c>
      <c r="D184" s="75" t="s">
        <v>297</v>
      </c>
      <c r="E184" s="74" t="s">
        <v>298</v>
      </c>
      <c r="F184" s="74" t="s">
        <v>365</v>
      </c>
      <c r="G184" s="73" t="s">
        <v>58</v>
      </c>
      <c r="H184" s="371">
        <v>2549.84</v>
      </c>
    </row>
    <row r="185" spans="2:8" x14ac:dyDescent="0.35">
      <c r="B185" s="72">
        <v>41984</v>
      </c>
      <c r="C185" s="74" t="s">
        <v>152</v>
      </c>
      <c r="D185" s="75" t="s">
        <v>153</v>
      </c>
      <c r="E185" s="74" t="s">
        <v>153</v>
      </c>
      <c r="F185" s="74" t="s">
        <v>366</v>
      </c>
      <c r="G185" s="73" t="s">
        <v>50</v>
      </c>
      <c r="H185" s="371">
        <v>1789.84</v>
      </c>
    </row>
    <row r="186" spans="2:8" x14ac:dyDescent="0.35">
      <c r="B186" s="72">
        <v>40142</v>
      </c>
      <c r="C186" s="74" t="s">
        <v>296</v>
      </c>
      <c r="D186" s="75" t="s">
        <v>297</v>
      </c>
      <c r="E186" s="74" t="s">
        <v>298</v>
      </c>
      <c r="F186" s="74" t="s">
        <v>367</v>
      </c>
      <c r="G186" s="73" t="s">
        <v>50</v>
      </c>
      <c r="H186" s="371">
        <v>2017.2</v>
      </c>
    </row>
    <row r="187" spans="2:8" x14ac:dyDescent="0.35">
      <c r="B187" s="72">
        <v>41585</v>
      </c>
      <c r="C187" s="74" t="s">
        <v>296</v>
      </c>
      <c r="D187" s="75" t="s">
        <v>297</v>
      </c>
      <c r="E187" s="74" t="s">
        <v>298</v>
      </c>
      <c r="F187" s="74" t="s">
        <v>368</v>
      </c>
      <c r="G187" s="73" t="s">
        <v>50</v>
      </c>
      <c r="H187" s="371">
        <v>1935.49</v>
      </c>
    </row>
    <row r="188" spans="2:8" x14ac:dyDescent="0.35">
      <c r="B188" s="72">
        <v>31365</v>
      </c>
      <c r="C188" s="74" t="s">
        <v>152</v>
      </c>
      <c r="D188" s="75" t="s">
        <v>153</v>
      </c>
      <c r="E188" s="74" t="s">
        <v>153</v>
      </c>
      <c r="F188" s="74" t="s">
        <v>369</v>
      </c>
      <c r="G188" s="73" t="s">
        <v>58</v>
      </c>
      <c r="H188" s="371">
        <v>3351.23</v>
      </c>
    </row>
    <row r="189" spans="2:8" x14ac:dyDescent="0.35">
      <c r="B189" s="72">
        <v>43375</v>
      </c>
      <c r="C189" s="74" t="s">
        <v>370</v>
      </c>
      <c r="D189" s="75" t="s">
        <v>371</v>
      </c>
      <c r="E189" s="74" t="s">
        <v>372</v>
      </c>
      <c r="F189" s="74" t="s">
        <v>373</v>
      </c>
      <c r="G189" s="73" t="s">
        <v>50</v>
      </c>
      <c r="H189" s="371">
        <v>2061.39</v>
      </c>
    </row>
    <row r="190" spans="2:8" x14ac:dyDescent="0.35">
      <c r="B190" s="72">
        <v>40512</v>
      </c>
      <c r="C190" s="74" t="s">
        <v>152</v>
      </c>
      <c r="D190" s="75" t="s">
        <v>190</v>
      </c>
      <c r="E190" s="74" t="s">
        <v>200</v>
      </c>
      <c r="F190" s="74" t="s">
        <v>374</v>
      </c>
      <c r="G190" s="73" t="s">
        <v>50</v>
      </c>
      <c r="H190" s="371">
        <v>1019.71</v>
      </c>
    </row>
    <row r="191" spans="2:8" x14ac:dyDescent="0.35">
      <c r="B191" s="72">
        <v>40010</v>
      </c>
      <c r="C191" s="74" t="s">
        <v>193</v>
      </c>
      <c r="D191" s="75" t="s">
        <v>194</v>
      </c>
      <c r="E191" s="74" t="s">
        <v>195</v>
      </c>
      <c r="F191" s="74" t="s">
        <v>375</v>
      </c>
      <c r="G191" s="73" t="s">
        <v>50</v>
      </c>
      <c r="H191" s="371">
        <v>1827.1100000000001</v>
      </c>
    </row>
    <row r="192" spans="2:8" x14ac:dyDescent="0.35">
      <c r="B192" s="72">
        <v>38995</v>
      </c>
      <c r="C192" s="74" t="s">
        <v>47</v>
      </c>
      <c r="D192" s="75" t="s">
        <v>77</v>
      </c>
      <c r="E192" s="74" t="s">
        <v>117</v>
      </c>
      <c r="F192" s="74" t="s">
        <v>376</v>
      </c>
      <c r="G192" s="73" t="s">
        <v>50</v>
      </c>
      <c r="H192" s="371">
        <v>1475.12</v>
      </c>
    </row>
    <row r="193" spans="2:8" x14ac:dyDescent="0.35">
      <c r="B193" s="72">
        <v>40479</v>
      </c>
      <c r="C193" s="74" t="s">
        <v>152</v>
      </c>
      <c r="D193" s="75" t="s">
        <v>190</v>
      </c>
      <c r="E193" s="74" t="s">
        <v>377</v>
      </c>
      <c r="F193" s="74" t="s">
        <v>378</v>
      </c>
      <c r="G193" s="73" t="s">
        <v>50</v>
      </c>
      <c r="H193" s="371">
        <v>1046.78</v>
      </c>
    </row>
    <row r="194" spans="2:8" x14ac:dyDescent="0.35">
      <c r="B194" s="72">
        <v>31688</v>
      </c>
      <c r="C194" s="74" t="s">
        <v>152</v>
      </c>
      <c r="D194" s="75" t="s">
        <v>190</v>
      </c>
      <c r="E194" s="74" t="s">
        <v>191</v>
      </c>
      <c r="F194" s="74" t="s">
        <v>379</v>
      </c>
      <c r="G194" s="73" t="s">
        <v>50</v>
      </c>
      <c r="H194" s="371">
        <v>2978.93</v>
      </c>
    </row>
    <row r="195" spans="2:8" x14ac:dyDescent="0.35">
      <c r="B195" s="72">
        <v>39940</v>
      </c>
      <c r="C195" s="74" t="s">
        <v>176</v>
      </c>
      <c r="D195" s="75" t="s">
        <v>177</v>
      </c>
      <c r="E195" s="74" t="s">
        <v>380</v>
      </c>
      <c r="F195" s="74" t="s">
        <v>90</v>
      </c>
      <c r="G195" s="73" t="s">
        <v>50</v>
      </c>
      <c r="H195" s="371">
        <v>1823.59</v>
      </c>
    </row>
    <row r="196" spans="2:8" x14ac:dyDescent="0.35">
      <c r="B196" s="72">
        <v>38071</v>
      </c>
      <c r="C196" s="74" t="s">
        <v>152</v>
      </c>
      <c r="D196" s="75" t="s">
        <v>190</v>
      </c>
      <c r="E196" s="74" t="s">
        <v>200</v>
      </c>
      <c r="F196" s="74" t="s">
        <v>381</v>
      </c>
      <c r="G196" s="73" t="s">
        <v>50</v>
      </c>
      <c r="H196" s="371">
        <v>1701.59</v>
      </c>
    </row>
    <row r="197" spans="2:8" x14ac:dyDescent="0.35">
      <c r="B197" s="72">
        <v>40731</v>
      </c>
      <c r="C197" s="74" t="s">
        <v>152</v>
      </c>
      <c r="D197" s="75" t="s">
        <v>190</v>
      </c>
      <c r="E197" s="74" t="s">
        <v>382</v>
      </c>
      <c r="F197" s="74" t="s">
        <v>383</v>
      </c>
      <c r="G197" s="73" t="s">
        <v>58</v>
      </c>
      <c r="H197" s="371">
        <v>2117.36</v>
      </c>
    </row>
    <row r="198" spans="2:8" x14ac:dyDescent="0.35">
      <c r="B198" s="72">
        <v>31363</v>
      </c>
      <c r="C198" s="74" t="s">
        <v>152</v>
      </c>
      <c r="D198" s="75" t="s">
        <v>153</v>
      </c>
      <c r="E198" s="74" t="s">
        <v>153</v>
      </c>
      <c r="F198" s="74" t="s">
        <v>384</v>
      </c>
      <c r="G198" s="73" t="s">
        <v>58</v>
      </c>
      <c r="H198" s="371">
        <v>3159.47</v>
      </c>
    </row>
    <row r="199" spans="2:8" x14ac:dyDescent="0.35">
      <c r="B199" s="72">
        <v>40885</v>
      </c>
      <c r="C199" s="74" t="s">
        <v>47</v>
      </c>
      <c r="D199" s="75" t="s">
        <v>77</v>
      </c>
      <c r="E199" s="74" t="s">
        <v>385</v>
      </c>
      <c r="F199" s="74" t="s">
        <v>386</v>
      </c>
      <c r="G199" s="73" t="s">
        <v>50</v>
      </c>
      <c r="H199" s="371">
        <v>1005.4</v>
      </c>
    </row>
    <row r="200" spans="2:8" x14ac:dyDescent="0.35">
      <c r="B200" s="72">
        <v>38547</v>
      </c>
      <c r="C200" s="74" t="s">
        <v>300</v>
      </c>
      <c r="D200" s="75" t="s">
        <v>387</v>
      </c>
      <c r="E200" s="74" t="s">
        <v>388</v>
      </c>
      <c r="F200" s="74" t="s">
        <v>389</v>
      </c>
      <c r="G200" s="73" t="s">
        <v>50</v>
      </c>
      <c r="H200" s="371">
        <v>1751.52</v>
      </c>
    </row>
    <row r="201" spans="2:8" x14ac:dyDescent="0.35">
      <c r="B201" s="72">
        <v>40780</v>
      </c>
      <c r="C201" s="74" t="s">
        <v>152</v>
      </c>
      <c r="D201" s="75" t="s">
        <v>153</v>
      </c>
      <c r="E201" s="74" t="s">
        <v>153</v>
      </c>
      <c r="F201" s="74" t="s">
        <v>125</v>
      </c>
      <c r="G201" s="73" t="s">
        <v>58</v>
      </c>
      <c r="H201" s="371">
        <v>2359.4499999999998</v>
      </c>
    </row>
    <row r="202" spans="2:8" x14ac:dyDescent="0.35">
      <c r="B202" s="72">
        <v>37336</v>
      </c>
      <c r="C202" s="74" t="s">
        <v>152</v>
      </c>
      <c r="D202" s="75" t="s">
        <v>153</v>
      </c>
      <c r="E202" s="74" t="s">
        <v>153</v>
      </c>
      <c r="F202" s="74" t="s">
        <v>390</v>
      </c>
      <c r="G202" s="73" t="s">
        <v>50</v>
      </c>
      <c r="H202" s="371">
        <v>2351.7800000000002</v>
      </c>
    </row>
    <row r="203" spans="2:8" x14ac:dyDescent="0.35">
      <c r="B203" s="72">
        <v>39422</v>
      </c>
      <c r="C203" s="74" t="s">
        <v>300</v>
      </c>
      <c r="D203" s="75" t="s">
        <v>387</v>
      </c>
      <c r="E203" s="74" t="s">
        <v>388</v>
      </c>
      <c r="F203" s="74" t="s">
        <v>391</v>
      </c>
      <c r="G203" s="73" t="s">
        <v>50</v>
      </c>
      <c r="H203" s="371">
        <v>1685.41</v>
      </c>
    </row>
    <row r="204" spans="2:8" x14ac:dyDescent="0.35">
      <c r="B204" s="72">
        <v>37726</v>
      </c>
      <c r="C204" s="74" t="s">
        <v>152</v>
      </c>
      <c r="D204" s="75" t="s">
        <v>153</v>
      </c>
      <c r="E204" s="74" t="s">
        <v>153</v>
      </c>
      <c r="F204" s="74" t="s">
        <v>392</v>
      </c>
      <c r="G204" s="73" t="s">
        <v>50</v>
      </c>
      <c r="H204" s="371">
        <v>1931.3</v>
      </c>
    </row>
    <row r="205" spans="2:8" x14ac:dyDescent="0.35">
      <c r="B205" s="72">
        <v>41242</v>
      </c>
      <c r="C205" s="74" t="s">
        <v>152</v>
      </c>
      <c r="D205" s="75" t="s">
        <v>153</v>
      </c>
      <c r="E205" s="74" t="s">
        <v>153</v>
      </c>
      <c r="F205" s="74" t="s">
        <v>126</v>
      </c>
      <c r="G205" s="73" t="s">
        <v>50</v>
      </c>
      <c r="H205" s="371">
        <v>2125.0500000000002</v>
      </c>
    </row>
    <row r="206" spans="2:8" x14ac:dyDescent="0.35">
      <c r="B206" s="72">
        <v>41571</v>
      </c>
      <c r="C206" s="74" t="s">
        <v>152</v>
      </c>
      <c r="D206" s="75" t="s">
        <v>153</v>
      </c>
      <c r="E206" s="74" t="s">
        <v>153</v>
      </c>
      <c r="F206" s="74" t="s">
        <v>393</v>
      </c>
      <c r="G206" s="73" t="s">
        <v>50</v>
      </c>
      <c r="H206" s="371">
        <v>1563.5</v>
      </c>
    </row>
    <row r="207" spans="2:8" x14ac:dyDescent="0.35">
      <c r="B207" s="72">
        <v>32597</v>
      </c>
      <c r="C207" s="74" t="s">
        <v>152</v>
      </c>
      <c r="D207" s="75" t="s">
        <v>153</v>
      </c>
      <c r="E207" s="74" t="s">
        <v>153</v>
      </c>
      <c r="F207" s="74" t="s">
        <v>391</v>
      </c>
      <c r="G207" s="73" t="s">
        <v>50</v>
      </c>
      <c r="H207" s="371">
        <v>3392.18</v>
      </c>
    </row>
    <row r="208" spans="2:8" x14ac:dyDescent="0.35">
      <c r="B208" s="72">
        <v>39898</v>
      </c>
      <c r="C208" s="74" t="s">
        <v>47</v>
      </c>
      <c r="D208" s="75" t="s">
        <v>77</v>
      </c>
      <c r="E208" s="74" t="s">
        <v>394</v>
      </c>
      <c r="F208" s="74" t="s">
        <v>395</v>
      </c>
      <c r="G208" s="73" t="s">
        <v>50</v>
      </c>
      <c r="H208" s="371">
        <v>1069.72</v>
      </c>
    </row>
    <row r="209" spans="2:8" x14ac:dyDescent="0.35">
      <c r="B209" s="72">
        <v>37721</v>
      </c>
      <c r="C209" s="74" t="s">
        <v>152</v>
      </c>
      <c r="D209" s="75" t="s">
        <v>190</v>
      </c>
      <c r="E209" s="74" t="s">
        <v>275</v>
      </c>
      <c r="F209" s="74" t="s">
        <v>396</v>
      </c>
      <c r="G209" s="73" t="s">
        <v>50</v>
      </c>
      <c r="H209" s="371">
        <v>1189.8</v>
      </c>
    </row>
    <row r="210" spans="2:8" x14ac:dyDescent="0.35">
      <c r="B210" s="72">
        <v>29111</v>
      </c>
      <c r="C210" s="74" t="s">
        <v>159</v>
      </c>
      <c r="D210" s="75" t="s">
        <v>160</v>
      </c>
      <c r="E210" s="74" t="s">
        <v>397</v>
      </c>
      <c r="F210" s="74" t="s">
        <v>398</v>
      </c>
      <c r="G210" s="73" t="s">
        <v>50</v>
      </c>
      <c r="H210" s="371">
        <v>2020</v>
      </c>
    </row>
    <row r="211" spans="2:8" x14ac:dyDescent="0.35">
      <c r="B211" s="72">
        <v>39560</v>
      </c>
      <c r="C211" s="74" t="s">
        <v>159</v>
      </c>
      <c r="D211" s="75" t="s">
        <v>160</v>
      </c>
      <c r="E211" s="74" t="s">
        <v>399</v>
      </c>
      <c r="F211" s="74" t="s">
        <v>400</v>
      </c>
      <c r="G211" s="73" t="s">
        <v>50</v>
      </c>
      <c r="H211" s="371">
        <v>1051.4000000000001</v>
      </c>
    </row>
    <row r="212" spans="2:8" x14ac:dyDescent="0.35">
      <c r="B212" s="72">
        <v>38309</v>
      </c>
      <c r="C212" s="74" t="s">
        <v>159</v>
      </c>
      <c r="D212" s="75" t="s">
        <v>160</v>
      </c>
      <c r="E212" s="74" t="s">
        <v>401</v>
      </c>
      <c r="F212" s="74" t="s">
        <v>345</v>
      </c>
      <c r="G212" s="73" t="s">
        <v>50</v>
      </c>
      <c r="H212" s="371">
        <v>1718</v>
      </c>
    </row>
    <row r="213" spans="2:8" x14ac:dyDescent="0.35">
      <c r="B213" s="72">
        <v>40087</v>
      </c>
      <c r="C213" s="74" t="s">
        <v>159</v>
      </c>
      <c r="D213" s="75" t="s">
        <v>160</v>
      </c>
      <c r="E213" s="74" t="s">
        <v>397</v>
      </c>
      <c r="F213" s="74" t="s">
        <v>402</v>
      </c>
      <c r="G213" s="73" t="s">
        <v>50</v>
      </c>
      <c r="H213" s="371">
        <v>1580.14</v>
      </c>
    </row>
    <row r="214" spans="2:8" x14ac:dyDescent="0.35">
      <c r="B214" s="72">
        <v>43907</v>
      </c>
      <c r="C214" s="74" t="s">
        <v>132</v>
      </c>
      <c r="D214" s="75" t="s">
        <v>145</v>
      </c>
      <c r="E214" s="74" t="s">
        <v>403</v>
      </c>
      <c r="F214" s="74" t="s">
        <v>404</v>
      </c>
      <c r="G214" s="73" t="s">
        <v>50</v>
      </c>
      <c r="H214" s="371">
        <v>2050.96</v>
      </c>
    </row>
    <row r="215" spans="2:8" x14ac:dyDescent="0.35">
      <c r="B215" s="72">
        <v>39982</v>
      </c>
      <c r="C215" s="74" t="s">
        <v>47</v>
      </c>
      <c r="D215" s="75" t="s">
        <v>66</v>
      </c>
      <c r="E215" s="74" t="s">
        <v>211</v>
      </c>
      <c r="F215" s="74" t="s">
        <v>405</v>
      </c>
      <c r="G215" s="73" t="s">
        <v>50</v>
      </c>
      <c r="H215" s="371">
        <v>2360.2799999999997</v>
      </c>
    </row>
    <row r="216" spans="2:8" x14ac:dyDescent="0.35">
      <c r="B216" s="72">
        <v>39016</v>
      </c>
      <c r="C216" s="74" t="s">
        <v>159</v>
      </c>
      <c r="D216" s="75" t="s">
        <v>160</v>
      </c>
      <c r="E216" s="74" t="s">
        <v>399</v>
      </c>
      <c r="F216" s="74" t="s">
        <v>406</v>
      </c>
      <c r="G216" s="73" t="s">
        <v>58</v>
      </c>
      <c r="H216" s="371">
        <v>1892.64</v>
      </c>
    </row>
    <row r="217" spans="2:8" x14ac:dyDescent="0.35">
      <c r="B217" s="72">
        <v>40477</v>
      </c>
      <c r="C217" s="74" t="s">
        <v>159</v>
      </c>
      <c r="D217" s="75" t="s">
        <v>160</v>
      </c>
      <c r="E217" s="74" t="s">
        <v>397</v>
      </c>
      <c r="F217" s="74" t="s">
        <v>407</v>
      </c>
      <c r="G217" s="73" t="s">
        <v>50</v>
      </c>
      <c r="H217" s="371">
        <v>1807.54</v>
      </c>
    </row>
    <row r="218" spans="2:8" x14ac:dyDescent="0.35">
      <c r="B218" s="72">
        <v>30194</v>
      </c>
      <c r="C218" s="74" t="s">
        <v>159</v>
      </c>
      <c r="D218" s="75" t="s">
        <v>160</v>
      </c>
      <c r="E218" s="74" t="s">
        <v>397</v>
      </c>
      <c r="F218" s="74" t="s">
        <v>408</v>
      </c>
      <c r="G218" s="73" t="s">
        <v>58</v>
      </c>
      <c r="H218" s="371">
        <v>3304.8100000000004</v>
      </c>
    </row>
    <row r="219" spans="2:8" x14ac:dyDescent="0.35">
      <c r="B219" s="72">
        <v>37770</v>
      </c>
      <c r="C219" s="74" t="s">
        <v>159</v>
      </c>
      <c r="D219" s="75" t="s">
        <v>160</v>
      </c>
      <c r="E219" s="74" t="s">
        <v>397</v>
      </c>
      <c r="F219" s="74" t="s">
        <v>408</v>
      </c>
      <c r="G219" s="73" t="s">
        <v>58</v>
      </c>
      <c r="H219" s="371">
        <v>2877.87</v>
      </c>
    </row>
    <row r="220" spans="2:8" x14ac:dyDescent="0.35">
      <c r="B220" s="72">
        <v>42311</v>
      </c>
      <c r="C220" s="74" t="s">
        <v>159</v>
      </c>
      <c r="D220" s="75" t="s">
        <v>160</v>
      </c>
      <c r="E220" s="74" t="s">
        <v>401</v>
      </c>
      <c r="F220" s="74" t="s">
        <v>409</v>
      </c>
      <c r="G220" s="73" t="s">
        <v>50</v>
      </c>
      <c r="H220" s="371">
        <v>1000.86</v>
      </c>
    </row>
    <row r="221" spans="2:8" x14ac:dyDescent="0.35">
      <c r="B221" s="72">
        <v>40456</v>
      </c>
      <c r="C221" s="74" t="s">
        <v>159</v>
      </c>
      <c r="D221" s="75" t="s">
        <v>160</v>
      </c>
      <c r="E221" s="74" t="s">
        <v>410</v>
      </c>
      <c r="F221" s="74" t="s">
        <v>411</v>
      </c>
      <c r="G221" s="73" t="s">
        <v>50</v>
      </c>
      <c r="H221" s="371">
        <v>996.47</v>
      </c>
    </row>
    <row r="222" spans="2:8" x14ac:dyDescent="0.35">
      <c r="B222" s="72">
        <v>33539</v>
      </c>
      <c r="C222" s="74" t="s">
        <v>159</v>
      </c>
      <c r="D222" s="75" t="s">
        <v>160</v>
      </c>
      <c r="E222" s="74" t="s">
        <v>397</v>
      </c>
      <c r="F222" s="74" t="s">
        <v>412</v>
      </c>
      <c r="G222" s="73" t="s">
        <v>50</v>
      </c>
      <c r="H222" s="371">
        <v>1811.31</v>
      </c>
    </row>
    <row r="223" spans="2:8" x14ac:dyDescent="0.35">
      <c r="B223" s="72">
        <v>40820</v>
      </c>
      <c r="C223" s="74" t="s">
        <v>159</v>
      </c>
      <c r="D223" s="75" t="s">
        <v>160</v>
      </c>
      <c r="E223" s="74" t="s">
        <v>413</v>
      </c>
      <c r="F223" s="74" t="s">
        <v>414</v>
      </c>
      <c r="G223" s="73" t="s">
        <v>50</v>
      </c>
      <c r="H223" s="371">
        <v>1093.31</v>
      </c>
    </row>
    <row r="224" spans="2:8" x14ac:dyDescent="0.35">
      <c r="B224" s="72">
        <v>41396</v>
      </c>
      <c r="C224" s="74" t="s">
        <v>205</v>
      </c>
      <c r="D224" s="75" t="s">
        <v>206</v>
      </c>
      <c r="E224" s="74" t="s">
        <v>415</v>
      </c>
      <c r="F224" s="74" t="s">
        <v>416</v>
      </c>
      <c r="G224" s="73" t="s">
        <v>50</v>
      </c>
      <c r="H224" s="371">
        <v>1097.1300000000001</v>
      </c>
    </row>
    <row r="225" spans="2:8" x14ac:dyDescent="0.35">
      <c r="B225" s="72">
        <v>41240</v>
      </c>
      <c r="C225" s="74" t="s">
        <v>417</v>
      </c>
      <c r="D225" s="75" t="s">
        <v>418</v>
      </c>
      <c r="E225" s="74" t="s">
        <v>419</v>
      </c>
      <c r="F225" s="74" t="s">
        <v>420</v>
      </c>
      <c r="G225" s="73" t="s">
        <v>50</v>
      </c>
      <c r="H225" s="371">
        <v>1074.26</v>
      </c>
    </row>
    <row r="226" spans="2:8" x14ac:dyDescent="0.35">
      <c r="B226" s="72">
        <v>33506</v>
      </c>
      <c r="C226" s="74" t="s">
        <v>159</v>
      </c>
      <c r="D226" s="75" t="s">
        <v>160</v>
      </c>
      <c r="E226" s="74" t="s">
        <v>397</v>
      </c>
      <c r="F226" s="74" t="s">
        <v>421</v>
      </c>
      <c r="G226" s="73" t="s">
        <v>50</v>
      </c>
      <c r="H226" s="371">
        <v>3178.3999999999996</v>
      </c>
    </row>
    <row r="227" spans="2:8" x14ac:dyDescent="0.35">
      <c r="B227" s="72">
        <v>39751</v>
      </c>
      <c r="C227" s="74" t="s">
        <v>422</v>
      </c>
      <c r="D227" s="75" t="s">
        <v>423</v>
      </c>
      <c r="E227" s="74" t="s">
        <v>424</v>
      </c>
      <c r="F227" s="74" t="s">
        <v>425</v>
      </c>
      <c r="G227" s="73" t="s">
        <v>50</v>
      </c>
      <c r="H227" s="371">
        <v>1926.51</v>
      </c>
    </row>
    <row r="228" spans="2:8" x14ac:dyDescent="0.35">
      <c r="B228" s="72">
        <v>37955</v>
      </c>
      <c r="C228" s="74" t="s">
        <v>159</v>
      </c>
      <c r="D228" s="75" t="s">
        <v>160</v>
      </c>
      <c r="E228" s="74" t="s">
        <v>426</v>
      </c>
      <c r="F228" s="74" t="s">
        <v>427</v>
      </c>
      <c r="G228" s="73" t="s">
        <v>50</v>
      </c>
      <c r="H228" s="371">
        <v>2209.2600000000002</v>
      </c>
    </row>
    <row r="229" spans="2:8" x14ac:dyDescent="0.35">
      <c r="B229" s="72">
        <v>41114</v>
      </c>
      <c r="C229" s="74" t="s">
        <v>182</v>
      </c>
      <c r="D229" s="75" t="s">
        <v>183</v>
      </c>
      <c r="E229" s="74" t="s">
        <v>317</v>
      </c>
      <c r="F229" s="74" t="s">
        <v>428</v>
      </c>
      <c r="G229" s="73" t="s">
        <v>50</v>
      </c>
      <c r="H229" s="371">
        <v>1008.76</v>
      </c>
    </row>
    <row r="230" spans="2:8" x14ac:dyDescent="0.35">
      <c r="B230" s="72">
        <v>41605</v>
      </c>
      <c r="C230" s="74" t="s">
        <v>417</v>
      </c>
      <c r="D230" s="75" t="s">
        <v>418</v>
      </c>
      <c r="E230" s="74" t="s">
        <v>429</v>
      </c>
      <c r="F230" s="74" t="s">
        <v>430</v>
      </c>
      <c r="G230" s="73" t="s">
        <v>50</v>
      </c>
      <c r="H230" s="371">
        <v>1000.31</v>
      </c>
    </row>
    <row r="231" spans="2:8" x14ac:dyDescent="0.35">
      <c r="B231" s="72">
        <v>34242</v>
      </c>
      <c r="C231" s="74" t="s">
        <v>417</v>
      </c>
      <c r="D231" s="75" t="s">
        <v>418</v>
      </c>
      <c r="E231" s="74" t="s">
        <v>431</v>
      </c>
      <c r="F231" s="74" t="s">
        <v>432</v>
      </c>
      <c r="G231" s="73" t="s">
        <v>50</v>
      </c>
      <c r="H231" s="371">
        <v>2294.7199999999998</v>
      </c>
    </row>
    <row r="232" spans="2:8" x14ac:dyDescent="0.35">
      <c r="B232" s="72">
        <v>41765</v>
      </c>
      <c r="C232" s="74" t="s">
        <v>417</v>
      </c>
      <c r="D232" s="75" t="s">
        <v>418</v>
      </c>
      <c r="E232" s="74" t="s">
        <v>433</v>
      </c>
      <c r="F232" s="74" t="s">
        <v>434</v>
      </c>
      <c r="G232" s="73" t="s">
        <v>50</v>
      </c>
      <c r="H232" s="371">
        <v>2017.36</v>
      </c>
    </row>
    <row r="233" spans="2:8" x14ac:dyDescent="0.35">
      <c r="B233" s="72">
        <v>37558</v>
      </c>
      <c r="C233" s="74" t="s">
        <v>417</v>
      </c>
      <c r="D233" s="75" t="s">
        <v>418</v>
      </c>
      <c r="E233" s="74" t="s">
        <v>419</v>
      </c>
      <c r="F233" s="74" t="s">
        <v>435</v>
      </c>
      <c r="G233" s="73" t="s">
        <v>50</v>
      </c>
      <c r="H233" s="371">
        <v>1702.54</v>
      </c>
    </row>
    <row r="234" spans="2:8" x14ac:dyDescent="0.35">
      <c r="B234" s="72">
        <v>41872</v>
      </c>
      <c r="C234" s="74" t="s">
        <v>417</v>
      </c>
      <c r="D234" s="75" t="s">
        <v>418</v>
      </c>
      <c r="E234" s="74" t="s">
        <v>419</v>
      </c>
      <c r="F234" s="74" t="s">
        <v>436</v>
      </c>
      <c r="G234" s="73" t="s">
        <v>50</v>
      </c>
      <c r="H234" s="371">
        <v>2201.6999999999998</v>
      </c>
    </row>
    <row r="235" spans="2:8" x14ac:dyDescent="0.35">
      <c r="B235" s="72">
        <v>40877</v>
      </c>
      <c r="C235" s="74" t="s">
        <v>417</v>
      </c>
      <c r="D235" s="75" t="s">
        <v>418</v>
      </c>
      <c r="E235" s="74" t="s">
        <v>429</v>
      </c>
      <c r="F235" s="74" t="s">
        <v>437</v>
      </c>
      <c r="G235" s="73" t="s">
        <v>50</v>
      </c>
      <c r="H235" s="371">
        <v>2001.61</v>
      </c>
    </row>
    <row r="236" spans="2:8" x14ac:dyDescent="0.35">
      <c r="B236" s="72">
        <v>42271</v>
      </c>
      <c r="C236" s="74" t="s">
        <v>159</v>
      </c>
      <c r="D236" s="75" t="s">
        <v>160</v>
      </c>
      <c r="E236" s="74" t="s">
        <v>438</v>
      </c>
      <c r="F236" s="74" t="s">
        <v>439</v>
      </c>
      <c r="G236" s="73" t="s">
        <v>50</v>
      </c>
      <c r="H236" s="371">
        <v>2152.6800000000003</v>
      </c>
    </row>
    <row r="237" spans="2:8" x14ac:dyDescent="0.35">
      <c r="B237" s="72">
        <v>35901</v>
      </c>
      <c r="C237" s="74" t="s">
        <v>205</v>
      </c>
      <c r="D237" s="75" t="s">
        <v>206</v>
      </c>
      <c r="E237" s="74" t="s">
        <v>207</v>
      </c>
      <c r="F237" s="74" t="s">
        <v>440</v>
      </c>
      <c r="G237" s="73" t="s">
        <v>50</v>
      </c>
      <c r="H237" s="371">
        <v>1857.9</v>
      </c>
    </row>
    <row r="238" spans="2:8" x14ac:dyDescent="0.35">
      <c r="B238" s="72">
        <v>39783</v>
      </c>
      <c r="C238" s="74" t="s">
        <v>213</v>
      </c>
      <c r="D238" s="75" t="s">
        <v>214</v>
      </c>
      <c r="E238" s="74" t="s">
        <v>215</v>
      </c>
      <c r="F238" s="74" t="s">
        <v>441</v>
      </c>
      <c r="G238" s="73" t="s">
        <v>50</v>
      </c>
      <c r="H238" s="371">
        <v>1772.44</v>
      </c>
    </row>
    <row r="239" spans="2:8" x14ac:dyDescent="0.35">
      <c r="B239" s="72">
        <v>39058</v>
      </c>
      <c r="C239" s="74" t="s">
        <v>370</v>
      </c>
      <c r="D239" s="75" t="s">
        <v>371</v>
      </c>
      <c r="E239" s="74" t="s">
        <v>372</v>
      </c>
      <c r="F239" s="74" t="s">
        <v>442</v>
      </c>
      <c r="G239" s="73" t="s">
        <v>58</v>
      </c>
      <c r="H239" s="371">
        <v>1813.62</v>
      </c>
    </row>
    <row r="240" spans="2:8" x14ac:dyDescent="0.35">
      <c r="B240" s="72">
        <v>40871</v>
      </c>
      <c r="C240" s="74" t="s">
        <v>47</v>
      </c>
      <c r="D240" s="75" t="s">
        <v>77</v>
      </c>
      <c r="E240" s="74" t="s">
        <v>443</v>
      </c>
      <c r="F240" s="74" t="s">
        <v>444</v>
      </c>
      <c r="G240" s="73" t="s">
        <v>50</v>
      </c>
      <c r="H240" s="371">
        <v>1164.54</v>
      </c>
    </row>
    <row r="241" spans="2:8" x14ac:dyDescent="0.35">
      <c r="B241" s="72">
        <v>41226</v>
      </c>
      <c r="C241" s="74" t="s">
        <v>47</v>
      </c>
      <c r="D241" s="75" t="s">
        <v>53</v>
      </c>
      <c r="E241" s="74" t="s">
        <v>54</v>
      </c>
      <c r="F241" s="74" t="s">
        <v>445</v>
      </c>
      <c r="G241" s="73" t="s">
        <v>50</v>
      </c>
      <c r="H241" s="371">
        <v>2262.87</v>
      </c>
    </row>
    <row r="242" spans="2:8" x14ac:dyDescent="0.35">
      <c r="B242" s="72">
        <v>35899</v>
      </c>
      <c r="C242" s="74" t="s">
        <v>370</v>
      </c>
      <c r="D242" s="75" t="s">
        <v>371</v>
      </c>
      <c r="E242" s="74" t="s">
        <v>446</v>
      </c>
      <c r="F242" s="74" t="s">
        <v>447</v>
      </c>
      <c r="G242" s="73" t="s">
        <v>58</v>
      </c>
      <c r="H242" s="371">
        <v>2265.42</v>
      </c>
    </row>
    <row r="243" spans="2:8" x14ac:dyDescent="0.35">
      <c r="B243" s="72">
        <v>37593</v>
      </c>
      <c r="C243" s="74" t="s">
        <v>370</v>
      </c>
      <c r="D243" s="75" t="s">
        <v>371</v>
      </c>
      <c r="E243" s="74" t="s">
        <v>446</v>
      </c>
      <c r="F243" s="74" t="s">
        <v>448</v>
      </c>
      <c r="G243" s="73" t="s">
        <v>50</v>
      </c>
      <c r="H243" s="371">
        <v>2325</v>
      </c>
    </row>
    <row r="244" spans="2:8" x14ac:dyDescent="0.35">
      <c r="B244" s="72">
        <v>44012</v>
      </c>
      <c r="C244" s="74" t="s">
        <v>47</v>
      </c>
      <c r="D244" s="75" t="s">
        <v>54</v>
      </c>
      <c r="E244" s="74" t="s">
        <v>54</v>
      </c>
      <c r="F244" s="74" t="s">
        <v>449</v>
      </c>
      <c r="G244" s="73" t="s">
        <v>50</v>
      </c>
      <c r="H244" s="371">
        <v>1997.42</v>
      </c>
    </row>
    <row r="245" spans="2:8" x14ac:dyDescent="0.35">
      <c r="B245" s="72">
        <v>41964</v>
      </c>
      <c r="C245" s="74" t="s">
        <v>450</v>
      </c>
      <c r="D245" s="75" t="s">
        <v>451</v>
      </c>
      <c r="E245" s="74" t="s">
        <v>452</v>
      </c>
      <c r="F245" s="74" t="s">
        <v>453</v>
      </c>
      <c r="G245" s="73" t="s">
        <v>50</v>
      </c>
      <c r="H245" s="371">
        <v>1202.97</v>
      </c>
    </row>
    <row r="246" spans="2:8" x14ac:dyDescent="0.35">
      <c r="B246" s="72">
        <v>41973</v>
      </c>
      <c r="C246" s="74" t="s">
        <v>370</v>
      </c>
      <c r="D246" s="75" t="s">
        <v>371</v>
      </c>
      <c r="E246" s="74" t="s">
        <v>446</v>
      </c>
      <c r="F246" s="74" t="s">
        <v>454</v>
      </c>
      <c r="G246" s="73" t="s">
        <v>50</v>
      </c>
      <c r="H246" s="371">
        <v>2260.7600000000002</v>
      </c>
    </row>
    <row r="247" spans="2:8" x14ac:dyDescent="0.35">
      <c r="B247" s="72">
        <v>37019</v>
      </c>
      <c r="C247" s="74" t="s">
        <v>152</v>
      </c>
      <c r="D247" s="75" t="s">
        <v>153</v>
      </c>
      <c r="E247" s="74" t="s">
        <v>153</v>
      </c>
      <c r="F247" s="74" t="s">
        <v>455</v>
      </c>
      <c r="G247" s="73" t="s">
        <v>50</v>
      </c>
      <c r="H247" s="371">
        <v>1711.87</v>
      </c>
    </row>
    <row r="248" spans="2:8" x14ac:dyDescent="0.35">
      <c r="B248" s="72">
        <v>41037</v>
      </c>
      <c r="C248" s="74" t="s">
        <v>213</v>
      </c>
      <c r="D248" s="75" t="s">
        <v>214</v>
      </c>
      <c r="E248" s="74" t="s">
        <v>456</v>
      </c>
      <c r="F248" s="74" t="s">
        <v>457</v>
      </c>
      <c r="G248" s="73" t="s">
        <v>50</v>
      </c>
      <c r="H248" s="371">
        <v>2020.25</v>
      </c>
    </row>
    <row r="249" spans="2:8" x14ac:dyDescent="0.35">
      <c r="B249" s="72">
        <v>38568</v>
      </c>
      <c r="C249" s="74" t="s">
        <v>213</v>
      </c>
      <c r="D249" s="75" t="s">
        <v>214</v>
      </c>
      <c r="E249" s="74" t="s">
        <v>215</v>
      </c>
      <c r="F249" s="74" t="s">
        <v>458</v>
      </c>
      <c r="G249" s="73" t="s">
        <v>50</v>
      </c>
      <c r="H249" s="371">
        <v>1714.27</v>
      </c>
    </row>
    <row r="250" spans="2:8" x14ac:dyDescent="0.35">
      <c r="B250" s="72">
        <v>42157</v>
      </c>
      <c r="C250" s="74" t="s">
        <v>213</v>
      </c>
      <c r="D250" s="75" t="s">
        <v>214</v>
      </c>
      <c r="E250" s="74" t="s">
        <v>215</v>
      </c>
      <c r="F250" s="74" t="s">
        <v>459</v>
      </c>
      <c r="G250" s="73" t="s">
        <v>50</v>
      </c>
      <c r="H250" s="371">
        <v>956.08</v>
      </c>
    </row>
    <row r="251" spans="2:8" x14ac:dyDescent="0.35">
      <c r="B251" s="72">
        <v>41192</v>
      </c>
      <c r="C251" s="74" t="s">
        <v>182</v>
      </c>
      <c r="D251" s="75" t="s">
        <v>183</v>
      </c>
      <c r="E251" s="74" t="s">
        <v>460</v>
      </c>
      <c r="F251" s="74" t="s">
        <v>461</v>
      </c>
      <c r="G251" s="73" t="s">
        <v>50</v>
      </c>
      <c r="H251" s="371">
        <v>1879.97</v>
      </c>
    </row>
    <row r="252" spans="2:8" x14ac:dyDescent="0.35">
      <c r="B252" s="72">
        <v>41604</v>
      </c>
      <c r="C252" s="74" t="s">
        <v>213</v>
      </c>
      <c r="D252" s="75" t="s">
        <v>214</v>
      </c>
      <c r="E252" s="74" t="s">
        <v>215</v>
      </c>
      <c r="F252" s="74" t="s">
        <v>462</v>
      </c>
      <c r="G252" s="73" t="s">
        <v>50</v>
      </c>
      <c r="H252" s="371">
        <v>2201.9699999999998</v>
      </c>
    </row>
    <row r="253" spans="2:8" x14ac:dyDescent="0.35">
      <c r="B253" s="72">
        <v>41975</v>
      </c>
      <c r="C253" s="74" t="s">
        <v>213</v>
      </c>
      <c r="D253" s="75" t="s">
        <v>214</v>
      </c>
      <c r="E253" s="74" t="s">
        <v>463</v>
      </c>
      <c r="F253" s="74" t="s">
        <v>464</v>
      </c>
      <c r="G253" s="73" t="s">
        <v>50</v>
      </c>
      <c r="H253" s="371">
        <v>1089.1500000000001</v>
      </c>
    </row>
    <row r="254" spans="2:8" x14ac:dyDescent="0.35">
      <c r="B254" s="72">
        <v>36853</v>
      </c>
      <c r="C254" s="74" t="s">
        <v>465</v>
      </c>
      <c r="D254" s="75" t="s">
        <v>466</v>
      </c>
      <c r="E254" s="74" t="s">
        <v>467</v>
      </c>
      <c r="F254" s="74" t="s">
        <v>468</v>
      </c>
      <c r="G254" s="73" t="s">
        <v>50</v>
      </c>
      <c r="H254" s="371">
        <v>2318.0400000000004</v>
      </c>
    </row>
    <row r="255" spans="2:8" x14ac:dyDescent="0.35">
      <c r="B255" s="72">
        <v>39961</v>
      </c>
      <c r="C255" s="74" t="s">
        <v>465</v>
      </c>
      <c r="D255" s="75" t="s">
        <v>466</v>
      </c>
      <c r="E255" s="74" t="s">
        <v>467</v>
      </c>
      <c r="F255" s="74" t="s">
        <v>469</v>
      </c>
      <c r="G255" s="73" t="s">
        <v>50</v>
      </c>
      <c r="H255" s="371">
        <v>1903.68</v>
      </c>
    </row>
    <row r="256" spans="2:8" x14ac:dyDescent="0.35">
      <c r="B256" s="72">
        <v>37238</v>
      </c>
      <c r="C256" s="74" t="s">
        <v>465</v>
      </c>
      <c r="D256" s="75" t="s">
        <v>466</v>
      </c>
      <c r="E256" s="74" t="s">
        <v>467</v>
      </c>
      <c r="F256" s="74" t="s">
        <v>470</v>
      </c>
      <c r="G256" s="73" t="s">
        <v>58</v>
      </c>
      <c r="H256" s="371">
        <v>3306.2699999999995</v>
      </c>
    </row>
    <row r="257" spans="2:8" x14ac:dyDescent="0.35">
      <c r="B257" s="72">
        <v>41984</v>
      </c>
      <c r="C257" s="74" t="s">
        <v>465</v>
      </c>
      <c r="D257" s="75" t="s">
        <v>466</v>
      </c>
      <c r="E257" s="74" t="s">
        <v>467</v>
      </c>
      <c r="F257" s="74" t="s">
        <v>471</v>
      </c>
      <c r="G257" s="73" t="s">
        <v>50</v>
      </c>
      <c r="H257" s="371">
        <v>2208.75</v>
      </c>
    </row>
    <row r="258" spans="2:8" x14ac:dyDescent="0.35">
      <c r="B258" s="72">
        <v>30432</v>
      </c>
      <c r="C258" s="74" t="s">
        <v>193</v>
      </c>
      <c r="D258" s="75" t="s">
        <v>194</v>
      </c>
      <c r="E258" s="74" t="s">
        <v>195</v>
      </c>
      <c r="F258" s="74" t="s">
        <v>472</v>
      </c>
      <c r="G258" s="73" t="s">
        <v>50</v>
      </c>
      <c r="H258" s="371">
        <v>2244.77</v>
      </c>
    </row>
    <row r="259" spans="2:8" x14ac:dyDescent="0.35">
      <c r="B259" s="72">
        <v>43741</v>
      </c>
      <c r="C259" s="74" t="s">
        <v>213</v>
      </c>
      <c r="D259" s="75" t="s">
        <v>214</v>
      </c>
      <c r="E259" s="74" t="s">
        <v>215</v>
      </c>
      <c r="F259" s="74" t="s">
        <v>473</v>
      </c>
      <c r="G259" s="73" t="s">
        <v>50</v>
      </c>
      <c r="H259" s="371">
        <v>2160.52</v>
      </c>
    </row>
    <row r="260" spans="2:8" x14ac:dyDescent="0.35">
      <c r="B260" s="72">
        <v>41604</v>
      </c>
      <c r="C260" s="74" t="s">
        <v>159</v>
      </c>
      <c r="D260" s="75" t="s">
        <v>160</v>
      </c>
      <c r="E260" s="74" t="s">
        <v>426</v>
      </c>
      <c r="F260" s="74" t="s">
        <v>474</v>
      </c>
      <c r="G260" s="73" t="s">
        <v>50</v>
      </c>
      <c r="H260" s="371">
        <v>2197.63</v>
      </c>
    </row>
    <row r="261" spans="2:8" x14ac:dyDescent="0.35">
      <c r="B261" s="72">
        <v>38099</v>
      </c>
      <c r="C261" s="74" t="s">
        <v>450</v>
      </c>
      <c r="D261" s="75" t="s">
        <v>451</v>
      </c>
      <c r="E261" s="74" t="s">
        <v>475</v>
      </c>
      <c r="F261" s="74" t="s">
        <v>476</v>
      </c>
      <c r="G261" s="73" t="s">
        <v>50</v>
      </c>
      <c r="H261" s="371">
        <v>1905.87</v>
      </c>
    </row>
    <row r="262" spans="2:8" x14ac:dyDescent="0.35">
      <c r="B262" s="72">
        <v>41765</v>
      </c>
      <c r="C262" s="74" t="s">
        <v>159</v>
      </c>
      <c r="D262" s="75" t="s">
        <v>160</v>
      </c>
      <c r="E262" s="74" t="s">
        <v>401</v>
      </c>
      <c r="F262" s="74" t="s">
        <v>477</v>
      </c>
      <c r="G262" s="73" t="s">
        <v>58</v>
      </c>
      <c r="H262" s="371">
        <v>2267.34</v>
      </c>
    </row>
    <row r="263" spans="2:8" x14ac:dyDescent="0.35">
      <c r="B263" s="72">
        <v>41594</v>
      </c>
      <c r="C263" s="74" t="s">
        <v>193</v>
      </c>
      <c r="D263" s="75" t="s">
        <v>194</v>
      </c>
      <c r="E263" s="74" t="s">
        <v>195</v>
      </c>
      <c r="F263" s="74" t="s">
        <v>478</v>
      </c>
      <c r="G263" s="73" t="s">
        <v>50</v>
      </c>
      <c r="H263" s="371">
        <v>2127.42</v>
      </c>
    </row>
    <row r="264" spans="2:8" x14ac:dyDescent="0.35">
      <c r="B264" s="72">
        <v>41975</v>
      </c>
      <c r="C264" s="74" t="s">
        <v>465</v>
      </c>
      <c r="D264" s="75" t="s">
        <v>466</v>
      </c>
      <c r="E264" s="74" t="s">
        <v>467</v>
      </c>
      <c r="F264" s="74" t="s">
        <v>479</v>
      </c>
      <c r="G264" s="73" t="s">
        <v>50</v>
      </c>
      <c r="H264" s="371">
        <v>2084.46</v>
      </c>
    </row>
    <row r="265" spans="2:8" x14ac:dyDescent="0.35">
      <c r="B265" s="72">
        <v>29872</v>
      </c>
      <c r="C265" s="74" t="s">
        <v>450</v>
      </c>
      <c r="D265" s="75" t="s">
        <v>451</v>
      </c>
      <c r="E265" s="74" t="s">
        <v>480</v>
      </c>
      <c r="F265" s="74" t="s">
        <v>481</v>
      </c>
      <c r="G265" s="73" t="s">
        <v>50</v>
      </c>
      <c r="H265" s="371">
        <v>2141.21</v>
      </c>
    </row>
    <row r="266" spans="2:8" x14ac:dyDescent="0.35">
      <c r="B266" s="72">
        <v>41465</v>
      </c>
      <c r="C266" s="74" t="s">
        <v>159</v>
      </c>
      <c r="D266" s="75" t="s">
        <v>160</v>
      </c>
      <c r="E266" s="74" t="s">
        <v>482</v>
      </c>
      <c r="F266" s="74" t="s">
        <v>483</v>
      </c>
      <c r="G266" s="73" t="s">
        <v>50</v>
      </c>
      <c r="H266" s="371">
        <v>2201.29</v>
      </c>
    </row>
    <row r="267" spans="2:8" x14ac:dyDescent="0.35">
      <c r="B267" s="72">
        <v>36642</v>
      </c>
      <c r="C267" s="74" t="s">
        <v>450</v>
      </c>
      <c r="D267" s="75" t="s">
        <v>451</v>
      </c>
      <c r="E267" s="74" t="s">
        <v>480</v>
      </c>
      <c r="F267" s="74" t="s">
        <v>484</v>
      </c>
      <c r="G267" s="73" t="s">
        <v>50</v>
      </c>
      <c r="H267" s="371">
        <v>1992.6</v>
      </c>
    </row>
    <row r="268" spans="2:8" x14ac:dyDescent="0.35">
      <c r="B268" s="72">
        <v>43580</v>
      </c>
      <c r="C268" s="74" t="s">
        <v>280</v>
      </c>
      <c r="D268" s="75" t="s">
        <v>281</v>
      </c>
      <c r="E268" s="74" t="s">
        <v>485</v>
      </c>
      <c r="F268" s="74" t="s">
        <v>486</v>
      </c>
      <c r="G268" s="73" t="s">
        <v>50</v>
      </c>
      <c r="H268" s="371">
        <v>2158.9699999999998</v>
      </c>
    </row>
    <row r="269" spans="2:8" x14ac:dyDescent="0.35">
      <c r="B269" s="72">
        <v>30628</v>
      </c>
      <c r="C269" s="74" t="s">
        <v>193</v>
      </c>
      <c r="D269" s="75" t="s">
        <v>194</v>
      </c>
      <c r="E269" s="74" t="s">
        <v>195</v>
      </c>
      <c r="F269" s="74" t="s">
        <v>487</v>
      </c>
      <c r="G269" s="73" t="s">
        <v>50</v>
      </c>
      <c r="H269" s="371">
        <v>3160.0499999999997</v>
      </c>
    </row>
    <row r="270" spans="2:8" x14ac:dyDescent="0.35">
      <c r="B270" s="72">
        <v>41590</v>
      </c>
      <c r="C270" s="74" t="s">
        <v>450</v>
      </c>
      <c r="D270" s="75" t="s">
        <v>451</v>
      </c>
      <c r="E270" s="74" t="s">
        <v>480</v>
      </c>
      <c r="F270" s="74" t="s">
        <v>488</v>
      </c>
      <c r="G270" s="73" t="s">
        <v>50</v>
      </c>
      <c r="H270" s="371">
        <v>2119.85</v>
      </c>
    </row>
    <row r="271" spans="2:8" x14ac:dyDescent="0.35">
      <c r="B271" s="72">
        <v>38995</v>
      </c>
      <c r="C271" s="74" t="s">
        <v>152</v>
      </c>
      <c r="D271" s="75" t="s">
        <v>153</v>
      </c>
      <c r="E271" s="74" t="s">
        <v>153</v>
      </c>
      <c r="F271" s="74" t="s">
        <v>489</v>
      </c>
      <c r="G271" s="73" t="s">
        <v>50</v>
      </c>
      <c r="H271" s="371">
        <v>1092.4100000000001</v>
      </c>
    </row>
    <row r="272" spans="2:8" x14ac:dyDescent="0.35">
      <c r="B272" s="72">
        <v>41033</v>
      </c>
      <c r="C272" s="74" t="s">
        <v>280</v>
      </c>
      <c r="D272" s="75" t="s">
        <v>281</v>
      </c>
      <c r="E272" s="74" t="s">
        <v>282</v>
      </c>
      <c r="F272" s="74" t="s">
        <v>490</v>
      </c>
      <c r="G272" s="73" t="s">
        <v>50</v>
      </c>
      <c r="H272" s="371">
        <v>1950.75</v>
      </c>
    </row>
    <row r="273" spans="2:8" x14ac:dyDescent="0.35">
      <c r="B273" s="72">
        <v>43739</v>
      </c>
      <c r="C273" s="74" t="s">
        <v>465</v>
      </c>
      <c r="D273" s="75" t="s">
        <v>466</v>
      </c>
      <c r="E273" s="74" t="s">
        <v>467</v>
      </c>
      <c r="F273" s="74" t="s">
        <v>491</v>
      </c>
      <c r="G273" s="73" t="s">
        <v>50</v>
      </c>
      <c r="H273" s="371">
        <v>2239.89</v>
      </c>
    </row>
    <row r="274" spans="2:8" x14ac:dyDescent="0.35">
      <c r="B274" s="72">
        <v>39065</v>
      </c>
      <c r="C274" s="74" t="s">
        <v>47</v>
      </c>
      <c r="D274" s="75" t="s">
        <v>48</v>
      </c>
      <c r="E274" s="74" t="s">
        <v>48</v>
      </c>
      <c r="F274" s="74" t="s">
        <v>492</v>
      </c>
      <c r="G274" s="73" t="s">
        <v>50</v>
      </c>
      <c r="H274" s="371">
        <v>1021.77</v>
      </c>
    </row>
    <row r="275" spans="2:8" x14ac:dyDescent="0.35">
      <c r="B275" s="72">
        <v>41984</v>
      </c>
      <c r="C275" s="74" t="s">
        <v>280</v>
      </c>
      <c r="D275" s="75" t="s">
        <v>281</v>
      </c>
      <c r="E275" s="74" t="s">
        <v>493</v>
      </c>
      <c r="F275" s="74" t="s">
        <v>494</v>
      </c>
      <c r="G275" s="73" t="s">
        <v>50</v>
      </c>
      <c r="H275" s="371">
        <v>1591.18</v>
      </c>
    </row>
    <row r="276" spans="2:8" x14ac:dyDescent="0.35">
      <c r="B276" s="72">
        <v>41401</v>
      </c>
      <c r="C276" s="74" t="s">
        <v>280</v>
      </c>
      <c r="D276" s="75" t="s">
        <v>281</v>
      </c>
      <c r="E276" s="74" t="s">
        <v>495</v>
      </c>
      <c r="F276" s="74" t="s">
        <v>496</v>
      </c>
      <c r="G276" s="73" t="s">
        <v>50</v>
      </c>
      <c r="H276" s="371">
        <v>2020.36</v>
      </c>
    </row>
    <row r="277" spans="2:8" x14ac:dyDescent="0.35">
      <c r="B277" s="72">
        <v>35732</v>
      </c>
      <c r="C277" s="74" t="s">
        <v>193</v>
      </c>
      <c r="D277" s="75" t="s">
        <v>194</v>
      </c>
      <c r="E277" s="74" t="s">
        <v>195</v>
      </c>
      <c r="F277" s="74" t="s">
        <v>497</v>
      </c>
      <c r="G277" s="73" t="s">
        <v>50</v>
      </c>
      <c r="H277" s="371">
        <v>2063.77</v>
      </c>
    </row>
    <row r="278" spans="2:8" x14ac:dyDescent="0.35">
      <c r="B278" s="72">
        <v>41611</v>
      </c>
      <c r="C278" s="74" t="s">
        <v>450</v>
      </c>
      <c r="D278" s="75" t="s">
        <v>451</v>
      </c>
      <c r="E278" s="74" t="s">
        <v>498</v>
      </c>
      <c r="F278" s="74" t="s">
        <v>499</v>
      </c>
      <c r="G278" s="73" t="s">
        <v>50</v>
      </c>
      <c r="H278" s="371">
        <v>2172.31</v>
      </c>
    </row>
    <row r="279" spans="2:8" x14ac:dyDescent="0.35">
      <c r="B279" s="72">
        <v>36846</v>
      </c>
      <c r="C279" s="74" t="s">
        <v>193</v>
      </c>
      <c r="D279" s="75" t="s">
        <v>194</v>
      </c>
      <c r="E279" s="74" t="s">
        <v>195</v>
      </c>
      <c r="F279" s="74" t="s">
        <v>500</v>
      </c>
      <c r="G279" s="73" t="s">
        <v>50</v>
      </c>
      <c r="H279" s="371">
        <v>1801.54</v>
      </c>
    </row>
    <row r="280" spans="2:8" x14ac:dyDescent="0.35">
      <c r="B280" s="72">
        <v>42185</v>
      </c>
      <c r="C280" s="74" t="s">
        <v>501</v>
      </c>
      <c r="D280" s="75" t="s">
        <v>502</v>
      </c>
      <c r="E280" s="74" t="s">
        <v>503</v>
      </c>
      <c r="F280" s="74" t="s">
        <v>504</v>
      </c>
      <c r="G280" s="73" t="s">
        <v>50</v>
      </c>
      <c r="H280" s="371">
        <v>1980.12</v>
      </c>
    </row>
    <row r="281" spans="2:8" x14ac:dyDescent="0.35">
      <c r="B281" s="72">
        <v>41963</v>
      </c>
      <c r="C281" s="74" t="s">
        <v>450</v>
      </c>
      <c r="D281" s="75" t="s">
        <v>451</v>
      </c>
      <c r="E281" s="74" t="s">
        <v>505</v>
      </c>
      <c r="F281" s="74" t="s">
        <v>506</v>
      </c>
      <c r="G281" s="73" t="s">
        <v>50</v>
      </c>
      <c r="H281" s="371">
        <v>1001.58</v>
      </c>
    </row>
    <row r="282" spans="2:8" x14ac:dyDescent="0.35">
      <c r="B282" s="72">
        <v>35549</v>
      </c>
      <c r="C282" s="74" t="s">
        <v>182</v>
      </c>
      <c r="D282" s="75" t="s">
        <v>183</v>
      </c>
      <c r="E282" s="74" t="s">
        <v>271</v>
      </c>
      <c r="F282" s="74" t="s">
        <v>507</v>
      </c>
      <c r="G282" s="73" t="s">
        <v>50</v>
      </c>
      <c r="H282" s="371">
        <v>2029.5200000000002</v>
      </c>
    </row>
    <row r="283" spans="2:8" x14ac:dyDescent="0.35">
      <c r="B283" s="72">
        <v>41212</v>
      </c>
      <c r="C283" s="74" t="s">
        <v>182</v>
      </c>
      <c r="D283" s="75" t="s">
        <v>183</v>
      </c>
      <c r="E283" s="74" t="s">
        <v>271</v>
      </c>
      <c r="F283" s="74" t="s">
        <v>508</v>
      </c>
      <c r="G283" s="73" t="s">
        <v>50</v>
      </c>
      <c r="H283" s="371">
        <v>1726.79</v>
      </c>
    </row>
    <row r="284" spans="2:8" x14ac:dyDescent="0.35">
      <c r="B284" s="72">
        <v>39247</v>
      </c>
      <c r="C284" s="74" t="s">
        <v>132</v>
      </c>
      <c r="D284" s="75" t="s">
        <v>145</v>
      </c>
      <c r="E284" s="74" t="s">
        <v>338</v>
      </c>
      <c r="F284" s="74" t="s">
        <v>509</v>
      </c>
      <c r="G284" s="73" t="s">
        <v>58</v>
      </c>
      <c r="H284" s="371">
        <v>1950.99</v>
      </c>
    </row>
    <row r="285" spans="2:8" x14ac:dyDescent="0.35">
      <c r="B285" s="72">
        <v>41942</v>
      </c>
      <c r="C285" s="74" t="s">
        <v>510</v>
      </c>
      <c r="D285" s="75" t="s">
        <v>511</v>
      </c>
      <c r="E285" s="74" t="s">
        <v>512</v>
      </c>
      <c r="F285" s="74" t="s">
        <v>513</v>
      </c>
      <c r="G285" s="73" t="s">
        <v>50</v>
      </c>
      <c r="H285" s="371">
        <v>1029.96</v>
      </c>
    </row>
    <row r="286" spans="2:8" x14ac:dyDescent="0.35">
      <c r="B286" s="72">
        <v>41485</v>
      </c>
      <c r="C286" s="74" t="s">
        <v>510</v>
      </c>
      <c r="D286" s="75" t="s">
        <v>511</v>
      </c>
      <c r="E286" s="74" t="s">
        <v>512</v>
      </c>
      <c r="F286" s="74" t="s">
        <v>514</v>
      </c>
      <c r="G286" s="73" t="s">
        <v>50</v>
      </c>
      <c r="H286" s="371">
        <v>1307.8699999999999</v>
      </c>
    </row>
    <row r="287" spans="2:8" x14ac:dyDescent="0.35">
      <c r="B287" s="72">
        <v>41052</v>
      </c>
      <c r="C287" s="74" t="s">
        <v>159</v>
      </c>
      <c r="D287" s="75" t="s">
        <v>160</v>
      </c>
      <c r="E287" s="74" t="s">
        <v>397</v>
      </c>
      <c r="F287" s="74" t="s">
        <v>515</v>
      </c>
      <c r="G287" s="73" t="s">
        <v>50</v>
      </c>
      <c r="H287" s="371">
        <v>2042.29</v>
      </c>
    </row>
    <row r="288" spans="2:8" x14ac:dyDescent="0.35">
      <c r="B288" s="72">
        <v>38469</v>
      </c>
      <c r="C288" s="74" t="s">
        <v>300</v>
      </c>
      <c r="D288" s="75" t="s">
        <v>387</v>
      </c>
      <c r="E288" s="74" t="s">
        <v>388</v>
      </c>
      <c r="F288" s="74" t="s">
        <v>516</v>
      </c>
      <c r="G288" s="73" t="s">
        <v>50</v>
      </c>
      <c r="H288" s="371">
        <v>2639.1800000000003</v>
      </c>
    </row>
    <row r="289" spans="2:8" x14ac:dyDescent="0.35">
      <c r="B289" s="72">
        <v>34998</v>
      </c>
      <c r="C289" s="74" t="s">
        <v>152</v>
      </c>
      <c r="D289" s="75" t="s">
        <v>190</v>
      </c>
      <c r="E289" s="74" t="s">
        <v>517</v>
      </c>
      <c r="F289" s="74" t="s">
        <v>518</v>
      </c>
      <c r="G289" s="73" t="s">
        <v>58</v>
      </c>
      <c r="H289" s="371">
        <v>2619.33</v>
      </c>
    </row>
    <row r="290" spans="2:8" x14ac:dyDescent="0.35">
      <c r="B290" s="72">
        <v>39763</v>
      </c>
      <c r="C290" s="74" t="s">
        <v>152</v>
      </c>
      <c r="D290" s="75" t="s">
        <v>190</v>
      </c>
      <c r="E290" s="74" t="s">
        <v>517</v>
      </c>
      <c r="F290" s="74" t="s">
        <v>519</v>
      </c>
      <c r="G290" s="73" t="s">
        <v>50</v>
      </c>
      <c r="H290" s="371">
        <v>1761.23</v>
      </c>
    </row>
    <row r="291" spans="2:8" x14ac:dyDescent="0.35">
      <c r="B291" s="72">
        <v>39121</v>
      </c>
      <c r="C291" s="74" t="s">
        <v>99</v>
      </c>
      <c r="D291" s="75" t="s">
        <v>100</v>
      </c>
      <c r="E291" s="74" t="s">
        <v>520</v>
      </c>
      <c r="F291" s="74" t="s">
        <v>521</v>
      </c>
      <c r="G291" s="73" t="s">
        <v>50</v>
      </c>
      <c r="H291" s="371">
        <v>1714.31</v>
      </c>
    </row>
    <row r="292" spans="2:8" x14ac:dyDescent="0.35">
      <c r="B292" s="72">
        <v>43580</v>
      </c>
      <c r="C292" s="74" t="s">
        <v>182</v>
      </c>
      <c r="D292" s="75" t="s">
        <v>183</v>
      </c>
      <c r="E292" s="74" t="s">
        <v>522</v>
      </c>
      <c r="F292" s="74" t="s">
        <v>523</v>
      </c>
      <c r="G292" s="73" t="s">
        <v>50</v>
      </c>
      <c r="H292" s="371">
        <v>2251.2199999999998</v>
      </c>
    </row>
    <row r="293" spans="2:8" x14ac:dyDescent="0.35">
      <c r="B293" s="72">
        <v>41209</v>
      </c>
      <c r="C293" s="74" t="s">
        <v>99</v>
      </c>
      <c r="D293" s="75" t="s">
        <v>100</v>
      </c>
      <c r="E293" s="74" t="s">
        <v>101</v>
      </c>
      <c r="F293" s="74" t="s">
        <v>524</v>
      </c>
      <c r="G293" s="73" t="s">
        <v>50</v>
      </c>
      <c r="H293" s="371">
        <v>1825.57</v>
      </c>
    </row>
    <row r="294" spans="2:8" x14ac:dyDescent="0.35">
      <c r="B294" s="72">
        <v>34592</v>
      </c>
      <c r="C294" s="74" t="s">
        <v>152</v>
      </c>
      <c r="D294" s="75" t="s">
        <v>190</v>
      </c>
      <c r="E294" s="74" t="s">
        <v>525</v>
      </c>
      <c r="F294" s="74" t="s">
        <v>526</v>
      </c>
      <c r="G294" s="73" t="s">
        <v>58</v>
      </c>
      <c r="H294" s="371">
        <v>2393.83</v>
      </c>
    </row>
    <row r="295" spans="2:8" x14ac:dyDescent="0.35">
      <c r="B295" s="72">
        <v>41949</v>
      </c>
      <c r="C295" s="74" t="s">
        <v>527</v>
      </c>
      <c r="D295" s="75" t="s">
        <v>528</v>
      </c>
      <c r="E295" s="74" t="s">
        <v>529</v>
      </c>
      <c r="F295" s="74" t="s">
        <v>530</v>
      </c>
      <c r="G295" s="73" t="s">
        <v>50</v>
      </c>
      <c r="H295" s="371">
        <v>1732.21</v>
      </c>
    </row>
    <row r="296" spans="2:8" x14ac:dyDescent="0.35">
      <c r="B296" s="72">
        <v>40662</v>
      </c>
      <c r="C296" s="74" t="s">
        <v>152</v>
      </c>
      <c r="D296" s="75" t="s">
        <v>190</v>
      </c>
      <c r="E296" s="74" t="s">
        <v>531</v>
      </c>
      <c r="F296" s="74" t="s">
        <v>284</v>
      </c>
      <c r="G296" s="73" t="s">
        <v>50</v>
      </c>
      <c r="H296" s="371">
        <v>1929.35</v>
      </c>
    </row>
    <row r="297" spans="2:8" x14ac:dyDescent="0.35">
      <c r="B297" s="72">
        <v>33353</v>
      </c>
      <c r="C297" s="74" t="s">
        <v>152</v>
      </c>
      <c r="D297" s="75" t="s">
        <v>153</v>
      </c>
      <c r="E297" s="74" t="s">
        <v>153</v>
      </c>
      <c r="F297" s="74" t="s">
        <v>532</v>
      </c>
      <c r="G297" s="73" t="s">
        <v>50</v>
      </c>
      <c r="H297" s="371">
        <v>2031.26</v>
      </c>
    </row>
    <row r="298" spans="2:8" x14ac:dyDescent="0.35">
      <c r="B298" s="72">
        <v>40491</v>
      </c>
      <c r="C298" s="74" t="s">
        <v>132</v>
      </c>
      <c r="D298" s="75" t="s">
        <v>145</v>
      </c>
      <c r="E298" s="74" t="s">
        <v>134</v>
      </c>
      <c r="F298" s="74" t="s">
        <v>533</v>
      </c>
      <c r="G298" s="73" t="s">
        <v>50</v>
      </c>
      <c r="H298" s="371">
        <v>1701.31</v>
      </c>
    </row>
    <row r="299" spans="2:8" x14ac:dyDescent="0.35">
      <c r="B299" s="72">
        <v>44315</v>
      </c>
      <c r="C299" s="74" t="s">
        <v>152</v>
      </c>
      <c r="D299" s="75" t="s">
        <v>534</v>
      </c>
      <c r="E299" s="74" t="s">
        <v>153</v>
      </c>
      <c r="F299" s="74" t="s">
        <v>535</v>
      </c>
      <c r="G299" s="73" t="s">
        <v>50</v>
      </c>
      <c r="H299" s="371">
        <v>2416.0699999999997</v>
      </c>
    </row>
    <row r="300" spans="2:8" x14ac:dyDescent="0.35">
      <c r="B300" s="72">
        <v>41968</v>
      </c>
      <c r="C300" s="74" t="s">
        <v>536</v>
      </c>
      <c r="D300" s="75" t="s">
        <v>537</v>
      </c>
      <c r="E300" s="74" t="s">
        <v>538</v>
      </c>
      <c r="F300" s="74" t="s">
        <v>539</v>
      </c>
      <c r="G300" s="73" t="s">
        <v>50</v>
      </c>
      <c r="H300" s="371">
        <v>2149.44</v>
      </c>
    </row>
    <row r="301" spans="2:8" x14ac:dyDescent="0.35">
      <c r="B301" s="72">
        <v>42129</v>
      </c>
      <c r="C301" s="74" t="s">
        <v>152</v>
      </c>
      <c r="D301" s="75" t="s">
        <v>190</v>
      </c>
      <c r="E301" s="74" t="s">
        <v>525</v>
      </c>
      <c r="F301" s="74" t="s">
        <v>525</v>
      </c>
      <c r="G301" s="73" t="s">
        <v>58</v>
      </c>
      <c r="H301" s="371">
        <v>2133.86</v>
      </c>
    </row>
    <row r="302" spans="2:8" x14ac:dyDescent="0.35">
      <c r="B302" s="72">
        <v>42488</v>
      </c>
      <c r="C302" s="74" t="s">
        <v>152</v>
      </c>
      <c r="D302" s="75" t="s">
        <v>190</v>
      </c>
      <c r="E302" s="74" t="s">
        <v>525</v>
      </c>
      <c r="F302" s="74" t="s">
        <v>540</v>
      </c>
      <c r="G302" s="73" t="s">
        <v>50</v>
      </c>
      <c r="H302" s="371">
        <v>2250.17</v>
      </c>
    </row>
    <row r="303" spans="2:8" x14ac:dyDescent="0.35">
      <c r="B303" s="72">
        <v>44404</v>
      </c>
      <c r="C303" s="74" t="s">
        <v>450</v>
      </c>
      <c r="D303" s="75" t="s">
        <v>541</v>
      </c>
      <c r="E303" s="74" t="s">
        <v>480</v>
      </c>
      <c r="F303" s="74" t="s">
        <v>542</v>
      </c>
      <c r="G303" s="73" t="s">
        <v>50</v>
      </c>
      <c r="H303" s="371">
        <v>1891.61</v>
      </c>
    </row>
    <row r="304" spans="2:8" x14ac:dyDescent="0.35">
      <c r="B304" s="72">
        <v>44411</v>
      </c>
      <c r="C304" s="74" t="s">
        <v>205</v>
      </c>
      <c r="D304" s="75" t="s">
        <v>543</v>
      </c>
      <c r="E304" s="74" t="s">
        <v>544</v>
      </c>
      <c r="F304" s="74" t="s">
        <v>545</v>
      </c>
      <c r="G304" s="73" t="s">
        <v>50</v>
      </c>
      <c r="H304" s="371">
        <v>1184.43</v>
      </c>
    </row>
    <row r="305" spans="2:8" x14ac:dyDescent="0.35">
      <c r="B305" s="72">
        <v>44411</v>
      </c>
      <c r="C305" s="74" t="s">
        <v>370</v>
      </c>
      <c r="D305" s="75" t="s">
        <v>546</v>
      </c>
      <c r="E305" s="74" t="s">
        <v>547</v>
      </c>
      <c r="F305" s="74" t="s">
        <v>548</v>
      </c>
      <c r="G305" s="73" t="s">
        <v>50</v>
      </c>
      <c r="H305" s="371">
        <v>1263.22</v>
      </c>
    </row>
    <row r="306" spans="2:8" x14ac:dyDescent="0.35">
      <c r="B306" s="72">
        <v>44462</v>
      </c>
      <c r="C306" s="74" t="s">
        <v>99</v>
      </c>
      <c r="D306" s="75" t="s">
        <v>549</v>
      </c>
      <c r="E306" s="74" t="s">
        <v>550</v>
      </c>
      <c r="F306" s="74" t="s">
        <v>551</v>
      </c>
      <c r="G306" s="73" t="s">
        <v>50</v>
      </c>
      <c r="H306" s="371">
        <v>1754.07</v>
      </c>
    </row>
    <row r="307" spans="2:8" x14ac:dyDescent="0.35">
      <c r="B307" s="72">
        <v>44497</v>
      </c>
      <c r="C307" s="74" t="s">
        <v>119</v>
      </c>
      <c r="D307" s="75" t="s">
        <v>552</v>
      </c>
      <c r="E307" s="74" t="s">
        <v>553</v>
      </c>
      <c r="F307" s="74" t="s">
        <v>554</v>
      </c>
      <c r="G307" s="73" t="s">
        <v>50</v>
      </c>
      <c r="H307" s="371">
        <v>1677</v>
      </c>
    </row>
    <row r="308" spans="2:8" x14ac:dyDescent="0.35">
      <c r="B308" s="72">
        <v>44519</v>
      </c>
      <c r="C308" s="74" t="s">
        <v>152</v>
      </c>
      <c r="D308" s="75" t="s">
        <v>555</v>
      </c>
      <c r="E308" s="74" t="s">
        <v>153</v>
      </c>
      <c r="F308" s="74" t="s">
        <v>556</v>
      </c>
      <c r="G308" s="73" t="s">
        <v>50</v>
      </c>
      <c r="H308" s="371">
        <v>2078</v>
      </c>
    </row>
    <row r="309" spans="2:8" x14ac:dyDescent="0.35">
      <c r="B309" s="72">
        <v>44523</v>
      </c>
      <c r="C309" s="74" t="s">
        <v>280</v>
      </c>
      <c r="D309" s="75" t="s">
        <v>557</v>
      </c>
      <c r="E309" s="74" t="s">
        <v>558</v>
      </c>
      <c r="F309" s="74" t="s">
        <v>559</v>
      </c>
      <c r="G309" s="73" t="s">
        <v>50</v>
      </c>
      <c r="H309" s="371">
        <v>1611.64</v>
      </c>
    </row>
    <row r="310" spans="2:8" x14ac:dyDescent="0.35">
      <c r="B310" s="72">
        <v>44525</v>
      </c>
      <c r="C310" s="74" t="s">
        <v>176</v>
      </c>
      <c r="D310" s="75" t="s">
        <v>560</v>
      </c>
      <c r="E310" s="74" t="s">
        <v>197</v>
      </c>
      <c r="F310" s="74" t="s">
        <v>561</v>
      </c>
      <c r="G310" s="73" t="s">
        <v>50</v>
      </c>
      <c r="H310" s="371">
        <v>1385</v>
      </c>
    </row>
    <row r="311" spans="2:8" x14ac:dyDescent="0.35">
      <c r="B311" s="72">
        <v>44523</v>
      </c>
      <c r="C311" s="74" t="s">
        <v>219</v>
      </c>
      <c r="D311" s="75" t="s">
        <v>562</v>
      </c>
      <c r="E311" s="74" t="s">
        <v>563</v>
      </c>
      <c r="F311" s="74" t="s">
        <v>564</v>
      </c>
      <c r="G311" s="73" t="s">
        <v>50</v>
      </c>
      <c r="H311" s="371">
        <v>1821</v>
      </c>
    </row>
    <row r="312" spans="2:8" x14ac:dyDescent="0.35">
      <c r="B312" s="72">
        <v>44523</v>
      </c>
      <c r="C312" s="74" t="s">
        <v>132</v>
      </c>
      <c r="D312" s="75" t="s">
        <v>565</v>
      </c>
      <c r="E312" s="74" t="s">
        <v>566</v>
      </c>
      <c r="F312" s="74" t="s">
        <v>567</v>
      </c>
      <c r="G312" s="73" t="s">
        <v>50</v>
      </c>
      <c r="H312" s="371">
        <v>1206</v>
      </c>
    </row>
    <row r="313" spans="2:8" x14ac:dyDescent="0.35">
      <c r="B313" s="72">
        <v>44532</v>
      </c>
      <c r="C313" s="74" t="s">
        <v>152</v>
      </c>
      <c r="D313" s="75" t="s">
        <v>568</v>
      </c>
      <c r="E313" s="74" t="s">
        <v>569</v>
      </c>
      <c r="F313" s="74" t="s">
        <v>570</v>
      </c>
      <c r="G313" s="73" t="s">
        <v>50</v>
      </c>
      <c r="H313" s="371">
        <v>1158</v>
      </c>
    </row>
    <row r="314" spans="2:8" x14ac:dyDescent="0.35">
      <c r="B314" s="72">
        <v>44529</v>
      </c>
      <c r="C314" s="74" t="s">
        <v>47</v>
      </c>
      <c r="D314" s="75" t="s">
        <v>571</v>
      </c>
      <c r="E314" s="74" t="s">
        <v>572</v>
      </c>
      <c r="F314" s="74" t="s">
        <v>573</v>
      </c>
      <c r="G314" s="73" t="s">
        <v>50</v>
      </c>
      <c r="H314" s="371">
        <v>1737.61</v>
      </c>
    </row>
    <row r="315" spans="2:8" x14ac:dyDescent="0.35">
      <c r="B315" s="72">
        <v>44518</v>
      </c>
      <c r="C315" s="74" t="s">
        <v>152</v>
      </c>
      <c r="D315" s="75" t="s">
        <v>555</v>
      </c>
      <c r="E315" s="74" t="s">
        <v>153</v>
      </c>
      <c r="F315" s="74" t="s">
        <v>574</v>
      </c>
      <c r="G315" s="73" t="s">
        <v>50</v>
      </c>
      <c r="H315" s="371">
        <v>1580.81</v>
      </c>
    </row>
    <row r="316" spans="2:8" x14ac:dyDescent="0.35">
      <c r="B316" s="72">
        <v>44538</v>
      </c>
      <c r="C316" s="74" t="s">
        <v>501</v>
      </c>
      <c r="D316" s="75" t="s">
        <v>575</v>
      </c>
      <c r="E316" s="74" t="s">
        <v>576</v>
      </c>
      <c r="F316" s="74" t="s">
        <v>577</v>
      </c>
      <c r="G316" s="73" t="s">
        <v>50</v>
      </c>
      <c r="H316" s="371">
        <v>1394.78</v>
      </c>
    </row>
    <row r="317" spans="2:8" x14ac:dyDescent="0.35">
      <c r="B317" s="72">
        <v>44536</v>
      </c>
      <c r="C317" s="74" t="s">
        <v>47</v>
      </c>
      <c r="D317" s="75" t="s">
        <v>578</v>
      </c>
      <c r="E317" s="74" t="s">
        <v>579</v>
      </c>
      <c r="F317" s="74" t="s">
        <v>580</v>
      </c>
      <c r="G317" s="73" t="s">
        <v>58</v>
      </c>
      <c r="H317" s="371">
        <v>895.09</v>
      </c>
    </row>
    <row r="318" spans="2:8" x14ac:dyDescent="0.35">
      <c r="B318" s="72">
        <v>44641</v>
      </c>
      <c r="C318" s="74" t="s">
        <v>47</v>
      </c>
      <c r="D318" s="75" t="s">
        <v>581</v>
      </c>
      <c r="E318" s="74" t="s">
        <v>48</v>
      </c>
      <c r="F318" s="74" t="s">
        <v>582</v>
      </c>
      <c r="G318" s="73" t="s">
        <v>50</v>
      </c>
      <c r="H318" s="371">
        <v>1711.42</v>
      </c>
    </row>
    <row r="319" spans="2:8" x14ac:dyDescent="0.35">
      <c r="B319" s="72">
        <v>44634</v>
      </c>
      <c r="C319" s="74" t="s">
        <v>147</v>
      </c>
      <c r="D319" s="75" t="s">
        <v>583</v>
      </c>
      <c r="E319" s="74" t="s">
        <v>285</v>
      </c>
      <c r="F319" s="74" t="s">
        <v>584</v>
      </c>
      <c r="G319" s="73" t="s">
        <v>50</v>
      </c>
      <c r="H319" s="371">
        <v>1779.43</v>
      </c>
    </row>
    <row r="320" spans="2:8" x14ac:dyDescent="0.35">
      <c r="B320" s="72">
        <v>44655</v>
      </c>
      <c r="C320" s="74" t="s">
        <v>280</v>
      </c>
      <c r="D320" s="75" t="s">
        <v>585</v>
      </c>
      <c r="E320" s="74" t="s">
        <v>586</v>
      </c>
      <c r="F320" s="74" t="s">
        <v>587</v>
      </c>
      <c r="G320" s="73" t="s">
        <v>50</v>
      </c>
      <c r="H320" s="371">
        <v>1609.07</v>
      </c>
    </row>
    <row r="321" spans="2:8" x14ac:dyDescent="0.35">
      <c r="B321" s="72">
        <v>44679</v>
      </c>
      <c r="C321" s="74" t="s">
        <v>159</v>
      </c>
      <c r="D321" s="75" t="s">
        <v>588</v>
      </c>
      <c r="E321" s="74" t="s">
        <v>589</v>
      </c>
      <c r="F321" s="74" t="s">
        <v>590</v>
      </c>
      <c r="G321" s="73" t="s">
        <v>58</v>
      </c>
      <c r="H321" s="371">
        <v>1290.27</v>
      </c>
    </row>
    <row r="322" spans="2:8" x14ac:dyDescent="0.35">
      <c r="B322" s="72">
        <v>44777</v>
      </c>
      <c r="C322" s="74" t="s">
        <v>450</v>
      </c>
      <c r="D322" s="75" t="s">
        <v>591</v>
      </c>
      <c r="E322" s="74" t="s">
        <v>452</v>
      </c>
      <c r="F322" s="74" t="s">
        <v>592</v>
      </c>
      <c r="G322" s="73" t="s">
        <v>58</v>
      </c>
      <c r="H322" s="371">
        <v>1588.2199999999998</v>
      </c>
    </row>
    <row r="323" spans="2:8" x14ac:dyDescent="0.35">
      <c r="B323" s="72">
        <v>44679</v>
      </c>
      <c r="C323" s="74" t="s">
        <v>159</v>
      </c>
      <c r="D323" s="75" t="s">
        <v>593</v>
      </c>
      <c r="E323" s="74" t="s">
        <v>594</v>
      </c>
      <c r="F323" s="74" t="s">
        <v>595</v>
      </c>
      <c r="G323" s="73" t="s">
        <v>50</v>
      </c>
      <c r="H323" s="371">
        <v>1545.02</v>
      </c>
    </row>
    <row r="324" spans="2:8" x14ac:dyDescent="0.35">
      <c r="B324" s="72">
        <v>44670</v>
      </c>
      <c r="C324" s="74" t="s">
        <v>159</v>
      </c>
      <c r="D324" s="75" t="s">
        <v>596</v>
      </c>
      <c r="E324" s="74" t="s">
        <v>597</v>
      </c>
      <c r="F324" s="74" t="s">
        <v>598</v>
      </c>
      <c r="G324" s="73" t="s">
        <v>58</v>
      </c>
      <c r="H324" s="371">
        <v>1520.87</v>
      </c>
    </row>
    <row r="325" spans="2:8" x14ac:dyDescent="0.35">
      <c r="B325" s="72">
        <v>44697</v>
      </c>
      <c r="C325" s="74" t="s">
        <v>176</v>
      </c>
      <c r="D325" s="75" t="s">
        <v>599</v>
      </c>
      <c r="E325" s="74" t="s">
        <v>178</v>
      </c>
      <c r="F325" s="74" t="s">
        <v>600</v>
      </c>
      <c r="G325" s="73" t="s">
        <v>50</v>
      </c>
      <c r="H325" s="371">
        <v>1652.66</v>
      </c>
    </row>
    <row r="326" spans="2:8" x14ac:dyDescent="0.35">
      <c r="B326" s="72">
        <v>45043</v>
      </c>
      <c r="C326" s="74" t="s">
        <v>280</v>
      </c>
      <c r="D326" s="75" t="s">
        <v>601</v>
      </c>
      <c r="E326" s="74" t="s">
        <v>602</v>
      </c>
      <c r="F326" s="74" t="s">
        <v>603</v>
      </c>
      <c r="G326" s="73" t="s">
        <v>58</v>
      </c>
      <c r="H326" s="371">
        <v>1220.99</v>
      </c>
    </row>
    <row r="327" spans="2:8" x14ac:dyDescent="0.35">
      <c r="B327" s="72">
        <v>44711</v>
      </c>
      <c r="C327" s="74" t="s">
        <v>123</v>
      </c>
      <c r="D327" s="75" t="s">
        <v>604</v>
      </c>
      <c r="E327" s="74" t="s">
        <v>605</v>
      </c>
      <c r="F327" s="74" t="s">
        <v>606</v>
      </c>
      <c r="G327" s="73" t="s">
        <v>50</v>
      </c>
      <c r="H327" s="371">
        <v>1606.24</v>
      </c>
    </row>
    <row r="328" spans="2:8" x14ac:dyDescent="0.35">
      <c r="B328" s="72">
        <v>44810</v>
      </c>
      <c r="C328" s="74" t="s">
        <v>47</v>
      </c>
      <c r="D328" s="75" t="s">
        <v>581</v>
      </c>
      <c r="E328" s="74" t="s">
        <v>48</v>
      </c>
      <c r="F328" s="74" t="s">
        <v>607</v>
      </c>
      <c r="G328" s="73" t="s">
        <v>50</v>
      </c>
      <c r="H328" s="371">
        <v>1219.53</v>
      </c>
    </row>
    <row r="329" spans="2:8" x14ac:dyDescent="0.35">
      <c r="B329" s="72">
        <v>44704</v>
      </c>
      <c r="C329" s="74" t="s">
        <v>450</v>
      </c>
      <c r="D329" s="75" t="s">
        <v>608</v>
      </c>
      <c r="E329" s="74" t="s">
        <v>480</v>
      </c>
      <c r="F329" s="74" t="s">
        <v>609</v>
      </c>
      <c r="G329" s="73" t="s">
        <v>50</v>
      </c>
      <c r="H329" s="371">
        <v>1370.22</v>
      </c>
    </row>
    <row r="330" spans="2:8" x14ac:dyDescent="0.35">
      <c r="B330" s="72">
        <v>44737</v>
      </c>
      <c r="C330" s="74" t="s">
        <v>132</v>
      </c>
      <c r="D330" s="75" t="s">
        <v>610</v>
      </c>
      <c r="E330" s="74" t="s">
        <v>611</v>
      </c>
      <c r="F330" s="74" t="s">
        <v>612</v>
      </c>
      <c r="G330" s="73" t="s">
        <v>58</v>
      </c>
      <c r="H330" s="371">
        <v>1385.08</v>
      </c>
    </row>
    <row r="331" spans="2:8" x14ac:dyDescent="0.35">
      <c r="B331" s="72">
        <v>44721</v>
      </c>
      <c r="C331" s="74" t="s">
        <v>147</v>
      </c>
      <c r="D331" s="75" t="s">
        <v>613</v>
      </c>
      <c r="E331" s="74" t="s">
        <v>243</v>
      </c>
      <c r="F331" s="74" t="s">
        <v>614</v>
      </c>
      <c r="G331" s="73" t="s">
        <v>50</v>
      </c>
      <c r="H331" s="371">
        <v>1458.65</v>
      </c>
    </row>
    <row r="332" spans="2:8" x14ac:dyDescent="0.35">
      <c r="B332" s="72">
        <v>44708</v>
      </c>
      <c r="C332" s="74" t="s">
        <v>152</v>
      </c>
      <c r="D332" s="75" t="s">
        <v>615</v>
      </c>
      <c r="E332" s="74" t="s">
        <v>153</v>
      </c>
      <c r="F332" s="74" t="s">
        <v>616</v>
      </c>
      <c r="G332" s="73" t="s">
        <v>50</v>
      </c>
      <c r="H332" s="371">
        <v>1172.43</v>
      </c>
    </row>
    <row r="333" spans="2:8" x14ac:dyDescent="0.35">
      <c r="B333" s="72">
        <v>44804</v>
      </c>
      <c r="C333" s="74" t="s">
        <v>47</v>
      </c>
      <c r="D333" s="75" t="s">
        <v>581</v>
      </c>
      <c r="E333" s="74" t="s">
        <v>48</v>
      </c>
      <c r="F333" s="74" t="s">
        <v>617</v>
      </c>
      <c r="G333" s="73" t="s">
        <v>58</v>
      </c>
      <c r="H333" s="371">
        <v>1439.36</v>
      </c>
    </row>
    <row r="334" spans="2:8" x14ac:dyDescent="0.35">
      <c r="B334" s="72">
        <v>44819</v>
      </c>
      <c r="C334" s="74" t="s">
        <v>47</v>
      </c>
      <c r="D334" s="75" t="s">
        <v>618</v>
      </c>
      <c r="E334" s="74" t="s">
        <v>619</v>
      </c>
      <c r="F334" s="74" t="s">
        <v>620</v>
      </c>
      <c r="G334" s="73" t="s">
        <v>50</v>
      </c>
      <c r="H334" s="371">
        <v>1436.68</v>
      </c>
    </row>
    <row r="335" spans="2:8" x14ac:dyDescent="0.35">
      <c r="B335" s="72">
        <v>44882</v>
      </c>
      <c r="C335" s="74" t="s">
        <v>152</v>
      </c>
      <c r="D335" s="75" t="s">
        <v>555</v>
      </c>
      <c r="E335" s="74" t="s">
        <v>153</v>
      </c>
      <c r="F335" s="74" t="s">
        <v>621</v>
      </c>
      <c r="G335" s="73" t="s">
        <v>50</v>
      </c>
      <c r="H335" s="371">
        <v>1477.24</v>
      </c>
    </row>
    <row r="336" spans="2:8" x14ac:dyDescent="0.35">
      <c r="B336" s="72">
        <v>45044</v>
      </c>
      <c r="C336" s="74" t="s">
        <v>213</v>
      </c>
      <c r="D336" s="75" t="s">
        <v>622</v>
      </c>
      <c r="E336" s="74" t="s">
        <v>623</v>
      </c>
      <c r="F336" s="74" t="s">
        <v>624</v>
      </c>
      <c r="G336" s="73" t="s">
        <v>50</v>
      </c>
      <c r="H336" s="371">
        <v>1834.71</v>
      </c>
    </row>
    <row r="337" spans="2:8" x14ac:dyDescent="0.35">
      <c r="B337" s="72">
        <v>45048</v>
      </c>
      <c r="C337" s="74" t="s">
        <v>182</v>
      </c>
      <c r="D337" s="75" t="s">
        <v>625</v>
      </c>
      <c r="E337" s="74" t="s">
        <v>626</v>
      </c>
      <c r="F337" s="74" t="s">
        <v>627</v>
      </c>
      <c r="G337" s="73" t="s">
        <v>50</v>
      </c>
      <c r="H337" s="371">
        <v>1327.64</v>
      </c>
    </row>
    <row r="338" spans="2:8" x14ac:dyDescent="0.35">
      <c r="B338" s="72">
        <v>45400</v>
      </c>
      <c r="C338" s="74" t="s">
        <v>99</v>
      </c>
      <c r="D338" s="75" t="s">
        <v>628</v>
      </c>
      <c r="E338" s="74" t="s">
        <v>629</v>
      </c>
      <c r="F338" s="74" t="s">
        <v>630</v>
      </c>
      <c r="G338" s="73" t="s">
        <v>50</v>
      </c>
      <c r="H338" s="371">
        <v>1356.5</v>
      </c>
    </row>
    <row r="339" spans="2:8" x14ac:dyDescent="0.35">
      <c r="B339" s="72">
        <v>45134</v>
      </c>
      <c r="C339" s="74" t="s">
        <v>176</v>
      </c>
      <c r="D339" s="75" t="s">
        <v>631</v>
      </c>
      <c r="E339" s="74" t="s">
        <v>632</v>
      </c>
      <c r="F339" s="74" t="s">
        <v>633</v>
      </c>
      <c r="G339" s="73" t="s">
        <v>58</v>
      </c>
      <c r="H339" s="371">
        <v>1763.21</v>
      </c>
    </row>
    <row r="340" spans="2:8" x14ac:dyDescent="0.35">
      <c r="B340" s="72">
        <v>45415</v>
      </c>
      <c r="C340" s="74" t="s">
        <v>47</v>
      </c>
      <c r="D340" s="75" t="s">
        <v>634</v>
      </c>
      <c r="E340" s="74" t="s">
        <v>635</v>
      </c>
      <c r="F340" s="74" t="s">
        <v>636</v>
      </c>
      <c r="G340" s="73" t="s">
        <v>50</v>
      </c>
      <c r="H340" s="371">
        <v>1556.24</v>
      </c>
    </row>
    <row r="341" spans="2:8" x14ac:dyDescent="0.35">
      <c r="B341" s="72">
        <v>45608</v>
      </c>
      <c r="C341" s="74" t="s">
        <v>147</v>
      </c>
      <c r="D341" s="75" t="s">
        <v>744</v>
      </c>
      <c r="E341" s="74" t="s">
        <v>745</v>
      </c>
      <c r="F341" s="74" t="s">
        <v>746</v>
      </c>
      <c r="G341" s="73" t="s">
        <v>50</v>
      </c>
      <c r="H341" s="371">
        <v>1562.58</v>
      </c>
    </row>
    <row r="342" spans="2:8" x14ac:dyDescent="0.35">
      <c r="B342" s="72">
        <v>45614</v>
      </c>
      <c r="C342" s="74" t="s">
        <v>152</v>
      </c>
      <c r="D342" s="75" t="s">
        <v>747</v>
      </c>
      <c r="E342" s="74" t="s">
        <v>748</v>
      </c>
      <c r="F342" s="74" t="s">
        <v>749</v>
      </c>
      <c r="G342" s="73" t="s">
        <v>50</v>
      </c>
      <c r="H342" s="371">
        <v>1271.54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F822D-05B2-47B1-9373-13FC20119AE3}">
  <dimension ref="A7:AA73"/>
  <sheetViews>
    <sheetView showGridLines="0" zoomScale="115" zoomScaleNormal="115" workbookViewId="0">
      <pane xSplit="2" ySplit="9" topLeftCell="C10" activePane="bottomRight" state="frozen"/>
      <selection activeCell="AG15" sqref="AG15"/>
      <selection pane="topRight" activeCell="AG15" sqref="AG15"/>
      <selection pane="bottomLeft" activeCell="AG15" sqref="AG15"/>
      <selection pane="bottomRight"/>
    </sheetView>
  </sheetViews>
  <sheetFormatPr defaultColWidth="9.1796875" defaultRowHeight="13.5" customHeight="1" x14ac:dyDescent="0.2"/>
  <cols>
    <col min="1" max="1" width="3" style="197" customWidth="1"/>
    <col min="2" max="2" width="50.54296875" style="20" customWidth="1"/>
    <col min="3" max="26" width="15.453125" style="20" bestFit="1" customWidth="1"/>
    <col min="27" max="16384" width="9.1796875" style="20"/>
  </cols>
  <sheetData>
    <row r="7" spans="1:26" ht="13.5" customHeight="1" x14ac:dyDescent="0.2"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198">
        <v>7</v>
      </c>
      <c r="P7" s="198">
        <v>10</v>
      </c>
      <c r="Q7" s="198">
        <v>13</v>
      </c>
      <c r="R7" s="198">
        <v>18</v>
      </c>
      <c r="S7" s="198">
        <v>21</v>
      </c>
      <c r="T7" s="198">
        <v>24</v>
      </c>
      <c r="U7" s="198">
        <v>27</v>
      </c>
      <c r="V7" s="198">
        <v>32</v>
      </c>
      <c r="W7" s="198">
        <v>35</v>
      </c>
      <c r="X7" s="198">
        <v>38</v>
      </c>
      <c r="Y7" s="198">
        <v>41</v>
      </c>
      <c r="Z7" s="198">
        <v>44</v>
      </c>
    </row>
    <row r="8" spans="1:26" ht="13.5" customHeight="1" x14ac:dyDescent="0.2">
      <c r="B8" s="21" t="s">
        <v>751</v>
      </c>
      <c r="C8" s="22">
        <v>43555</v>
      </c>
      <c r="D8" s="22">
        <v>43646</v>
      </c>
      <c r="E8" s="22">
        <v>43738</v>
      </c>
      <c r="F8" s="22">
        <v>43830</v>
      </c>
      <c r="G8" s="22">
        <v>43921</v>
      </c>
      <c r="H8" s="22">
        <v>44012</v>
      </c>
      <c r="I8" s="22">
        <v>44104</v>
      </c>
      <c r="J8" s="22">
        <v>44196</v>
      </c>
      <c r="K8" s="22">
        <v>44286</v>
      </c>
      <c r="L8" s="22">
        <v>44377</v>
      </c>
      <c r="M8" s="22">
        <v>44469</v>
      </c>
      <c r="N8" s="22">
        <v>44561</v>
      </c>
      <c r="O8" s="22">
        <v>44651</v>
      </c>
      <c r="P8" s="22">
        <v>44742</v>
      </c>
      <c r="Q8" s="22">
        <v>44834</v>
      </c>
      <c r="R8" s="22">
        <v>44926</v>
      </c>
      <c r="S8" s="22">
        <v>45016</v>
      </c>
      <c r="T8" s="22">
        <v>45107</v>
      </c>
      <c r="U8" s="22">
        <v>45199</v>
      </c>
      <c r="V8" s="22">
        <v>45291</v>
      </c>
      <c r="W8" s="22">
        <v>45382</v>
      </c>
      <c r="X8" s="22">
        <v>45473</v>
      </c>
      <c r="Y8" s="22">
        <v>45565</v>
      </c>
      <c r="Z8" s="22">
        <v>45657</v>
      </c>
    </row>
    <row r="9" spans="1:26" ht="6" customHeight="1" x14ac:dyDescent="0.2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3.5" customHeight="1" x14ac:dyDescent="0.2">
      <c r="A10" s="307" t="s">
        <v>637</v>
      </c>
      <c r="B10" s="23" t="s">
        <v>750</v>
      </c>
      <c r="C10" s="24">
        <v>5432.6729999999998</v>
      </c>
      <c r="D10" s="24">
        <v>5572.1100000000006</v>
      </c>
      <c r="E10" s="24">
        <v>5547.5519999999997</v>
      </c>
      <c r="F10" s="24">
        <v>6037.0920000000006</v>
      </c>
      <c r="G10" s="24">
        <v>5798.357</v>
      </c>
      <c r="H10" s="24">
        <v>6498.4949999999999</v>
      </c>
      <c r="I10" s="24">
        <v>6778.0159999999996</v>
      </c>
      <c r="J10" s="24">
        <v>7309.646999999999</v>
      </c>
      <c r="K10" s="24">
        <v>6797.5509999999995</v>
      </c>
      <c r="L10" s="24">
        <v>6963.5959999999995</v>
      </c>
      <c r="M10" s="24">
        <v>7613.8179999999993</v>
      </c>
      <c r="N10" s="24">
        <v>8672.6659999999993</v>
      </c>
      <c r="O10" s="24">
        <v>8345.9958451642597</v>
      </c>
      <c r="P10" s="24">
        <v>9095.9388199818823</v>
      </c>
      <c r="Q10" s="24">
        <v>9109.2014514268394</v>
      </c>
      <c r="R10" s="24">
        <v>9931.7944555330414</v>
      </c>
      <c r="S10" s="24">
        <v>9341.9520701216861</v>
      </c>
      <c r="T10" s="24">
        <v>9019.1329558470006</v>
      </c>
      <c r="U10" s="24">
        <v>9059.5977229155033</v>
      </c>
      <c r="V10" s="24">
        <v>9725.564989187842</v>
      </c>
      <c r="W10" s="24">
        <v>9196.1746834052192</v>
      </c>
      <c r="X10" s="24">
        <v>8923.3257929198899</v>
      </c>
      <c r="Y10" s="24">
        <v>9088.5811415999997</v>
      </c>
      <c r="Z10" s="24">
        <v>10053.898323054915</v>
      </c>
    </row>
    <row r="11" spans="1:26" ht="6" customHeight="1" x14ac:dyDescent="0.2"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13.5" customHeight="1" x14ac:dyDescent="0.3">
      <c r="A12" s="308" t="s">
        <v>638</v>
      </c>
      <c r="B12" s="291" t="s">
        <v>752</v>
      </c>
      <c r="C12" s="210">
        <v>1772.454</v>
      </c>
      <c r="D12" s="210">
        <v>1919.1540000000002</v>
      </c>
      <c r="E12" s="210">
        <v>2195.0839999999998</v>
      </c>
      <c r="F12" s="210">
        <v>2999.5749999999998</v>
      </c>
      <c r="G12" s="210">
        <v>2062.1970000000001</v>
      </c>
      <c r="H12" s="210">
        <v>2823.2040000000002</v>
      </c>
      <c r="I12" s="210">
        <v>3093.0259999999994</v>
      </c>
      <c r="J12" s="210">
        <v>3519.9779999999996</v>
      </c>
      <c r="K12" s="210">
        <v>2968.6319999999996</v>
      </c>
      <c r="L12" s="210">
        <v>2898.2529999999992</v>
      </c>
      <c r="M12" s="210">
        <v>3084.1029999999996</v>
      </c>
      <c r="N12" s="210">
        <v>3929.3979999999992</v>
      </c>
      <c r="O12" s="210">
        <v>3629.9624828800002</v>
      </c>
      <c r="P12" s="210">
        <v>4375.2253537400002</v>
      </c>
      <c r="Q12" s="210">
        <v>4064.3367147399999</v>
      </c>
      <c r="R12" s="210">
        <v>4753.2237093500007</v>
      </c>
      <c r="S12" s="210">
        <v>4311.18273099</v>
      </c>
      <c r="T12" s="210">
        <v>4077.5928448999998</v>
      </c>
      <c r="U12" s="210">
        <v>4185.9691216899992</v>
      </c>
      <c r="V12" s="210">
        <v>4441.8413510632072</v>
      </c>
      <c r="W12" s="210">
        <v>3979.7796409290208</v>
      </c>
      <c r="X12" s="210">
        <v>3907.8633867712897</v>
      </c>
      <c r="Y12" s="210">
        <v>4097.3677765400007</v>
      </c>
      <c r="Z12" s="210">
        <v>4993.3926031400006</v>
      </c>
    </row>
    <row r="13" spans="1:26" ht="13.5" customHeight="1" x14ac:dyDescent="0.3">
      <c r="A13" s="309" t="s">
        <v>0</v>
      </c>
      <c r="B13" s="292" t="s">
        <v>753</v>
      </c>
      <c r="C13" s="27">
        <v>134.88399999999999</v>
      </c>
      <c r="D13" s="27">
        <v>95.31</v>
      </c>
      <c r="E13" s="27">
        <v>188.732</v>
      </c>
      <c r="F13" s="27">
        <v>447.10899999999998</v>
      </c>
      <c r="G13" s="27">
        <v>279.96300000000002</v>
      </c>
      <c r="H13" s="27">
        <v>1259.009</v>
      </c>
      <c r="I13" s="27">
        <v>1321.684</v>
      </c>
      <c r="J13" s="27">
        <v>1509.1590000000001</v>
      </c>
      <c r="K13" s="27">
        <v>1038.471</v>
      </c>
      <c r="L13" s="27">
        <v>878.95899999999995</v>
      </c>
      <c r="M13" s="27">
        <v>969.38199999999995</v>
      </c>
      <c r="N13" s="27">
        <v>1050.251</v>
      </c>
      <c r="O13" s="27">
        <v>660.37348000000009</v>
      </c>
      <c r="P13" s="27">
        <v>1113.5744777799998</v>
      </c>
      <c r="Q13" s="27">
        <v>1228.2156125499998</v>
      </c>
      <c r="R13" s="27">
        <v>1674.0912536700005</v>
      </c>
      <c r="S13" s="27">
        <v>1455.9939999999999</v>
      </c>
      <c r="T13" s="27">
        <v>960.84400000000005</v>
      </c>
      <c r="U13" s="27">
        <v>1119.607</v>
      </c>
      <c r="V13" s="27">
        <v>1155.5879952899998</v>
      </c>
      <c r="W13" s="27">
        <v>1017.6816812700001</v>
      </c>
      <c r="X13" s="27">
        <v>610.12869321000005</v>
      </c>
      <c r="Y13" s="27">
        <v>949.11599999999999</v>
      </c>
      <c r="Z13" s="27">
        <v>1403.2245436300002</v>
      </c>
    </row>
    <row r="14" spans="1:26" ht="13.5" customHeight="1" x14ac:dyDescent="0.3">
      <c r="A14" s="309" t="s">
        <v>639</v>
      </c>
      <c r="B14" s="292" t="s">
        <v>760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3.9781015500000008</v>
      </c>
      <c r="P14" s="27">
        <v>4.0973150200000008</v>
      </c>
      <c r="Q14" s="27">
        <v>8.4641617599999996</v>
      </c>
      <c r="R14" s="27">
        <v>8.7348568400000008</v>
      </c>
      <c r="S14" s="27">
        <v>4.3929999999999998</v>
      </c>
      <c r="T14" s="27">
        <v>4.51</v>
      </c>
      <c r="U14" s="27" t="s">
        <v>1</v>
      </c>
      <c r="V14" s="27">
        <v>191.58676144000003</v>
      </c>
      <c r="W14" s="27">
        <v>184.9968987</v>
      </c>
      <c r="X14" s="27">
        <v>204.96972463</v>
      </c>
      <c r="Y14" s="27">
        <v>199.023</v>
      </c>
      <c r="Z14" s="27">
        <v>169.31006830999999</v>
      </c>
    </row>
    <row r="15" spans="1:26" ht="13.5" customHeight="1" x14ac:dyDescent="0.2">
      <c r="A15" s="310" t="s">
        <v>2</v>
      </c>
      <c r="B15" s="373" t="s">
        <v>759</v>
      </c>
      <c r="C15" s="27">
        <v>755.23099999999999</v>
      </c>
      <c r="D15" s="27">
        <v>935.81600000000003</v>
      </c>
      <c r="E15" s="27">
        <v>831.68899999999996</v>
      </c>
      <c r="F15" s="27">
        <v>1151.4839999999999</v>
      </c>
      <c r="G15" s="27">
        <v>690.90499999999997</v>
      </c>
      <c r="H15" s="27">
        <v>374.46199999999999</v>
      </c>
      <c r="I15" s="27">
        <v>680.84799999999996</v>
      </c>
      <c r="J15" s="27">
        <v>1063.8440000000001</v>
      </c>
      <c r="K15" s="27">
        <v>576.89499999999998</v>
      </c>
      <c r="L15" s="27">
        <v>849.904</v>
      </c>
      <c r="M15" s="27">
        <v>873.10799999999995</v>
      </c>
      <c r="N15" s="27">
        <v>1145.336</v>
      </c>
      <c r="O15" s="27">
        <v>990.30645054000013</v>
      </c>
      <c r="P15" s="27">
        <v>1258.4114453200002</v>
      </c>
      <c r="Q15" s="27">
        <v>1107.42764603</v>
      </c>
      <c r="R15" s="27">
        <v>1278.2442774900001</v>
      </c>
      <c r="S15" s="27">
        <v>846.03404535999994</v>
      </c>
      <c r="T15" s="27">
        <v>1091.2405762399997</v>
      </c>
      <c r="U15" s="27">
        <v>1009.4783621199998</v>
      </c>
      <c r="V15" s="27">
        <v>1778.4558124032067</v>
      </c>
      <c r="W15" s="27">
        <v>1264.4384074490208</v>
      </c>
      <c r="X15" s="27">
        <v>1482.6266669412894</v>
      </c>
      <c r="Y15" s="27">
        <v>1341.3998477900002</v>
      </c>
      <c r="Z15" s="27">
        <v>1862.8206773500001</v>
      </c>
    </row>
    <row r="16" spans="1:26" ht="13.5" customHeight="1" x14ac:dyDescent="0.3">
      <c r="A16" s="309" t="s">
        <v>3</v>
      </c>
      <c r="B16" s="374" t="s">
        <v>757</v>
      </c>
      <c r="C16" s="27">
        <v>2.7170000000000001</v>
      </c>
      <c r="D16" s="27">
        <v>4.1000000000000002E-2</v>
      </c>
      <c r="E16" s="27">
        <v>6.7110000000000003</v>
      </c>
      <c r="F16" s="27">
        <v>0.65100000000000002</v>
      </c>
      <c r="G16" s="27">
        <v>34.527000000000001</v>
      </c>
      <c r="H16" s="27">
        <v>7.3490000000000002</v>
      </c>
      <c r="I16" s="27">
        <v>4.3410000000000002</v>
      </c>
      <c r="J16" s="27">
        <v>0.23799999999999999</v>
      </c>
      <c r="K16" s="27">
        <v>4.718</v>
      </c>
      <c r="L16" s="27">
        <v>0</v>
      </c>
      <c r="M16" s="27">
        <v>2.4239999999999999</v>
      </c>
      <c r="N16" s="27">
        <v>1.5349999999999999</v>
      </c>
      <c r="O16" s="27">
        <v>0</v>
      </c>
      <c r="P16" s="27">
        <v>0.28157728000000004</v>
      </c>
      <c r="Q16" s="27">
        <v>1.1934803300000001</v>
      </c>
      <c r="R16" s="27">
        <v>1.3709532899999999</v>
      </c>
      <c r="S16" s="27" t="s">
        <v>4</v>
      </c>
      <c r="T16" s="27" t="s">
        <v>4</v>
      </c>
      <c r="U16" s="27">
        <v>2.6230000000000002</v>
      </c>
      <c r="V16" s="27">
        <v>0.72117547000000004</v>
      </c>
      <c r="W16" s="27">
        <v>1.1173458799999998</v>
      </c>
      <c r="X16" s="27">
        <v>7.05159658</v>
      </c>
      <c r="Y16" s="27">
        <v>0.57099999999999995</v>
      </c>
      <c r="Z16" s="27">
        <v>18.25472143</v>
      </c>
    </row>
    <row r="17" spans="1:26" ht="15" customHeight="1" x14ac:dyDescent="0.3">
      <c r="A17" s="309" t="s">
        <v>5</v>
      </c>
      <c r="B17" s="373" t="s">
        <v>758</v>
      </c>
      <c r="C17" s="27">
        <v>3.5999999999999997E-2</v>
      </c>
      <c r="D17" s="27">
        <v>6.4000000000000001E-2</v>
      </c>
      <c r="E17" s="27">
        <v>6.7000000000000004E-2</v>
      </c>
      <c r="F17" s="27">
        <v>0.35599999999999998</v>
      </c>
      <c r="G17" s="27">
        <v>0.124</v>
      </c>
      <c r="H17" s="27">
        <v>3.7999999999999999E-2</v>
      </c>
      <c r="I17" s="27">
        <v>4.2999999999999997E-2</v>
      </c>
      <c r="J17" s="27">
        <v>0.124</v>
      </c>
      <c r="K17" s="27">
        <v>0.156</v>
      </c>
      <c r="L17" s="27">
        <v>0.92700000000000005</v>
      </c>
      <c r="M17" s="27">
        <v>0.158</v>
      </c>
      <c r="N17" s="27">
        <v>0.504</v>
      </c>
      <c r="O17" s="27">
        <v>0</v>
      </c>
      <c r="P17" s="27">
        <v>0</v>
      </c>
      <c r="Q17" s="27">
        <v>0</v>
      </c>
      <c r="R17" s="27">
        <v>0</v>
      </c>
      <c r="S17" s="27" t="s">
        <v>1</v>
      </c>
      <c r="T17" s="27" t="s">
        <v>1</v>
      </c>
      <c r="U17" s="27" t="s">
        <v>1</v>
      </c>
      <c r="V17" s="27">
        <v>0</v>
      </c>
      <c r="W17" s="27" t="s">
        <v>1</v>
      </c>
      <c r="X17" s="27" t="s">
        <v>1</v>
      </c>
      <c r="Y17" s="27" t="s">
        <v>1</v>
      </c>
      <c r="Z17" s="27" t="s">
        <v>1</v>
      </c>
    </row>
    <row r="18" spans="1:26" ht="13.5" customHeight="1" x14ac:dyDescent="0.3">
      <c r="A18" s="309" t="s">
        <v>6</v>
      </c>
      <c r="B18" s="373" t="s">
        <v>756</v>
      </c>
      <c r="C18" s="27">
        <v>605.202</v>
      </c>
      <c r="D18" s="27">
        <v>605.67999999999995</v>
      </c>
      <c r="E18" s="27">
        <v>586.91700000000003</v>
      </c>
      <c r="F18" s="27">
        <v>544.71699999999998</v>
      </c>
      <c r="G18" s="27">
        <v>784.23599999999999</v>
      </c>
      <c r="H18" s="27">
        <v>810.28300000000002</v>
      </c>
      <c r="I18" s="27">
        <v>762.17</v>
      </c>
      <c r="J18" s="27">
        <v>641.02</v>
      </c>
      <c r="K18" s="27">
        <v>939.01599999999996</v>
      </c>
      <c r="L18" s="27">
        <v>862.404</v>
      </c>
      <c r="M18" s="27">
        <v>882.75300000000004</v>
      </c>
      <c r="N18" s="27">
        <v>849.26900000000001</v>
      </c>
      <c r="O18" s="27">
        <v>980.05485557999987</v>
      </c>
      <c r="P18" s="27">
        <v>964.85746193999989</v>
      </c>
      <c r="Q18" s="27">
        <v>975.86208627999997</v>
      </c>
      <c r="R18" s="27">
        <v>852.03334773999995</v>
      </c>
      <c r="S18" s="27">
        <v>1001.937</v>
      </c>
      <c r="T18" s="27">
        <v>963.92200000000003</v>
      </c>
      <c r="U18" s="27">
        <v>998.03499999999997</v>
      </c>
      <c r="V18" s="27">
        <v>875.15527988999997</v>
      </c>
      <c r="W18" s="27">
        <v>1049.9889357400002</v>
      </c>
      <c r="X18" s="27">
        <v>1088.71577241</v>
      </c>
      <c r="Y18" s="27">
        <v>1160.576</v>
      </c>
      <c r="Z18" s="27">
        <v>1032.23139186</v>
      </c>
    </row>
    <row r="19" spans="1:26" ht="13.5" customHeight="1" x14ac:dyDescent="0.2">
      <c r="A19" s="310" t="s">
        <v>640</v>
      </c>
      <c r="B19" s="373" t="s">
        <v>755</v>
      </c>
      <c r="C19" s="27">
        <v>246.46100000000001</v>
      </c>
      <c r="D19" s="27">
        <v>251.41</v>
      </c>
      <c r="E19" s="27">
        <v>542.58199999999999</v>
      </c>
      <c r="F19" s="27">
        <v>833.649</v>
      </c>
      <c r="G19" s="27">
        <v>233.524</v>
      </c>
      <c r="H19" s="27">
        <v>338.00700000000001</v>
      </c>
      <c r="I19" s="27">
        <v>290.03699999999998</v>
      </c>
      <c r="J19" s="27">
        <v>282.66000000000003</v>
      </c>
      <c r="K19" s="27">
        <v>364.98200000000003</v>
      </c>
      <c r="L19" s="27">
        <v>274.25799999999998</v>
      </c>
      <c r="M19" s="27">
        <v>314.88099999999997</v>
      </c>
      <c r="N19" s="27">
        <v>849.15499999999997</v>
      </c>
      <c r="O19" s="27">
        <v>936.58576315999994</v>
      </c>
      <c r="P19" s="27">
        <v>959.94076124000003</v>
      </c>
      <c r="Q19" s="27">
        <v>692.90741775999993</v>
      </c>
      <c r="R19" s="27">
        <v>899.43417805000013</v>
      </c>
      <c r="S19" s="27">
        <v>955.97788707000018</v>
      </c>
      <c r="T19" s="27">
        <v>989.74036522999995</v>
      </c>
      <c r="U19" s="27">
        <v>992.57757892999996</v>
      </c>
      <c r="V19" s="27">
        <v>388.45099680999994</v>
      </c>
      <c r="W19" s="27">
        <v>413.26089300999996</v>
      </c>
      <c r="X19" s="27">
        <v>445.7858129</v>
      </c>
      <c r="Y19" s="27">
        <v>393.35681890000001</v>
      </c>
      <c r="Z19" s="27">
        <v>470.35398039999995</v>
      </c>
    </row>
    <row r="20" spans="1:26" ht="13.5" customHeight="1" x14ac:dyDescent="0.3">
      <c r="A20" s="309" t="s">
        <v>641</v>
      </c>
      <c r="B20" s="372" t="s">
        <v>754</v>
      </c>
      <c r="C20" s="221">
        <v>27.922999999999998</v>
      </c>
      <c r="D20" s="221">
        <v>30.832999999999998</v>
      </c>
      <c r="E20" s="221">
        <v>38.386000000000003</v>
      </c>
      <c r="F20" s="221">
        <v>21.609000000000002</v>
      </c>
      <c r="G20" s="221">
        <v>38.917999999999999</v>
      </c>
      <c r="H20" s="221">
        <v>34.055999999999997</v>
      </c>
      <c r="I20" s="221">
        <v>33.902999999999999</v>
      </c>
      <c r="J20" s="221">
        <v>22.933</v>
      </c>
      <c r="K20" s="221">
        <v>44.393999999999998</v>
      </c>
      <c r="L20" s="221">
        <v>31.800999999999998</v>
      </c>
      <c r="M20" s="221">
        <v>41.396999999999998</v>
      </c>
      <c r="N20" s="221">
        <v>33.347999999999999</v>
      </c>
      <c r="O20" s="221">
        <v>58.663832050000003</v>
      </c>
      <c r="P20" s="221">
        <v>74.062315159999997</v>
      </c>
      <c r="Q20" s="221">
        <v>50.266310030000007</v>
      </c>
      <c r="R20" s="221">
        <v>39.314842270000007</v>
      </c>
      <c r="S20" s="221">
        <v>46.846798560000011</v>
      </c>
      <c r="T20" s="221">
        <v>67.335903430000002</v>
      </c>
      <c r="U20" s="221">
        <v>63.648180640000007</v>
      </c>
      <c r="V20" s="221">
        <v>51.883329759999995</v>
      </c>
      <c r="W20" s="221">
        <v>48.295478880000012</v>
      </c>
      <c r="X20" s="221">
        <v>68.585120100000012</v>
      </c>
      <c r="Y20" s="221">
        <v>53.325109850000004</v>
      </c>
      <c r="Z20" s="221">
        <v>37.197220160000001</v>
      </c>
    </row>
    <row r="21" spans="1:26" ht="6" customHeight="1" x14ac:dyDescent="0.2">
      <c r="B21" s="25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3.5" customHeight="1" x14ac:dyDescent="0.2">
      <c r="A22" s="307" t="s">
        <v>642</v>
      </c>
      <c r="B22" s="375" t="s">
        <v>761</v>
      </c>
      <c r="C22" s="210">
        <v>3660.2190000000001</v>
      </c>
      <c r="D22" s="210">
        <v>3652.9560000000001</v>
      </c>
      <c r="E22" s="210">
        <v>3352.4679999999994</v>
      </c>
      <c r="F22" s="210">
        <v>3037.5170000000003</v>
      </c>
      <c r="G22" s="210">
        <v>3736.1600000000003</v>
      </c>
      <c r="H22" s="210">
        <v>3675.2909999999997</v>
      </c>
      <c r="I22" s="210">
        <v>3684.9900000000007</v>
      </c>
      <c r="J22" s="210">
        <v>3789.6689999999999</v>
      </c>
      <c r="K22" s="210">
        <v>3828.9189999999999</v>
      </c>
      <c r="L22" s="210">
        <v>4065.3430000000003</v>
      </c>
      <c r="M22" s="210">
        <v>4529.7150000000001</v>
      </c>
      <c r="N22" s="210">
        <v>4743.268</v>
      </c>
      <c r="O22" s="210">
        <v>4716.03336228426</v>
      </c>
      <c r="P22" s="210">
        <v>4720.7134662418821</v>
      </c>
      <c r="Q22" s="210">
        <v>5044.864736686839</v>
      </c>
      <c r="R22" s="210">
        <v>5178.5707461830407</v>
      </c>
      <c r="S22" s="210">
        <v>5030.769339131687</v>
      </c>
      <c r="T22" s="210">
        <v>4941.5401109470004</v>
      </c>
      <c r="U22" s="210">
        <v>4873.6286012255041</v>
      </c>
      <c r="V22" s="210">
        <v>5283.7236381246348</v>
      </c>
      <c r="W22" s="210">
        <v>5216.3950424761988</v>
      </c>
      <c r="X22" s="210">
        <v>5015.4624061486002</v>
      </c>
      <c r="Y22" s="210">
        <v>4991.2133650599999</v>
      </c>
      <c r="Z22" s="210">
        <v>5060.5057199149142</v>
      </c>
    </row>
    <row r="23" spans="1:26" ht="13.5" customHeight="1" x14ac:dyDescent="0.3">
      <c r="A23" s="309" t="s">
        <v>643</v>
      </c>
      <c r="B23" s="373" t="s">
        <v>760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7.7759999999999998</v>
      </c>
      <c r="O23" s="27">
        <v>3.9780000000000002</v>
      </c>
      <c r="P23" s="27">
        <v>4.0960000000000001</v>
      </c>
      <c r="Q23" s="27" t="s">
        <v>4</v>
      </c>
      <c r="R23" s="27">
        <v>0</v>
      </c>
      <c r="S23" s="27" t="s">
        <v>4</v>
      </c>
      <c r="T23" s="27" t="s">
        <v>4</v>
      </c>
      <c r="U23" s="27" t="s">
        <v>1</v>
      </c>
      <c r="V23" s="27">
        <v>3.2888679311145099E-4</v>
      </c>
      <c r="W23" s="27">
        <v>0</v>
      </c>
      <c r="X23" s="27">
        <v>0</v>
      </c>
      <c r="Y23" s="27">
        <v>0</v>
      </c>
      <c r="Z23" s="27">
        <v>1.041999994777143E-5</v>
      </c>
    </row>
    <row r="24" spans="1:26" ht="13.5" customHeight="1" x14ac:dyDescent="0.3">
      <c r="A24" s="309" t="s">
        <v>644</v>
      </c>
      <c r="B24" s="373" t="s">
        <v>755</v>
      </c>
      <c r="C24" s="27">
        <v>1052.5029999999999</v>
      </c>
      <c r="D24" s="27">
        <v>1064.645</v>
      </c>
      <c r="E24" s="27">
        <v>794.70899999999995</v>
      </c>
      <c r="F24" s="27">
        <v>521.13599999999997</v>
      </c>
      <c r="G24" s="27">
        <v>1149.0889999999999</v>
      </c>
      <c r="H24" s="27">
        <v>1029.655</v>
      </c>
      <c r="I24" s="27">
        <v>1091.4480000000001</v>
      </c>
      <c r="J24" s="27">
        <v>1157.357</v>
      </c>
      <c r="K24" s="27">
        <v>1153.846</v>
      </c>
      <c r="L24" s="27">
        <v>1363.6489999999999</v>
      </c>
      <c r="M24" s="27">
        <v>1322.568</v>
      </c>
      <c r="N24" s="27">
        <v>839.77800000000002</v>
      </c>
      <c r="O24" s="27">
        <v>720.02700000000004</v>
      </c>
      <c r="P24" s="27">
        <v>650.87699999999995</v>
      </c>
      <c r="Q24" s="27">
        <v>922.11099999999999</v>
      </c>
      <c r="R24" s="27">
        <v>937.37077673999988</v>
      </c>
      <c r="S24" s="27">
        <v>815.43899999999996</v>
      </c>
      <c r="T24" s="27">
        <v>762.80100000000004</v>
      </c>
      <c r="U24" s="27">
        <v>683.94399999999996</v>
      </c>
      <c r="V24" s="27">
        <v>1197.8387394600002</v>
      </c>
      <c r="W24" s="27">
        <v>1235.5770681300003</v>
      </c>
      <c r="X24" s="27">
        <v>1164.9697329699998</v>
      </c>
      <c r="Y24" s="27">
        <v>1163.355</v>
      </c>
      <c r="Z24" s="27">
        <v>1127.6915076499997</v>
      </c>
    </row>
    <row r="25" spans="1:26" ht="13.5" customHeight="1" x14ac:dyDescent="0.2">
      <c r="A25" s="310" t="s">
        <v>7</v>
      </c>
      <c r="B25" s="373" t="s">
        <v>762</v>
      </c>
      <c r="C25" s="27">
        <v>0</v>
      </c>
      <c r="D25" s="27">
        <v>0</v>
      </c>
      <c r="E25" s="27">
        <v>0</v>
      </c>
      <c r="F25" s="27">
        <v>0</v>
      </c>
      <c r="G25" s="27">
        <v>2.1539999999999999</v>
      </c>
      <c r="H25" s="27">
        <v>108.066</v>
      </c>
      <c r="I25" s="27">
        <v>127.986</v>
      </c>
      <c r="J25" s="27">
        <v>71.492000000000004</v>
      </c>
      <c r="K25" s="27">
        <v>136.761</v>
      </c>
      <c r="L25" s="27">
        <v>105.346</v>
      </c>
      <c r="M25" s="27">
        <v>429.09899999999999</v>
      </c>
      <c r="N25" s="27">
        <v>378.803</v>
      </c>
      <c r="O25" s="27">
        <v>475.71798626000003</v>
      </c>
      <c r="P25" s="27">
        <v>475.54684909999992</v>
      </c>
      <c r="Q25" s="27">
        <v>516.75822888999994</v>
      </c>
      <c r="R25" s="27">
        <v>429.48155673000002</v>
      </c>
      <c r="S25" s="27">
        <v>498.89345654000005</v>
      </c>
      <c r="T25" s="27">
        <v>505.89555386699999</v>
      </c>
      <c r="U25" s="27">
        <v>544.59371988550436</v>
      </c>
      <c r="V25" s="27">
        <v>547.08693088383529</v>
      </c>
      <c r="W25" s="27">
        <v>564.65628856620003</v>
      </c>
      <c r="X25" s="27">
        <v>528.22320214859997</v>
      </c>
      <c r="Y25" s="27">
        <v>536.19916593999983</v>
      </c>
      <c r="Z25" s="27">
        <v>530.14091128999996</v>
      </c>
    </row>
    <row r="26" spans="1:26" ht="13.5" customHeight="1" x14ac:dyDescent="0.2">
      <c r="A26" s="310" t="s">
        <v>8</v>
      </c>
      <c r="B26" s="373" t="s">
        <v>763</v>
      </c>
      <c r="C26" s="27">
        <v>70.766999999999996</v>
      </c>
      <c r="D26" s="27">
        <v>72.352000000000004</v>
      </c>
      <c r="E26" s="27">
        <v>75.040000000000006</v>
      </c>
      <c r="F26" s="27">
        <v>101.836</v>
      </c>
      <c r="G26" s="27">
        <v>102.961</v>
      </c>
      <c r="H26" s="27">
        <v>102.71599999999999</v>
      </c>
      <c r="I26" s="27">
        <v>83.054000000000002</v>
      </c>
      <c r="J26" s="27">
        <v>81.513000000000005</v>
      </c>
      <c r="K26" s="27">
        <v>78.942999999999998</v>
      </c>
      <c r="L26" s="27">
        <v>48.371000000000002</v>
      </c>
      <c r="M26" s="27">
        <v>61.618000000000002</v>
      </c>
      <c r="N26" s="27">
        <v>61.936999999999998</v>
      </c>
      <c r="O26" s="27">
        <v>148.80973187000001</v>
      </c>
      <c r="P26" s="27">
        <v>153.07386317000004</v>
      </c>
      <c r="Q26" s="27">
        <v>155.26159604999998</v>
      </c>
      <c r="R26" s="27">
        <v>157.38078867000002</v>
      </c>
      <c r="S26" s="27">
        <v>159.92636557000003</v>
      </c>
      <c r="T26" s="27">
        <v>151.52937824000003</v>
      </c>
      <c r="U26" s="27">
        <v>159.48158260999998</v>
      </c>
      <c r="V26" s="27">
        <v>151.41844803000001</v>
      </c>
      <c r="W26" s="27">
        <v>155.42750789999999</v>
      </c>
      <c r="X26" s="27">
        <v>145.60815660000003</v>
      </c>
      <c r="Y26" s="27">
        <v>145.44179023000001</v>
      </c>
      <c r="Z26" s="27">
        <v>144.94032713000001</v>
      </c>
    </row>
    <row r="27" spans="1:26" ht="13.5" customHeight="1" x14ac:dyDescent="0.2">
      <c r="A27" s="310"/>
      <c r="B27" s="378" t="s">
        <v>806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6.5510000000000002</v>
      </c>
    </row>
    <row r="28" spans="1:26" ht="15" customHeight="1" x14ac:dyDescent="0.3">
      <c r="A28" s="309" t="s">
        <v>9</v>
      </c>
      <c r="B28" s="292" t="s">
        <v>758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0.17499999999999999</v>
      </c>
      <c r="L28" s="27">
        <v>0.161</v>
      </c>
      <c r="M28" s="27">
        <v>0.14699999999999999</v>
      </c>
      <c r="N28" s="27">
        <v>0.13300000000000001</v>
      </c>
      <c r="O28" s="27">
        <v>0</v>
      </c>
      <c r="P28" s="27">
        <v>0</v>
      </c>
      <c r="Q28" s="27">
        <v>0</v>
      </c>
      <c r="R28" s="27">
        <v>0</v>
      </c>
      <c r="S28" s="27">
        <v>6.2E-2</v>
      </c>
      <c r="T28" s="27">
        <v>4.7E-2</v>
      </c>
      <c r="U28" s="27">
        <v>3.3000000000000002E-2</v>
      </c>
      <c r="V28" s="27">
        <v>0</v>
      </c>
      <c r="W28" s="27">
        <v>4.7352100000000001E-3</v>
      </c>
      <c r="X28" s="27">
        <v>0</v>
      </c>
      <c r="Y28" s="27">
        <v>0</v>
      </c>
      <c r="Z28" s="27" t="s">
        <v>1</v>
      </c>
    </row>
    <row r="29" spans="1:26" ht="13.5" customHeight="1" x14ac:dyDescent="0.3">
      <c r="A29" s="309" t="s">
        <v>645</v>
      </c>
      <c r="B29" s="373" t="s">
        <v>766</v>
      </c>
      <c r="C29" s="27">
        <v>2.9790000000000001</v>
      </c>
      <c r="D29" s="27">
        <v>2.496</v>
      </c>
      <c r="E29" s="27">
        <v>1.216</v>
      </c>
      <c r="F29" s="27">
        <v>1.978</v>
      </c>
      <c r="G29" s="27">
        <v>3.5390000000000001</v>
      </c>
      <c r="H29" s="27">
        <v>3.8239999999999998</v>
      </c>
      <c r="I29" s="27">
        <v>3.698</v>
      </c>
      <c r="J29" s="27">
        <v>2.6840000000000002</v>
      </c>
      <c r="K29" s="27">
        <v>1.6559999999999999</v>
      </c>
      <c r="L29" s="27">
        <v>1.845</v>
      </c>
      <c r="M29" s="27">
        <v>2.512</v>
      </c>
      <c r="N29" s="27">
        <v>2.5870000000000002</v>
      </c>
      <c r="O29" s="27">
        <v>4.2013987399999992</v>
      </c>
      <c r="P29" s="27">
        <v>1.9903087500000001</v>
      </c>
      <c r="Q29" s="27">
        <v>1.05494731</v>
      </c>
      <c r="R29" s="27">
        <v>2.6037458099999999</v>
      </c>
      <c r="S29" s="27">
        <v>2.222</v>
      </c>
      <c r="T29" s="27">
        <v>2.0539999999999998</v>
      </c>
      <c r="U29" s="27">
        <v>0.183</v>
      </c>
      <c r="V29" s="27">
        <v>3.2375498699999996</v>
      </c>
      <c r="W29" s="27">
        <v>2.6354423499999999</v>
      </c>
      <c r="X29" s="27">
        <v>2.35405328</v>
      </c>
      <c r="Y29" s="27">
        <v>3.6280000000000001</v>
      </c>
      <c r="Z29" s="27">
        <v>4.7516873999999998</v>
      </c>
    </row>
    <row r="30" spans="1:26" ht="13.5" customHeight="1" x14ac:dyDescent="0.3">
      <c r="A30" s="309" t="s">
        <v>10</v>
      </c>
      <c r="B30" s="373" t="s">
        <v>767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4.2600004235282541E-9</v>
      </c>
      <c r="P30" s="27">
        <v>1.8822941001417347E-9</v>
      </c>
      <c r="Q30" s="27">
        <v>-9.8361316065907539E-4</v>
      </c>
      <c r="R30" s="27">
        <v>-7.6959022635492141E-8</v>
      </c>
      <c r="S30" s="27">
        <v>6.1565168689685379E-4</v>
      </c>
      <c r="T30" s="27">
        <v>0</v>
      </c>
      <c r="U30" s="27" t="s">
        <v>1</v>
      </c>
      <c r="V30" s="27">
        <v>9.387340065004537E-4</v>
      </c>
      <c r="W30" s="27">
        <v>0</v>
      </c>
      <c r="X30" s="27">
        <v>0</v>
      </c>
      <c r="Y30" s="27">
        <v>0</v>
      </c>
      <c r="Z30" s="27">
        <v>-1.5085126506164671E-8</v>
      </c>
    </row>
    <row r="31" spans="1:26" ht="13.5" customHeight="1" x14ac:dyDescent="0.3">
      <c r="A31" s="309" t="s">
        <v>11</v>
      </c>
      <c r="B31" s="373" t="s">
        <v>768</v>
      </c>
      <c r="C31" s="27">
        <v>644.44200000000001</v>
      </c>
      <c r="D31" s="27">
        <v>665.93299999999999</v>
      </c>
      <c r="E31" s="27">
        <v>692.86599999999999</v>
      </c>
      <c r="F31" s="27">
        <v>717.41200000000003</v>
      </c>
      <c r="G31" s="27">
        <v>664.35199999999998</v>
      </c>
      <c r="H31" s="27">
        <v>640.60299999999995</v>
      </c>
      <c r="I31" s="27">
        <v>631.08600000000001</v>
      </c>
      <c r="J31" s="27">
        <v>667.22500000000002</v>
      </c>
      <c r="K31" s="27">
        <v>660.06700000000001</v>
      </c>
      <c r="L31" s="27">
        <v>689.49</v>
      </c>
      <c r="M31" s="27">
        <v>712.25199999999995</v>
      </c>
      <c r="N31" s="27">
        <v>836.26900000000001</v>
      </c>
      <c r="O31" s="27">
        <v>821.34130511999945</v>
      </c>
      <c r="P31" s="27">
        <v>835.0159489700003</v>
      </c>
      <c r="Q31" s="27">
        <v>827.74467856000012</v>
      </c>
      <c r="R31" s="27">
        <v>865.54516162000016</v>
      </c>
      <c r="S31" s="27">
        <v>836.03200000000004</v>
      </c>
      <c r="T31" s="27">
        <v>815.05200000000002</v>
      </c>
      <c r="U31" s="27">
        <v>786.15700000000004</v>
      </c>
      <c r="V31" s="27">
        <v>763.40073338999969</v>
      </c>
      <c r="W31" s="27">
        <v>730.78935188999958</v>
      </c>
      <c r="X31" s="27">
        <v>717.52403645999982</v>
      </c>
      <c r="Y31" s="27">
        <v>731.476</v>
      </c>
      <c r="Z31" s="27">
        <v>823.71358224999994</v>
      </c>
    </row>
    <row r="32" spans="1:26" ht="13.5" customHeight="1" x14ac:dyDescent="0.2">
      <c r="A32" s="310" t="s">
        <v>646</v>
      </c>
      <c r="B32" s="373" t="s">
        <v>764</v>
      </c>
      <c r="C32" s="27">
        <v>1678.309</v>
      </c>
      <c r="D32" s="27">
        <v>1640.07</v>
      </c>
      <c r="E32" s="27">
        <v>1591.7159999999999</v>
      </c>
      <c r="F32" s="27">
        <v>1507.8150000000001</v>
      </c>
      <c r="G32" s="27">
        <v>1601.2940000000001</v>
      </c>
      <c r="H32" s="27">
        <v>1573.1890000000001</v>
      </c>
      <c r="I32" s="27">
        <v>1527.4490000000001</v>
      </c>
      <c r="J32" s="27">
        <v>1514.4380000000001</v>
      </c>
      <c r="K32" s="27">
        <v>1481.9369999999999</v>
      </c>
      <c r="L32" s="27">
        <v>1492.172</v>
      </c>
      <c r="M32" s="27">
        <v>1598.836</v>
      </c>
      <c r="N32" s="27">
        <v>1640.29</v>
      </c>
      <c r="O32" s="27">
        <v>1576.1006074500001</v>
      </c>
      <c r="P32" s="27">
        <v>1615.4112045899997</v>
      </c>
      <c r="Q32" s="27">
        <v>1621.9995825599997</v>
      </c>
      <c r="R32" s="27">
        <v>1765.1240738899999</v>
      </c>
      <c r="S32" s="27">
        <v>1707.0029013700002</v>
      </c>
      <c r="T32" s="27">
        <v>1708.62617884</v>
      </c>
      <c r="U32" s="27">
        <v>1721.9012987300002</v>
      </c>
      <c r="V32" s="27">
        <v>1655.9763813200002</v>
      </c>
      <c r="W32" s="27">
        <v>1587.4820810599999</v>
      </c>
      <c r="X32" s="27">
        <v>1536.3108292500003</v>
      </c>
      <c r="Y32" s="27">
        <v>1509.7014088899998</v>
      </c>
      <c r="Z32" s="27">
        <v>1529.9094887700003</v>
      </c>
    </row>
    <row r="33" spans="1:27" ht="13.5" customHeight="1" x14ac:dyDescent="0.3">
      <c r="A33" s="309" t="s">
        <v>12</v>
      </c>
      <c r="B33" s="372" t="s">
        <v>765</v>
      </c>
      <c r="C33" s="221">
        <v>211.21899999999999</v>
      </c>
      <c r="D33" s="221">
        <v>207.46</v>
      </c>
      <c r="E33" s="221">
        <v>196.92099999999999</v>
      </c>
      <c r="F33" s="221">
        <v>187.34</v>
      </c>
      <c r="G33" s="221">
        <v>212.77099999999999</v>
      </c>
      <c r="H33" s="221">
        <v>217.238</v>
      </c>
      <c r="I33" s="221">
        <v>220.26900000000001</v>
      </c>
      <c r="J33" s="221">
        <v>294.95999999999998</v>
      </c>
      <c r="K33" s="221">
        <v>315.53399999999999</v>
      </c>
      <c r="L33" s="221">
        <v>364.30900000000003</v>
      </c>
      <c r="M33" s="221">
        <v>402.68299999999999</v>
      </c>
      <c r="N33" s="221">
        <v>975.69500000000005</v>
      </c>
      <c r="O33" s="221">
        <v>965.85733284000003</v>
      </c>
      <c r="P33" s="221">
        <v>984.70229166000013</v>
      </c>
      <c r="Q33" s="221">
        <v>999.9356869300002</v>
      </c>
      <c r="R33" s="221">
        <v>1021.0646428000002</v>
      </c>
      <c r="S33" s="221">
        <v>1011.191</v>
      </c>
      <c r="T33" s="221">
        <v>995.53499999999997</v>
      </c>
      <c r="U33" s="221">
        <v>977.33500000000004</v>
      </c>
      <c r="V33" s="221">
        <v>964.76358755000012</v>
      </c>
      <c r="W33" s="221">
        <v>939.82256737</v>
      </c>
      <c r="X33" s="221">
        <v>920.47239544000024</v>
      </c>
      <c r="Y33" s="221">
        <v>901.41200000000003</v>
      </c>
      <c r="Z33" s="221">
        <v>892.80720502000008</v>
      </c>
    </row>
    <row r="35" spans="1:27" ht="13.5" customHeight="1" x14ac:dyDescent="0.2">
      <c r="A35" s="307" t="s">
        <v>647</v>
      </c>
      <c r="B35" s="23" t="s">
        <v>822</v>
      </c>
      <c r="C35" s="24">
        <v>5432.6729999999998</v>
      </c>
      <c r="D35" s="24">
        <v>5572.11</v>
      </c>
      <c r="E35" s="24">
        <v>5547.5519999999997</v>
      </c>
      <c r="F35" s="24">
        <v>6037.0920000000006</v>
      </c>
      <c r="G35" s="24">
        <v>5798.357</v>
      </c>
      <c r="H35" s="24">
        <v>6498.4952666400004</v>
      </c>
      <c r="I35" s="24">
        <v>6778.0161379199999</v>
      </c>
      <c r="J35" s="24">
        <v>7309.6468998799992</v>
      </c>
      <c r="K35" s="24">
        <v>6797.5507259999995</v>
      </c>
      <c r="L35" s="24">
        <v>6963.5963641600001</v>
      </c>
      <c r="M35" s="24">
        <v>7613.8165951600004</v>
      </c>
      <c r="N35" s="24">
        <v>8672.666748470001</v>
      </c>
      <c r="O35" s="24">
        <v>8345.9944565600017</v>
      </c>
      <c r="P35" s="24">
        <v>9095.9377516718851</v>
      </c>
      <c r="Q35" s="24">
        <v>9109.2011072999994</v>
      </c>
      <c r="R35" s="24">
        <v>9931.7561375930418</v>
      </c>
      <c r="S35" s="24">
        <v>9341.9529015000007</v>
      </c>
      <c r="T35" s="24">
        <v>9019.1317229869983</v>
      </c>
      <c r="U35" s="24">
        <v>9059.5978399520554</v>
      </c>
      <c r="V35" s="24">
        <v>9725.5299322178435</v>
      </c>
      <c r="W35" s="24">
        <v>9196.1753239802292</v>
      </c>
      <c r="X35" s="24">
        <v>8923.3270041600008</v>
      </c>
      <c r="Y35" s="24">
        <v>9088.5810314999999</v>
      </c>
      <c r="Z35" s="24">
        <v>10053.898168654916</v>
      </c>
    </row>
    <row r="36" spans="1:27" ht="6" customHeight="1" x14ac:dyDescent="0.2">
      <c r="B36" s="2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7" ht="13.5" customHeight="1" x14ac:dyDescent="0.2">
      <c r="A37" s="311" t="s">
        <v>648</v>
      </c>
      <c r="B37" s="375" t="s">
        <v>769</v>
      </c>
      <c r="C37" s="210">
        <v>1213.3789999999999</v>
      </c>
      <c r="D37" s="210">
        <v>1238.059</v>
      </c>
      <c r="E37" s="210">
        <v>1224.8749999999998</v>
      </c>
      <c r="F37" s="210">
        <v>1751.0770000000002</v>
      </c>
      <c r="G37" s="210">
        <v>1475.7159999999999</v>
      </c>
      <c r="H37" s="210">
        <v>1488.6052666399999</v>
      </c>
      <c r="I37" s="210">
        <v>1827.3031379199999</v>
      </c>
      <c r="J37" s="210">
        <v>2251.7108998800004</v>
      </c>
      <c r="K37" s="210">
        <v>1975.018726</v>
      </c>
      <c r="L37" s="210">
        <v>1585.5593641600001</v>
      </c>
      <c r="M37" s="210">
        <v>1901.3845951600001</v>
      </c>
      <c r="N37" s="210">
        <v>2415.0557484700003</v>
      </c>
      <c r="O37" s="210">
        <v>2385.11503795</v>
      </c>
      <c r="P37" s="210">
        <v>3182.3597673200006</v>
      </c>
      <c r="Q37" s="210">
        <v>3240.8918355800001</v>
      </c>
      <c r="R37" s="210">
        <v>3517.3300165400005</v>
      </c>
      <c r="S37" s="210">
        <v>2607.5892311500006</v>
      </c>
      <c r="T37" s="210">
        <v>2331.8514396</v>
      </c>
      <c r="U37" s="210">
        <v>2466.0672953100002</v>
      </c>
      <c r="V37" s="210">
        <v>3035.2285853000003</v>
      </c>
      <c r="W37" s="210">
        <v>2579.1603082699994</v>
      </c>
      <c r="X37" s="210">
        <v>2690.5805760899998</v>
      </c>
      <c r="Y37" s="210">
        <v>3050.2939297299995</v>
      </c>
      <c r="Z37" s="210">
        <v>3850.2695017599999</v>
      </c>
    </row>
    <row r="38" spans="1:27" ht="13.5" customHeight="1" x14ac:dyDescent="0.2">
      <c r="A38" s="310" t="s">
        <v>649</v>
      </c>
      <c r="B38" s="374" t="s">
        <v>770</v>
      </c>
      <c r="C38" s="27">
        <v>313.38400000000001</v>
      </c>
      <c r="D38" s="27">
        <v>319.12099999999998</v>
      </c>
      <c r="E38" s="27">
        <v>321.22399999999999</v>
      </c>
      <c r="F38" s="27">
        <v>357.89100000000002</v>
      </c>
      <c r="G38" s="27">
        <v>368.94900000000001</v>
      </c>
      <c r="H38" s="27">
        <v>392.61799999999999</v>
      </c>
      <c r="I38" s="27">
        <v>388.32400000000001</v>
      </c>
      <c r="J38" s="27">
        <v>390.60300000000001</v>
      </c>
      <c r="K38" s="27">
        <v>411.63499999999999</v>
      </c>
      <c r="L38" s="27">
        <v>435.78</v>
      </c>
      <c r="M38" s="27">
        <v>454.40100000000001</v>
      </c>
      <c r="N38" s="27">
        <v>471.72300000000001</v>
      </c>
      <c r="O38" s="27">
        <v>484.74015221999997</v>
      </c>
      <c r="P38" s="27">
        <v>505.58524376999998</v>
      </c>
      <c r="Q38" s="27">
        <v>515.75649987999998</v>
      </c>
      <c r="R38" s="27">
        <v>351.54840335</v>
      </c>
      <c r="S38" s="27">
        <v>325.42369571</v>
      </c>
      <c r="T38" s="27">
        <v>316.58942648999999</v>
      </c>
      <c r="U38" s="27">
        <v>329.10703379</v>
      </c>
      <c r="V38" s="27">
        <v>337.46606061999995</v>
      </c>
      <c r="W38" s="27">
        <v>368.11767449000001</v>
      </c>
      <c r="X38" s="27">
        <v>368.65852285999995</v>
      </c>
      <c r="Y38" s="27">
        <v>371.57794522999995</v>
      </c>
      <c r="Z38" s="27">
        <v>352.73374185</v>
      </c>
    </row>
    <row r="39" spans="1:27" ht="13.5" customHeight="1" x14ac:dyDescent="0.2">
      <c r="A39" s="310" t="s">
        <v>13</v>
      </c>
      <c r="B39" s="374" t="s">
        <v>771</v>
      </c>
      <c r="C39" s="27">
        <v>670.91505959999995</v>
      </c>
      <c r="D39" s="27">
        <v>663.07452846000001</v>
      </c>
      <c r="E39" s="27">
        <v>631.03259300999991</v>
      </c>
      <c r="F39" s="27">
        <v>843.98049218000006</v>
      </c>
      <c r="G39" s="27">
        <v>743.61511813999994</v>
      </c>
      <c r="H39" s="27">
        <v>414.44794851000006</v>
      </c>
      <c r="I39" s="27">
        <v>764.46995911999988</v>
      </c>
      <c r="J39" s="27">
        <v>956.30300394000005</v>
      </c>
      <c r="K39" s="27">
        <v>756.35497850000002</v>
      </c>
      <c r="L39" s="27">
        <v>691.03311262000011</v>
      </c>
      <c r="M39" s="27">
        <v>818.52616677999993</v>
      </c>
      <c r="N39" s="27">
        <v>1081.09405358</v>
      </c>
      <c r="O39" s="27">
        <v>777.18647039999973</v>
      </c>
      <c r="P39" s="27">
        <v>827.00345027000026</v>
      </c>
      <c r="Q39" s="27">
        <v>789.92969212000037</v>
      </c>
      <c r="R39" s="27">
        <v>1052.7409725100003</v>
      </c>
      <c r="S39" s="27">
        <v>886.12375108000015</v>
      </c>
      <c r="T39" s="27">
        <v>950.53754528000002</v>
      </c>
      <c r="U39" s="27">
        <v>1013.29980683</v>
      </c>
      <c r="V39" s="361">
        <v>1260.9758385999999</v>
      </c>
      <c r="W39" s="27">
        <v>1051.7650709</v>
      </c>
      <c r="X39" s="27">
        <v>1107.80768472</v>
      </c>
      <c r="Y39" s="27">
        <v>1123.4320811399996</v>
      </c>
      <c r="Z39" s="361">
        <v>1280.6803097700001</v>
      </c>
    </row>
    <row r="40" spans="1:27" ht="13.5" customHeight="1" x14ac:dyDescent="0.3">
      <c r="A40" s="309" t="s">
        <v>650</v>
      </c>
      <c r="B40" s="374" t="s">
        <v>772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10.567</v>
      </c>
      <c r="I40" s="27">
        <v>0</v>
      </c>
      <c r="J40" s="27">
        <v>235.179</v>
      </c>
      <c r="K40" s="27">
        <v>226.255</v>
      </c>
      <c r="L40" s="27">
        <v>178.14</v>
      </c>
      <c r="M40" s="27">
        <v>276.29000000000002</v>
      </c>
      <c r="N40" s="27">
        <v>376.30200000000002</v>
      </c>
      <c r="O40" s="27">
        <v>192.10672524</v>
      </c>
      <c r="P40" s="27">
        <v>237.28944078999999</v>
      </c>
      <c r="Q40" s="27">
        <v>250.702</v>
      </c>
      <c r="R40" s="27">
        <v>386.26600000000002</v>
      </c>
      <c r="S40" s="27">
        <v>252.04900000000001</v>
      </c>
      <c r="T40" s="27">
        <v>312.392</v>
      </c>
      <c r="U40" s="27">
        <v>302.20400000000001</v>
      </c>
      <c r="V40" s="27">
        <v>364.70912076999997</v>
      </c>
      <c r="W40" s="27">
        <v>248.82159790999998</v>
      </c>
      <c r="X40" s="27">
        <v>286.47366283999997</v>
      </c>
      <c r="Y40" s="27">
        <v>286.51100000000002</v>
      </c>
      <c r="Z40" s="27">
        <v>350.04262155000004</v>
      </c>
    </row>
    <row r="41" spans="1:27" ht="13.5" customHeight="1" x14ac:dyDescent="0.3">
      <c r="A41" s="309" t="s">
        <v>671</v>
      </c>
      <c r="B41" s="374" t="s">
        <v>773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422.85129079000001</v>
      </c>
      <c r="P41" s="27">
        <v>436.702</v>
      </c>
      <c r="Q41" s="27">
        <v>452.99799999999999</v>
      </c>
      <c r="R41" s="27">
        <v>469.32799999999997</v>
      </c>
      <c r="S41" s="27" t="s">
        <v>4</v>
      </c>
      <c r="T41" s="27" t="s">
        <v>4</v>
      </c>
      <c r="U41" s="27" t="s">
        <v>1</v>
      </c>
      <c r="V41" s="27">
        <v>0</v>
      </c>
      <c r="W41" s="27">
        <v>0</v>
      </c>
      <c r="X41" s="27">
        <v>0</v>
      </c>
      <c r="Y41" s="27">
        <v>590.27600100999996</v>
      </c>
      <c r="Z41" s="27">
        <v>608.56252995</v>
      </c>
    </row>
    <row r="42" spans="1:27" ht="13.5" customHeight="1" x14ac:dyDescent="0.3">
      <c r="A42" s="309" t="s">
        <v>651</v>
      </c>
      <c r="B42" s="374" t="s">
        <v>774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375.89</v>
      </c>
      <c r="I42" s="27">
        <v>384.51400000000001</v>
      </c>
      <c r="J42" s="27">
        <v>390.6</v>
      </c>
      <c r="K42" s="27">
        <v>417.68</v>
      </c>
      <c r="L42" s="27">
        <v>69.141999999999996</v>
      </c>
      <c r="M42" s="27">
        <v>105.901</v>
      </c>
      <c r="N42" s="27">
        <v>121.178</v>
      </c>
      <c r="O42" s="27">
        <v>195.28604110999999</v>
      </c>
      <c r="P42" s="27">
        <v>916.60298077000016</v>
      </c>
      <c r="Q42" s="27">
        <v>977.68255414999999</v>
      </c>
      <c r="R42" s="27">
        <v>746.01527340000007</v>
      </c>
      <c r="S42" s="27">
        <v>836.67399999999998</v>
      </c>
      <c r="T42" s="27">
        <v>416.25200000000001</v>
      </c>
      <c r="U42" s="27">
        <v>507.666</v>
      </c>
      <c r="V42" s="27">
        <v>511.42671567999997</v>
      </c>
      <c r="W42" s="27">
        <v>556.62505428999998</v>
      </c>
      <c r="X42" s="27">
        <v>560.5537726199999</v>
      </c>
      <c r="Y42" s="27">
        <v>293.84699999999998</v>
      </c>
      <c r="Z42" s="27">
        <v>456.54109334999998</v>
      </c>
      <c r="AA42" s="362"/>
    </row>
    <row r="43" spans="1:27" ht="13.5" customHeight="1" x14ac:dyDescent="0.3">
      <c r="A43" s="309" t="s">
        <v>652</v>
      </c>
      <c r="B43" s="374" t="s">
        <v>775</v>
      </c>
      <c r="C43" s="27">
        <v>0</v>
      </c>
      <c r="D43" s="27">
        <v>2.532</v>
      </c>
      <c r="E43" s="27">
        <v>0</v>
      </c>
      <c r="F43" s="27">
        <v>3.9380000000000002</v>
      </c>
      <c r="G43" s="27">
        <v>0</v>
      </c>
      <c r="H43" s="27">
        <v>0</v>
      </c>
      <c r="I43" s="27">
        <v>0</v>
      </c>
      <c r="J43" s="27">
        <v>6.7880000000000003</v>
      </c>
      <c r="K43" s="27">
        <v>0.247</v>
      </c>
      <c r="L43" s="27">
        <v>5.8090000000000002</v>
      </c>
      <c r="M43" s="27">
        <v>0.496</v>
      </c>
      <c r="N43" s="27">
        <v>1.91</v>
      </c>
      <c r="O43" s="27">
        <v>28.757725870000002</v>
      </c>
      <c r="P43" s="27">
        <v>4.7965870600000002</v>
      </c>
      <c r="Q43" s="27">
        <v>1.87244294</v>
      </c>
      <c r="R43" s="27">
        <v>1.7558381100000002</v>
      </c>
      <c r="S43" s="27">
        <v>5.0140000000000002</v>
      </c>
      <c r="T43" s="27">
        <v>4.2859999999999996</v>
      </c>
      <c r="U43" s="27">
        <v>8.7999999999999995E-2</v>
      </c>
      <c r="V43" s="27">
        <v>1.3919160099999999</v>
      </c>
      <c r="W43" s="27">
        <v>0.37640751</v>
      </c>
      <c r="X43" s="27">
        <v>2E-8</v>
      </c>
      <c r="Y43" s="27">
        <v>5.9009999999999998</v>
      </c>
      <c r="Z43" s="27">
        <v>0.31862117000000001</v>
      </c>
    </row>
    <row r="44" spans="1:27" ht="13.5" customHeight="1" x14ac:dyDescent="0.3">
      <c r="A44" s="309" t="s">
        <v>653</v>
      </c>
      <c r="B44" s="374" t="s">
        <v>780</v>
      </c>
      <c r="C44" s="27">
        <v>144.494</v>
      </c>
      <c r="D44" s="27">
        <v>115.172</v>
      </c>
      <c r="E44" s="27">
        <v>135.17699999999999</v>
      </c>
      <c r="F44" s="27">
        <v>128.548</v>
      </c>
      <c r="G44" s="27">
        <v>124.25</v>
      </c>
      <c r="H44" s="27">
        <v>137.78899999999999</v>
      </c>
      <c r="I44" s="27">
        <v>145.06700000000001</v>
      </c>
      <c r="J44" s="27">
        <v>136.126</v>
      </c>
      <c r="K44" s="27">
        <v>111.566</v>
      </c>
      <c r="L44" s="27">
        <v>129.53399999999999</v>
      </c>
      <c r="M44" s="27">
        <v>158.63999999999999</v>
      </c>
      <c r="N44" s="27">
        <v>155.47</v>
      </c>
      <c r="O44" s="27">
        <v>160.65617354</v>
      </c>
      <c r="P44" s="27">
        <v>127.23326671000001</v>
      </c>
      <c r="Q44" s="27">
        <v>141.38263255000001</v>
      </c>
      <c r="R44" s="27">
        <v>198.73156670000003</v>
      </c>
      <c r="S44" s="27">
        <v>204.702</v>
      </c>
      <c r="T44" s="27">
        <v>183.108</v>
      </c>
      <c r="U44" s="27">
        <v>201.17699999999999</v>
      </c>
      <c r="V44" s="27">
        <v>231.36431260999996</v>
      </c>
      <c r="W44" s="27">
        <v>265.95521173999992</v>
      </c>
      <c r="X44" s="27">
        <v>210.43733598000003</v>
      </c>
      <c r="Y44" s="27">
        <v>243.49299999999999</v>
      </c>
      <c r="Z44" s="27">
        <v>279.82558267999997</v>
      </c>
    </row>
    <row r="45" spans="1:27" ht="13.5" customHeight="1" x14ac:dyDescent="0.2">
      <c r="A45" s="310" t="s">
        <v>654</v>
      </c>
      <c r="B45" s="374" t="s">
        <v>778</v>
      </c>
      <c r="C45" s="27">
        <v>17.145940400000015</v>
      </c>
      <c r="D45" s="27">
        <v>16.69247154</v>
      </c>
      <c r="E45" s="27">
        <v>43.572406989999998</v>
      </c>
      <c r="F45" s="27">
        <v>29.551507820000005</v>
      </c>
      <c r="G45" s="27">
        <v>28.439881859999986</v>
      </c>
      <c r="H45" s="27">
        <v>28.140318130000004</v>
      </c>
      <c r="I45" s="27">
        <v>28.135178799999998</v>
      </c>
      <c r="J45" s="27">
        <v>2.1978959400000022</v>
      </c>
      <c r="K45" s="27">
        <v>1.4937474999999907</v>
      </c>
      <c r="L45" s="27">
        <v>1.0152515399999977</v>
      </c>
      <c r="M45" s="27">
        <v>1.0474283799999995</v>
      </c>
      <c r="N45" s="27">
        <v>2.35669489</v>
      </c>
      <c r="O45" s="27" t="s">
        <v>1</v>
      </c>
      <c r="P45" s="27" t="s">
        <v>1</v>
      </c>
      <c r="Q45" s="27" t="s">
        <v>1</v>
      </c>
      <c r="R45" s="27">
        <v>-3.8317939999999849E-2</v>
      </c>
      <c r="S45" s="27" t="s">
        <v>1</v>
      </c>
      <c r="T45" s="27" t="s">
        <v>1</v>
      </c>
      <c r="U45" s="27" t="s">
        <v>1</v>
      </c>
      <c r="V45" s="27">
        <v>-3.505697000000018E-2</v>
      </c>
      <c r="W45" s="27" t="s">
        <v>1</v>
      </c>
      <c r="X45" s="27" t="s">
        <v>1</v>
      </c>
      <c r="Y45" s="27" t="s">
        <v>1</v>
      </c>
      <c r="Z45" s="27" t="s">
        <v>1</v>
      </c>
    </row>
    <row r="46" spans="1:27" ht="13.5" customHeight="1" x14ac:dyDescent="0.3">
      <c r="A46" s="309" t="s">
        <v>672</v>
      </c>
      <c r="B46" s="374" t="s">
        <v>779</v>
      </c>
      <c r="C46" s="27">
        <v>0</v>
      </c>
      <c r="D46" s="27">
        <v>0</v>
      </c>
      <c r="E46" s="27">
        <v>0</v>
      </c>
      <c r="F46" s="27">
        <v>144.834</v>
      </c>
      <c r="G46" s="27">
        <v>144.834</v>
      </c>
      <c r="H46" s="27">
        <v>68.846000000000004</v>
      </c>
      <c r="I46" s="27">
        <v>68.846000000000004</v>
      </c>
      <c r="J46" s="27">
        <v>1E-3</v>
      </c>
      <c r="K46" s="27">
        <v>0</v>
      </c>
      <c r="L46" s="27">
        <v>0</v>
      </c>
      <c r="M46" s="27">
        <v>0</v>
      </c>
      <c r="N46" s="27">
        <v>1E-3</v>
      </c>
      <c r="O46" s="27">
        <v>0</v>
      </c>
      <c r="P46" s="27">
        <v>0</v>
      </c>
      <c r="Q46" s="27">
        <v>0</v>
      </c>
      <c r="R46" s="27">
        <v>0</v>
      </c>
      <c r="S46" s="27" t="s">
        <v>4</v>
      </c>
      <c r="T46" s="27" t="s">
        <v>4</v>
      </c>
      <c r="U46" s="27" t="s">
        <v>1</v>
      </c>
      <c r="V46" s="27">
        <v>0</v>
      </c>
      <c r="W46" s="27">
        <v>0</v>
      </c>
      <c r="X46" s="27">
        <v>0</v>
      </c>
      <c r="Y46" s="27">
        <v>0</v>
      </c>
      <c r="Z46" s="27">
        <v>101.93401024999999</v>
      </c>
    </row>
    <row r="47" spans="1:27" ht="13.5" customHeight="1" x14ac:dyDescent="0.3">
      <c r="A47" s="309" t="s">
        <v>655</v>
      </c>
      <c r="B47" s="374" t="s">
        <v>776</v>
      </c>
      <c r="C47" s="27">
        <v>45.69</v>
      </c>
      <c r="D47" s="27">
        <v>92.617999999999995</v>
      </c>
      <c r="E47" s="27">
        <v>65.546999999999997</v>
      </c>
      <c r="F47" s="27">
        <v>219.28200000000001</v>
      </c>
      <c r="G47" s="27">
        <v>41.695</v>
      </c>
      <c r="H47" s="27">
        <v>18.105</v>
      </c>
      <c r="I47" s="27">
        <v>22.2</v>
      </c>
      <c r="J47" s="27">
        <v>107.276</v>
      </c>
      <c r="K47" s="27">
        <v>16.835999999999999</v>
      </c>
      <c r="L47" s="27">
        <v>42.555</v>
      </c>
      <c r="M47" s="27">
        <v>51.761000000000003</v>
      </c>
      <c r="N47" s="27">
        <v>176.10300000000001</v>
      </c>
      <c r="O47" s="27">
        <v>91.234447979999999</v>
      </c>
      <c r="P47" s="27">
        <v>90.244858309999998</v>
      </c>
      <c r="Q47" s="27">
        <v>61.315971729999994</v>
      </c>
      <c r="R47" s="27">
        <v>248.04116989999997</v>
      </c>
      <c r="S47" s="27">
        <v>49.79275664</v>
      </c>
      <c r="T47" s="27">
        <v>105.01042551999998</v>
      </c>
      <c r="U47" s="27">
        <v>56.850170349999992</v>
      </c>
      <c r="V47" s="27">
        <v>287.24807506000002</v>
      </c>
      <c r="W47" s="27">
        <v>46.085887129999996</v>
      </c>
      <c r="X47" s="27">
        <v>109.31441481</v>
      </c>
      <c r="Y47" s="27">
        <v>87.650999999999996</v>
      </c>
      <c r="Z47" s="27">
        <v>375.89903530000004</v>
      </c>
    </row>
    <row r="48" spans="1:27" ht="13.5" customHeight="1" x14ac:dyDescent="0.2">
      <c r="A48" s="310" t="s">
        <v>656</v>
      </c>
      <c r="B48" s="376" t="s">
        <v>777</v>
      </c>
      <c r="C48" s="27">
        <v>21.75</v>
      </c>
      <c r="D48" s="27">
        <v>28.849</v>
      </c>
      <c r="E48" s="27">
        <v>28.321999999999999</v>
      </c>
      <c r="F48" s="27">
        <v>23.052</v>
      </c>
      <c r="G48" s="27">
        <v>23.933</v>
      </c>
      <c r="H48" s="27">
        <v>42.201999999999998</v>
      </c>
      <c r="I48" s="27">
        <v>25.747</v>
      </c>
      <c r="J48" s="27">
        <v>26.637</v>
      </c>
      <c r="K48" s="27">
        <v>32.951000000000001</v>
      </c>
      <c r="L48" s="27">
        <v>32.551000000000002</v>
      </c>
      <c r="M48" s="27">
        <v>34.322000000000003</v>
      </c>
      <c r="N48" s="27">
        <v>28.917999999999999</v>
      </c>
      <c r="O48" s="27">
        <v>32.296010799999998</v>
      </c>
      <c r="P48" s="27">
        <v>36.901939639999995</v>
      </c>
      <c r="Q48" s="27">
        <v>49.252042209999992</v>
      </c>
      <c r="R48" s="27">
        <v>62.941110509999994</v>
      </c>
      <c r="S48" s="27">
        <v>47.810027720000008</v>
      </c>
      <c r="T48" s="27">
        <v>43.676042309999993</v>
      </c>
      <c r="U48" s="27">
        <v>55.675284339999997</v>
      </c>
      <c r="V48" s="27">
        <v>40.681602920000017</v>
      </c>
      <c r="W48" s="27">
        <v>41.413404300000124</v>
      </c>
      <c r="X48" s="27">
        <v>47.335182239999988</v>
      </c>
      <c r="Y48" s="27">
        <v>47.604902350000003</v>
      </c>
      <c r="Z48" s="27">
        <v>43.731955889999981</v>
      </c>
    </row>
    <row r="49" spans="1:27" ht="6" customHeight="1" x14ac:dyDescent="0.3">
      <c r="A49" s="309" t="s">
        <v>676</v>
      </c>
      <c r="B49" s="25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7" ht="13.5" customHeight="1" x14ac:dyDescent="0.2">
      <c r="B50" s="375" t="s">
        <v>781</v>
      </c>
      <c r="C50" s="210">
        <v>2354.7839999999997</v>
      </c>
      <c r="D50" s="210">
        <v>2447.2109999999998</v>
      </c>
      <c r="E50" s="210">
        <v>2410.6560000000004</v>
      </c>
      <c r="F50" s="210">
        <v>1546.4450000000002</v>
      </c>
      <c r="G50" s="210">
        <v>1612.0290000000002</v>
      </c>
      <c r="H50" s="210">
        <v>2431.8589999999999</v>
      </c>
      <c r="I50" s="210">
        <v>2401.4079999999999</v>
      </c>
      <c r="J50" s="210">
        <v>2403.1359999999995</v>
      </c>
      <c r="K50" s="210">
        <v>2298.1010000000001</v>
      </c>
      <c r="L50" s="210">
        <v>2788.232</v>
      </c>
      <c r="M50" s="210">
        <v>2871.2250000000004</v>
      </c>
      <c r="N50" s="210">
        <v>3262.6019999999999</v>
      </c>
      <c r="O50" s="210">
        <v>3134.9320996500001</v>
      </c>
      <c r="P50" s="210">
        <v>3068.9520658600004</v>
      </c>
      <c r="Q50" s="210">
        <v>3082.4393731</v>
      </c>
      <c r="R50" s="210">
        <v>3426.7177366699998</v>
      </c>
      <c r="S50" s="210">
        <v>3875.6905694700004</v>
      </c>
      <c r="T50" s="210">
        <v>3821.5641878399992</v>
      </c>
      <c r="U50" s="210">
        <v>3763.3139640099998</v>
      </c>
      <c r="V50" s="210">
        <v>3699.2259362200002</v>
      </c>
      <c r="W50" s="210">
        <v>3558.77704696</v>
      </c>
      <c r="X50" s="210">
        <v>3112.0520635500006</v>
      </c>
      <c r="Y50" s="210">
        <v>2879.1566189800001</v>
      </c>
      <c r="Z50" s="210">
        <v>2895.14032765</v>
      </c>
    </row>
    <row r="51" spans="1:27" ht="13.5" customHeight="1" x14ac:dyDescent="0.2">
      <c r="A51" s="310" t="s">
        <v>657</v>
      </c>
      <c r="B51" s="374" t="s">
        <v>770</v>
      </c>
      <c r="C51" s="27">
        <v>1375.1890000000001</v>
      </c>
      <c r="D51" s="27">
        <v>1343.5219999999999</v>
      </c>
      <c r="E51" s="27">
        <v>1303.6010000000001</v>
      </c>
      <c r="F51" s="27">
        <v>1229.789</v>
      </c>
      <c r="G51" s="27">
        <v>1331.9490000000001</v>
      </c>
      <c r="H51" s="27">
        <v>1312.636</v>
      </c>
      <c r="I51" s="27">
        <v>1273.8320000000001</v>
      </c>
      <c r="J51" s="27">
        <v>1264.193</v>
      </c>
      <c r="K51" s="27">
        <v>1224.742</v>
      </c>
      <c r="L51" s="27">
        <v>1225.0239999999999</v>
      </c>
      <c r="M51" s="27">
        <v>1314.6389999999999</v>
      </c>
      <c r="N51" s="27">
        <v>1342.425</v>
      </c>
      <c r="O51" s="27">
        <v>1276.3644883900001</v>
      </c>
      <c r="P51" s="27">
        <v>1310.6036001500001</v>
      </c>
      <c r="Q51" s="27">
        <v>1325.6098726900002</v>
      </c>
      <c r="R51" s="27">
        <v>1664.1527303900002</v>
      </c>
      <c r="S51" s="27">
        <v>1639.1811050400001</v>
      </c>
      <c r="T51" s="27">
        <v>1653.93997139</v>
      </c>
      <c r="U51" s="27">
        <v>1661.6484432000002</v>
      </c>
      <c r="V51" s="27">
        <v>1607.0456686499999</v>
      </c>
      <c r="W51" s="27">
        <v>1518.68301167</v>
      </c>
      <c r="X51" s="27">
        <v>1465.13834305</v>
      </c>
      <c r="Y51" s="27">
        <v>1436.0893501900002</v>
      </c>
      <c r="Z51" s="27">
        <v>1474.14203174</v>
      </c>
    </row>
    <row r="52" spans="1:27" ht="13.5" customHeight="1" x14ac:dyDescent="0.3">
      <c r="A52" s="309" t="s">
        <v>658</v>
      </c>
      <c r="B52" s="374" t="s">
        <v>771</v>
      </c>
      <c r="C52" s="27">
        <v>0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24.81</v>
      </c>
      <c r="K52" s="27">
        <v>20.786999999999999</v>
      </c>
      <c r="L52" s="27">
        <v>20.489000000000001</v>
      </c>
      <c r="M52" s="27">
        <v>19.658999999999999</v>
      </c>
      <c r="N52" s="27">
        <v>20.059999999999999</v>
      </c>
      <c r="O52" s="27">
        <v>20.366856500000001</v>
      </c>
      <c r="P52" s="27">
        <v>13.207571</v>
      </c>
      <c r="Q52" s="27">
        <v>12.472571</v>
      </c>
      <c r="R52" s="27">
        <v>12.569571</v>
      </c>
      <c r="S52" s="27">
        <v>11.205</v>
      </c>
      <c r="T52" s="27">
        <v>11.252000000000001</v>
      </c>
      <c r="U52" s="27">
        <v>11.301</v>
      </c>
      <c r="V52" s="27">
        <v>11.350173500000034</v>
      </c>
      <c r="W52" s="27">
        <v>1.4814453499999363</v>
      </c>
      <c r="X52" s="27">
        <v>0.41993375000008382</v>
      </c>
      <c r="Y52" s="27">
        <v>0.52400000000000002</v>
      </c>
      <c r="Z52" s="27">
        <v>0.21847126</v>
      </c>
    </row>
    <row r="53" spans="1:27" ht="13.5" customHeight="1" x14ac:dyDescent="0.2">
      <c r="A53" s="310" t="s">
        <v>673</v>
      </c>
      <c r="B53" s="374" t="s">
        <v>782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0</v>
      </c>
      <c r="K53" s="27">
        <v>0</v>
      </c>
      <c r="L53" s="27">
        <v>0</v>
      </c>
      <c r="M53" s="27">
        <v>0</v>
      </c>
      <c r="N53" s="27">
        <v>415</v>
      </c>
      <c r="O53" s="27">
        <v>0</v>
      </c>
      <c r="P53" s="27">
        <v>0</v>
      </c>
      <c r="Q53" s="27" t="s">
        <v>4</v>
      </c>
      <c r="R53" s="27">
        <v>0</v>
      </c>
      <c r="S53" s="27">
        <v>487.18900000000002</v>
      </c>
      <c r="T53" s="27">
        <v>504.50900000000001</v>
      </c>
      <c r="U53" s="27">
        <v>522.923</v>
      </c>
      <c r="V53" s="27">
        <v>539.89812302999997</v>
      </c>
      <c r="W53" s="27">
        <v>556.26830777999999</v>
      </c>
      <c r="X53" s="27">
        <v>572.68074182999999</v>
      </c>
      <c r="Y53" s="27">
        <v>0</v>
      </c>
      <c r="Z53" s="27">
        <v>0</v>
      </c>
    </row>
    <row r="54" spans="1:27" ht="13.5" customHeight="1" x14ac:dyDescent="0.2">
      <c r="B54" s="374" t="s">
        <v>778</v>
      </c>
      <c r="C54" s="27">
        <v>662.45</v>
      </c>
      <c r="D54" s="27">
        <v>782.45</v>
      </c>
      <c r="E54" s="27">
        <v>782.45</v>
      </c>
      <c r="F54" s="27">
        <v>0</v>
      </c>
      <c r="G54" s="27">
        <v>0</v>
      </c>
      <c r="H54" s="27">
        <v>0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 t="s">
        <v>4</v>
      </c>
      <c r="R54" s="27">
        <v>0</v>
      </c>
      <c r="S54" s="27" t="s">
        <v>4</v>
      </c>
      <c r="T54" s="27" t="s">
        <v>4</v>
      </c>
      <c r="U54" s="27" t="s">
        <v>1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</row>
    <row r="55" spans="1:27" ht="13.5" customHeight="1" x14ac:dyDescent="0.3">
      <c r="A55" s="309" t="s">
        <v>659</v>
      </c>
      <c r="B55" s="374" t="s">
        <v>774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829.274</v>
      </c>
      <c r="I55" s="27">
        <v>834.79700000000003</v>
      </c>
      <c r="J55" s="27">
        <v>820.65200000000004</v>
      </c>
      <c r="K55" s="27">
        <v>801.375</v>
      </c>
      <c r="L55" s="27">
        <v>1280.2059999999999</v>
      </c>
      <c r="M55" s="27">
        <v>1268.825</v>
      </c>
      <c r="N55" s="27">
        <v>1253.6479999999999</v>
      </c>
      <c r="O55" s="27">
        <v>1514.9586146899999</v>
      </c>
      <c r="P55" s="27">
        <v>1423.9745197300001</v>
      </c>
      <c r="Q55" s="27">
        <v>1404.3665980199999</v>
      </c>
      <c r="R55" s="27">
        <v>1404.8169239599999</v>
      </c>
      <c r="S55" s="27">
        <v>1385.3520000000001</v>
      </c>
      <c r="T55" s="27">
        <v>1294.508</v>
      </c>
      <c r="U55" s="27">
        <v>1215.4670000000001</v>
      </c>
      <c r="V55" s="27">
        <v>1176.4269834900001</v>
      </c>
      <c r="W55" s="27">
        <v>1137.3866515699999</v>
      </c>
      <c r="X55" s="27">
        <v>759.86834915999998</v>
      </c>
      <c r="Y55" s="27">
        <v>1136.816</v>
      </c>
      <c r="Z55" s="27">
        <v>1041.47242224</v>
      </c>
      <c r="AA55" s="29"/>
    </row>
    <row r="56" spans="1:27" ht="13.5" customHeight="1" x14ac:dyDescent="0.3">
      <c r="A56" s="309" t="s">
        <v>674</v>
      </c>
      <c r="B56" s="374" t="s">
        <v>775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 t="s">
        <v>1</v>
      </c>
      <c r="Z56" s="27">
        <v>0</v>
      </c>
    </row>
    <row r="57" spans="1:27" ht="13.5" customHeight="1" x14ac:dyDescent="0.3">
      <c r="A57" s="309" t="s">
        <v>660</v>
      </c>
      <c r="B57" s="374" t="s">
        <v>783</v>
      </c>
      <c r="C57" s="27">
        <v>3.278</v>
      </c>
      <c r="D57" s="27">
        <v>3.1960000000000002</v>
      </c>
      <c r="E57" s="27">
        <v>2.1930000000000001</v>
      </c>
      <c r="F57" s="27">
        <v>3.5510000000000002</v>
      </c>
      <c r="G57" s="27">
        <v>3.4590000000000001</v>
      </c>
      <c r="H57" s="27">
        <v>2.8410000000000002</v>
      </c>
      <c r="I57" s="27">
        <v>3.6179999999999999</v>
      </c>
      <c r="J57" s="27">
        <v>4.4420000000000002</v>
      </c>
      <c r="K57" s="27">
        <v>4.7009999999999996</v>
      </c>
      <c r="L57" s="27">
        <v>6.3719999999999999</v>
      </c>
      <c r="M57" s="27">
        <v>6.2649999999999997</v>
      </c>
      <c r="N57" s="27">
        <v>5.6749999999999998</v>
      </c>
      <c r="O57" s="27">
        <v>6.3262684199999999</v>
      </c>
      <c r="P57" s="27">
        <v>6.4023533499999994</v>
      </c>
      <c r="Q57" s="27">
        <v>6.9788987900000006</v>
      </c>
      <c r="R57" s="27">
        <v>7.3701299000000002</v>
      </c>
      <c r="S57" s="27">
        <v>7.484</v>
      </c>
      <c r="T57" s="27">
        <v>8.8829999999999991</v>
      </c>
      <c r="U57" s="27">
        <v>12.000999999999999</v>
      </c>
      <c r="V57" s="27">
        <v>18.739836530000002</v>
      </c>
      <c r="W57" s="27">
        <v>14.277546640000001</v>
      </c>
      <c r="X57" s="27">
        <v>17.077391840000001</v>
      </c>
      <c r="Y57" s="27">
        <v>21.756</v>
      </c>
      <c r="Z57" s="27">
        <v>20.310282239999999</v>
      </c>
    </row>
    <row r="58" spans="1:27" ht="13.5" customHeight="1" x14ac:dyDescent="0.2">
      <c r="A58" s="310" t="s">
        <v>661</v>
      </c>
      <c r="B58" s="374" t="s">
        <v>785</v>
      </c>
      <c r="C58" s="27">
        <v>268.22800000000001</v>
      </c>
      <c r="D58" s="27">
        <v>266.62599999999998</v>
      </c>
      <c r="E58" s="27">
        <v>259.97399999999999</v>
      </c>
      <c r="F58" s="27">
        <v>233.84200000000001</v>
      </c>
      <c r="G58" s="27">
        <v>229.00700000000001</v>
      </c>
      <c r="H58" s="27">
        <v>230.58199999999999</v>
      </c>
      <c r="I58" s="27">
        <v>231.226</v>
      </c>
      <c r="J58" s="27">
        <v>230.124</v>
      </c>
      <c r="K58" s="27">
        <v>188.16499999999999</v>
      </c>
      <c r="L58" s="27">
        <v>194.44</v>
      </c>
      <c r="M58" s="27">
        <v>197.126</v>
      </c>
      <c r="N58" s="27">
        <v>169.52600000000001</v>
      </c>
      <c r="O58" s="27">
        <v>260.56468123000002</v>
      </c>
      <c r="P58" s="27">
        <v>262.12679953999998</v>
      </c>
      <c r="Q58" s="27">
        <v>272.77714513999996</v>
      </c>
      <c r="R58" s="27">
        <v>278.93831243</v>
      </c>
      <c r="S58" s="27">
        <v>288.01030734</v>
      </c>
      <c r="T58" s="27">
        <v>295.30907645000002</v>
      </c>
      <c r="U58" s="27">
        <v>284.08512338000003</v>
      </c>
      <c r="V58" s="27">
        <v>288.73951265000005</v>
      </c>
      <c r="W58" s="27">
        <v>266.44184145000003</v>
      </c>
      <c r="X58" s="27">
        <v>233.92729820000002</v>
      </c>
      <c r="Y58" s="27">
        <v>224.18677013000001</v>
      </c>
      <c r="Z58" s="27">
        <v>293.05246303000001</v>
      </c>
    </row>
    <row r="59" spans="1:27" ht="13.5" customHeight="1" x14ac:dyDescent="0.3">
      <c r="A59" s="309" t="s">
        <v>662</v>
      </c>
      <c r="B59" s="374" t="s">
        <v>776</v>
      </c>
      <c r="C59" s="27">
        <v>0</v>
      </c>
      <c r="D59" s="27">
        <v>5.8000000000000003E-2</v>
      </c>
      <c r="E59" s="27">
        <v>0.68100000000000005</v>
      </c>
      <c r="F59" s="27">
        <v>1.073</v>
      </c>
      <c r="G59" s="27">
        <v>14.457000000000001</v>
      </c>
      <c r="H59" s="27">
        <v>23.167999999999999</v>
      </c>
      <c r="I59" s="27">
        <v>24.568999999999999</v>
      </c>
      <c r="J59" s="27">
        <v>24.997</v>
      </c>
      <c r="K59" s="27">
        <v>25.109000000000002</v>
      </c>
      <c r="L59" s="27">
        <v>27.792000000000002</v>
      </c>
      <c r="M59" s="27">
        <v>26.751000000000001</v>
      </c>
      <c r="N59" s="27">
        <v>16.212</v>
      </c>
      <c r="O59" s="27">
        <v>15.01936592</v>
      </c>
      <c r="P59" s="27">
        <v>12.030975640000001</v>
      </c>
      <c r="Q59" s="27">
        <v>15.84817778</v>
      </c>
      <c r="R59" s="27">
        <v>15.86337299</v>
      </c>
      <c r="S59" s="27">
        <v>11.292999999999999</v>
      </c>
      <c r="T59" s="27">
        <v>8.9209999999999994</v>
      </c>
      <c r="U59" s="27">
        <v>10.090999999999999</v>
      </c>
      <c r="V59" s="27">
        <v>12.40973127</v>
      </c>
      <c r="W59" s="27">
        <v>15.712631960000001</v>
      </c>
      <c r="X59" s="27">
        <v>15.637541690000001</v>
      </c>
      <c r="Y59" s="27">
        <v>15.739000000000001</v>
      </c>
      <c r="Z59" s="27">
        <v>15.38873661</v>
      </c>
    </row>
    <row r="60" spans="1:27" ht="13.5" customHeight="1" x14ac:dyDescent="0.2">
      <c r="A60" s="197" t="s">
        <v>675</v>
      </c>
      <c r="B60" s="377" t="s">
        <v>762</v>
      </c>
      <c r="C60" s="27">
        <v>14.273999999999999</v>
      </c>
      <c r="D60" s="27">
        <v>21.998999999999999</v>
      </c>
      <c r="E60" s="27">
        <v>31.835999999999999</v>
      </c>
      <c r="F60" s="27">
        <v>45.631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 t="s">
        <v>4</v>
      </c>
      <c r="R60" s="27">
        <v>0</v>
      </c>
      <c r="S60" s="27" t="s">
        <v>4</v>
      </c>
      <c r="T60" s="27" t="s">
        <v>4</v>
      </c>
      <c r="U60" s="27" t="s">
        <v>1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</row>
    <row r="61" spans="1:27" ht="13.5" customHeight="1" x14ac:dyDescent="0.2">
      <c r="A61" s="310" t="s">
        <v>663</v>
      </c>
      <c r="B61" s="376" t="s">
        <v>784</v>
      </c>
      <c r="C61" s="27">
        <v>31.364999999999998</v>
      </c>
      <c r="D61" s="27">
        <v>29.36</v>
      </c>
      <c r="E61" s="27">
        <v>29.920999999999999</v>
      </c>
      <c r="F61" s="27">
        <v>32.558999999999997</v>
      </c>
      <c r="G61" s="27">
        <v>33.156999999999996</v>
      </c>
      <c r="H61" s="27">
        <v>33.357999999999997</v>
      </c>
      <c r="I61" s="27">
        <v>33.366</v>
      </c>
      <c r="J61" s="27">
        <v>33.917999999999999</v>
      </c>
      <c r="K61" s="27">
        <v>33.222000000000001</v>
      </c>
      <c r="L61" s="27">
        <v>33.908999999999999</v>
      </c>
      <c r="M61" s="27">
        <v>37.96</v>
      </c>
      <c r="N61" s="27">
        <v>40.055999999999997</v>
      </c>
      <c r="O61" s="27">
        <v>41.331824500000003</v>
      </c>
      <c r="P61" s="27">
        <v>40.60624645</v>
      </c>
      <c r="Q61" s="27">
        <v>44.386109680000004</v>
      </c>
      <c r="R61" s="27">
        <v>43.006696000000005</v>
      </c>
      <c r="S61" s="27">
        <v>45.976157090000001</v>
      </c>
      <c r="T61" s="27">
        <v>44.242139999999999</v>
      </c>
      <c r="U61" s="27">
        <v>45.797397429999997</v>
      </c>
      <c r="V61" s="27">
        <v>44.615907100000001</v>
      </c>
      <c r="W61" s="27">
        <v>48.525610540000002</v>
      </c>
      <c r="X61" s="27">
        <v>47.302464030000003</v>
      </c>
      <c r="Y61" s="27">
        <v>44.04549866</v>
      </c>
      <c r="Z61" s="27">
        <v>50.555920530000002</v>
      </c>
    </row>
    <row r="62" spans="1:27" ht="6" customHeight="1" x14ac:dyDescent="0.2">
      <c r="B62" s="25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7" ht="13.5" customHeight="1" x14ac:dyDescent="0.2">
      <c r="A63" s="311" t="s">
        <v>664</v>
      </c>
      <c r="B63" s="375" t="s">
        <v>786</v>
      </c>
      <c r="C63" s="210">
        <v>1864.51</v>
      </c>
      <c r="D63" s="210">
        <v>1886.8400000000001</v>
      </c>
      <c r="E63" s="210">
        <v>1912.0210000000002</v>
      </c>
      <c r="F63" s="210">
        <v>2739.5699999999997</v>
      </c>
      <c r="G63" s="210">
        <v>2710.6119999999996</v>
      </c>
      <c r="H63" s="210">
        <v>2578.0310000000004</v>
      </c>
      <c r="I63" s="210">
        <v>2549.3049999999998</v>
      </c>
      <c r="J63" s="210">
        <v>2654.7999999999997</v>
      </c>
      <c r="K63" s="210">
        <v>2524.4309999999996</v>
      </c>
      <c r="L63" s="210">
        <v>2589.8050000000003</v>
      </c>
      <c r="M63" s="210">
        <v>2841.2069999999999</v>
      </c>
      <c r="N63" s="210">
        <v>2995.009</v>
      </c>
      <c r="O63" s="210">
        <v>2825.9473189600003</v>
      </c>
      <c r="P63" s="210">
        <v>2844.6259184918827</v>
      </c>
      <c r="Q63" s="210">
        <v>2785.8698986200002</v>
      </c>
      <c r="R63" s="210">
        <v>2987.7083843830405</v>
      </c>
      <c r="S63" s="210">
        <v>2858.6731008799998</v>
      </c>
      <c r="T63" s="210">
        <v>2865.7160955469994</v>
      </c>
      <c r="U63" s="210">
        <v>2830.2165806320559</v>
      </c>
      <c r="V63" s="210">
        <v>2991.075410697842</v>
      </c>
      <c r="W63" s="210">
        <v>3058.2379687502294</v>
      </c>
      <c r="X63" s="210">
        <v>3120.6943645199999</v>
      </c>
      <c r="Y63" s="210">
        <v>3159.1304827900003</v>
      </c>
      <c r="Z63" s="210">
        <v>3308.4883392449146</v>
      </c>
    </row>
    <row r="64" spans="1:27" ht="13.5" customHeight="1" x14ac:dyDescent="0.3">
      <c r="A64" s="309" t="s">
        <v>665</v>
      </c>
      <c r="B64" s="374" t="s">
        <v>787</v>
      </c>
      <c r="C64" s="27">
        <v>1035.72</v>
      </c>
      <c r="D64" s="27">
        <v>1035.72</v>
      </c>
      <c r="E64" s="27">
        <v>1035.72</v>
      </c>
      <c r="F64" s="27">
        <v>1847.1769999999999</v>
      </c>
      <c r="G64" s="27">
        <v>1847.1769999999999</v>
      </c>
      <c r="H64" s="27">
        <v>1847.1769999999999</v>
      </c>
      <c r="I64" s="27">
        <v>1847.1769999999999</v>
      </c>
      <c r="J64" s="27">
        <v>1847.1769999999999</v>
      </c>
      <c r="K64" s="27">
        <v>1847.1769999999999</v>
      </c>
      <c r="L64" s="27">
        <v>1847.1769999999999</v>
      </c>
      <c r="M64" s="27">
        <v>1847.1769999999999</v>
      </c>
      <c r="N64" s="27">
        <v>1847.1769999999999</v>
      </c>
      <c r="O64" s="27">
        <v>1847.1768550700001</v>
      </c>
      <c r="P64" s="27">
        <v>1847.1768550700001</v>
      </c>
      <c r="Q64" s="27">
        <v>1847.1768550700001</v>
      </c>
      <c r="R64" s="27">
        <v>1847.1768550700001</v>
      </c>
      <c r="S64" s="27">
        <v>1847.1769999999999</v>
      </c>
      <c r="T64" s="27">
        <v>1847.1769999999999</v>
      </c>
      <c r="U64" s="27">
        <v>1847.1769999999999</v>
      </c>
      <c r="V64" s="27">
        <v>1847.1768550700001</v>
      </c>
      <c r="W64" s="27">
        <v>1847.1768550700001</v>
      </c>
      <c r="X64" s="27">
        <v>1847.1768550700001</v>
      </c>
      <c r="Y64" s="27">
        <v>1847.1769999999999</v>
      </c>
      <c r="Z64" s="27">
        <v>1847.1770377750722</v>
      </c>
    </row>
    <row r="65" spans="1:26" ht="12" customHeight="1" x14ac:dyDescent="0.2">
      <c r="A65" s="310" t="s">
        <v>14</v>
      </c>
      <c r="B65" s="374" t="s">
        <v>788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7">
        <v>0</v>
      </c>
      <c r="N65" s="27">
        <v>-1.3620000000000001</v>
      </c>
      <c r="O65" s="27">
        <v>-1.3617120199999999</v>
      </c>
      <c r="P65" s="27">
        <v>-4.2570418200000004</v>
      </c>
      <c r="Q65" s="27">
        <v>-5.2585201900000005</v>
      </c>
      <c r="R65" s="27">
        <v>-6.7777658000000001</v>
      </c>
      <c r="S65" s="27">
        <v>-8.4979999999999993</v>
      </c>
      <c r="T65" s="27">
        <v>-8.4979999999999993</v>
      </c>
      <c r="U65" s="27">
        <v>-8.4979999999999993</v>
      </c>
      <c r="V65" s="27">
        <v>-8.4980323900000005</v>
      </c>
      <c r="W65" s="27">
        <v>-2.0032592400000002</v>
      </c>
      <c r="X65" s="27">
        <v>-31.30121746</v>
      </c>
      <c r="Y65" s="27">
        <v>-31.300999999999998</v>
      </c>
      <c r="Z65" s="27">
        <v>-34.365462829999998</v>
      </c>
    </row>
    <row r="66" spans="1:26" ht="13.5" customHeight="1" x14ac:dyDescent="0.2">
      <c r="A66" s="310" t="s">
        <v>666</v>
      </c>
      <c r="B66" s="374" t="s">
        <v>789</v>
      </c>
      <c r="C66" s="27">
        <v>10.516</v>
      </c>
      <c r="D66" s="27">
        <v>10.516</v>
      </c>
      <c r="E66" s="27">
        <v>10.516</v>
      </c>
      <c r="F66" s="27">
        <v>11.647</v>
      </c>
      <c r="G66" s="27">
        <v>13.097</v>
      </c>
      <c r="H66" s="27">
        <v>14.547000000000001</v>
      </c>
      <c r="I66" s="27">
        <v>16.013000000000002</v>
      </c>
      <c r="J66" s="27">
        <v>19.375</v>
      </c>
      <c r="K66" s="27">
        <v>20.271999999999998</v>
      </c>
      <c r="L66" s="27">
        <v>23.198</v>
      </c>
      <c r="M66" s="27">
        <v>25.59</v>
      </c>
      <c r="N66" s="27">
        <v>27.861000000000001</v>
      </c>
      <c r="O66" s="27">
        <v>30.260913730000002</v>
      </c>
      <c r="P66" s="27">
        <v>33.737855959999997</v>
      </c>
      <c r="Q66" s="27">
        <v>34.845919979999998</v>
      </c>
      <c r="R66" s="27">
        <v>37.640743840000006</v>
      </c>
      <c r="S66" s="27">
        <v>39.725999999999999</v>
      </c>
      <c r="T66" s="27">
        <v>42.064</v>
      </c>
      <c r="U66" s="27">
        <v>46.286000000000001</v>
      </c>
      <c r="V66" s="27">
        <v>49.878768249999993</v>
      </c>
      <c r="W66" s="27">
        <v>39.087806360000002</v>
      </c>
      <c r="X66" s="27">
        <v>42.835717149999994</v>
      </c>
      <c r="Y66" s="27">
        <v>46.735999999999997</v>
      </c>
      <c r="Z66" s="27">
        <v>49.287477520000003</v>
      </c>
    </row>
    <row r="67" spans="1:26" ht="13" x14ac:dyDescent="0.2">
      <c r="A67" s="310" t="s">
        <v>669</v>
      </c>
      <c r="B67" s="374" t="s">
        <v>790</v>
      </c>
      <c r="C67" s="27">
        <v>816.47900000000004</v>
      </c>
      <c r="D67" s="27">
        <v>842.24699999999996</v>
      </c>
      <c r="E67" s="27">
        <v>861.35400000000004</v>
      </c>
      <c r="F67" s="27">
        <v>0</v>
      </c>
      <c r="G67" s="27">
        <v>-55.365000000000002</v>
      </c>
      <c r="H67" s="27">
        <v>-247.446</v>
      </c>
      <c r="I67" s="27">
        <v>-275.654</v>
      </c>
      <c r="J67" s="27">
        <v>0</v>
      </c>
      <c r="K67" s="27">
        <v>-139.40100000000001</v>
      </c>
      <c r="L67" s="27">
        <v>-73.628</v>
      </c>
      <c r="M67" s="27">
        <v>166.89699999999999</v>
      </c>
      <c r="N67" s="27">
        <v>0</v>
      </c>
      <c r="O67" s="27">
        <v>-152.72351168999998</v>
      </c>
      <c r="P67" s="27">
        <v>-150.62794152000004</v>
      </c>
      <c r="Q67" s="27">
        <v>-212.02311384999999</v>
      </c>
      <c r="R67" s="27">
        <v>-1.7905676941154525E-15</v>
      </c>
      <c r="S67" s="27">
        <v>-126.34668628</v>
      </c>
      <c r="T67" s="27">
        <v>-122.11969161299999</v>
      </c>
      <c r="U67" s="27">
        <v>-166.35520652794372</v>
      </c>
      <c r="V67" s="27">
        <v>4.6306798712356989E-5</v>
      </c>
      <c r="W67" s="27">
        <v>70.431849630000002</v>
      </c>
      <c r="X67" s="27">
        <v>154.67002237</v>
      </c>
      <c r="Y67" s="27">
        <v>197.48892259000002</v>
      </c>
      <c r="Z67" s="27">
        <v>1.4551915228366852E-14</v>
      </c>
    </row>
    <row r="68" spans="1:26" ht="13" x14ac:dyDescent="0.2">
      <c r="A68" s="310" t="s">
        <v>667</v>
      </c>
      <c r="B68" s="374" t="s">
        <v>791</v>
      </c>
      <c r="C68" s="27">
        <v>0</v>
      </c>
      <c r="D68" s="27">
        <v>0</v>
      </c>
      <c r="E68" s="27">
        <v>0</v>
      </c>
      <c r="F68" s="27">
        <v>882.91399999999999</v>
      </c>
      <c r="G68" s="27">
        <v>882.91399999999999</v>
      </c>
      <c r="H68" s="27">
        <v>958.90200000000004</v>
      </c>
      <c r="I68" s="27">
        <v>958.90200000000004</v>
      </c>
      <c r="J68" s="27">
        <v>792.57</v>
      </c>
      <c r="K68" s="27">
        <v>793.43200000000002</v>
      </c>
      <c r="L68" s="27">
        <v>796.89</v>
      </c>
      <c r="M68" s="27">
        <v>800.26900000000001</v>
      </c>
      <c r="N68" s="27">
        <v>1121.578</v>
      </c>
      <c r="O68" s="27">
        <v>1121.5778729399999</v>
      </c>
      <c r="P68" s="27">
        <v>1121.5778729399999</v>
      </c>
      <c r="Q68" s="27">
        <v>1121.5778729399999</v>
      </c>
      <c r="R68" s="27">
        <v>1109.92278762</v>
      </c>
      <c r="S68" s="27">
        <v>1109.9227871600001</v>
      </c>
      <c r="T68" s="27">
        <v>1109.9227871600001</v>
      </c>
      <c r="U68" s="27">
        <v>1109.9227871600001</v>
      </c>
      <c r="V68" s="27">
        <v>1103.1010318000001</v>
      </c>
      <c r="W68" s="27">
        <v>1103.1435601999999</v>
      </c>
      <c r="X68" s="27">
        <v>1103.1435601999999</v>
      </c>
      <c r="Y68" s="27">
        <v>1103.1435601999999</v>
      </c>
      <c r="Z68" s="27">
        <v>1439.13478596</v>
      </c>
    </row>
    <row r="69" spans="1:26" ht="13" x14ac:dyDescent="0.2">
      <c r="A69" s="310" t="s">
        <v>668</v>
      </c>
      <c r="B69" s="377" t="s">
        <v>792</v>
      </c>
      <c r="C69" s="27">
        <v>1.7929999999999999</v>
      </c>
      <c r="D69" s="27">
        <v>-1.6439999999999999</v>
      </c>
      <c r="E69" s="27">
        <v>4.4290000000000003</v>
      </c>
      <c r="F69" s="27">
        <v>-2.17</v>
      </c>
      <c r="G69" s="27">
        <v>22.786999999999999</v>
      </c>
      <c r="H69" s="27">
        <v>4.8490000000000002</v>
      </c>
      <c r="I69" s="27">
        <v>2.8650000000000002</v>
      </c>
      <c r="J69" s="27">
        <v>-4.3239999999999998</v>
      </c>
      <c r="K69" s="27">
        <v>2.95</v>
      </c>
      <c r="L69" s="27">
        <v>-3.8340000000000001</v>
      </c>
      <c r="M69" s="27">
        <v>1.272</v>
      </c>
      <c r="N69" s="27">
        <v>-0.248</v>
      </c>
      <c r="O69" s="27">
        <v>-18.980099070000005</v>
      </c>
      <c r="P69" s="27">
        <v>-2.9799064499999997</v>
      </c>
      <c r="Q69" s="27">
        <v>-0.44911532999999981</v>
      </c>
      <c r="R69" s="27">
        <v>-0.2540239800000002</v>
      </c>
      <c r="S69" s="27">
        <v>-3.3090000000000002</v>
      </c>
      <c r="T69" s="27">
        <v>-2.8290000000000002</v>
      </c>
      <c r="U69" s="27">
        <v>1.673</v>
      </c>
      <c r="V69" s="27">
        <v>-0.58642314999999989</v>
      </c>
      <c r="W69" s="27">
        <v>0.39767921999999989</v>
      </c>
      <c r="X69" s="27">
        <v>4.1654271899999991</v>
      </c>
      <c r="Y69" s="27">
        <v>-4.1150000000000002</v>
      </c>
      <c r="Z69" s="27">
        <v>7.2506861800000006</v>
      </c>
    </row>
    <row r="70" spans="1:26" ht="16.5" customHeight="1" x14ac:dyDescent="0.2">
      <c r="A70" s="310" t="s">
        <v>670</v>
      </c>
      <c r="B70" s="376" t="s">
        <v>793</v>
      </c>
      <c r="C70" s="221">
        <v>2E-3</v>
      </c>
      <c r="D70" s="221">
        <v>1E-3</v>
      </c>
      <c r="E70" s="221">
        <v>2E-3</v>
      </c>
      <c r="F70" s="221">
        <v>2E-3</v>
      </c>
      <c r="G70" s="221">
        <v>2E-3</v>
      </c>
      <c r="H70" s="221">
        <v>2E-3</v>
      </c>
      <c r="I70" s="221">
        <v>2E-3</v>
      </c>
      <c r="J70" s="221">
        <v>2E-3</v>
      </c>
      <c r="K70" s="221">
        <v>1E-3</v>
      </c>
      <c r="L70" s="221">
        <v>2E-3</v>
      </c>
      <c r="M70" s="221">
        <v>2E-3</v>
      </c>
      <c r="N70" s="221">
        <v>3.0000000000000001E-3</v>
      </c>
      <c r="O70" s="221">
        <v>-3.0000000000000001E-3</v>
      </c>
      <c r="P70" s="221">
        <v>-1.775688117704919E-3</v>
      </c>
      <c r="Q70" s="221">
        <v>0</v>
      </c>
      <c r="R70" s="221">
        <v>-2.1236695901639347E-4</v>
      </c>
      <c r="S70" s="221">
        <v>1E-3</v>
      </c>
      <c r="T70" s="221">
        <v>-1E-3</v>
      </c>
      <c r="U70" s="221">
        <v>1.0999999999999999E-2</v>
      </c>
      <c r="V70" s="221">
        <v>3.1648110430000003E-3</v>
      </c>
      <c r="W70" s="221">
        <v>3.4775102290000004E-3</v>
      </c>
      <c r="X70" s="221">
        <v>4.0000000000000001E-3</v>
      </c>
      <c r="Y70" s="221">
        <v>1E-3</v>
      </c>
      <c r="Z70" s="221">
        <v>3.8146398425132613E-3</v>
      </c>
    </row>
    <row r="71" spans="1:26" ht="13.5" customHeight="1" x14ac:dyDescent="0.2">
      <c r="B71" s="47" t="s">
        <v>846</v>
      </c>
      <c r="C71" s="29">
        <v>0</v>
      </c>
      <c r="D71" s="29">
        <v>0</v>
      </c>
      <c r="E71" s="29">
        <v>0</v>
      </c>
      <c r="F71" s="29">
        <v>0</v>
      </c>
      <c r="G71" s="29">
        <v>0</v>
      </c>
      <c r="H71" s="29">
        <v>2.6664000051823677E-4</v>
      </c>
      <c r="I71" s="29">
        <v>1.3792000027024187E-4</v>
      </c>
      <c r="J71" s="29">
        <v>-1.0011999984271824E-4</v>
      </c>
      <c r="K71" s="29">
        <v>-2.7399999999033753E-4</v>
      </c>
      <c r="L71" s="29">
        <v>3.641600005721557E-4</v>
      </c>
      <c r="M71" s="29">
        <v>-1.404839998940588E-3</v>
      </c>
      <c r="N71" s="29">
        <v>7.484700017812429E-4</v>
      </c>
      <c r="O71" s="29">
        <v>-1.3886042579542845E-3</v>
      </c>
      <c r="P71" s="29">
        <v>-1.0683099972084165E-3</v>
      </c>
      <c r="Q71" s="29">
        <v>-3.4412683999107685E-4</v>
      </c>
      <c r="R71" s="29">
        <v>-3.8317939999615191E-2</v>
      </c>
      <c r="S71" s="29">
        <v>8.3137831461499445E-4</v>
      </c>
      <c r="T71" s="29">
        <v>-1.2328600023465697E-3</v>
      </c>
      <c r="U71" s="29">
        <v>1.1703655218298081E-4</v>
      </c>
      <c r="V71" s="29">
        <v>-3.5056969998549903E-2</v>
      </c>
      <c r="W71" s="29">
        <v>6.4057501003844664E-4</v>
      </c>
      <c r="X71" s="29">
        <v>1.2112401109334314E-3</v>
      </c>
      <c r="Y71" s="29">
        <v>-1.1009999980160501E-4</v>
      </c>
      <c r="Z71" s="29">
        <v>-1.5439999879163224E-4</v>
      </c>
    </row>
    <row r="73" spans="1:26" ht="13.5" customHeight="1" x14ac:dyDescent="0.2">
      <c r="Z73" s="29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D558F-584F-4543-B390-7E7CE8489A6B}">
  <sheetPr>
    <pageSetUpPr fitToPage="1"/>
  </sheetPr>
  <dimension ref="A8:Z75"/>
  <sheetViews>
    <sheetView showGridLines="0" zoomScale="115" zoomScaleNormal="115" workbookViewId="0">
      <pane xSplit="2" ySplit="10" topLeftCell="W11" activePane="bottomRight" state="frozen"/>
      <selection activeCell="AG15" sqref="AG15"/>
      <selection pane="topRight" activeCell="AG15" sqref="AG15"/>
      <selection pane="bottomLeft" activeCell="AG15" sqref="AG15"/>
      <selection pane="bottomRight"/>
    </sheetView>
  </sheetViews>
  <sheetFormatPr defaultColWidth="9.1796875" defaultRowHeight="10" x14ac:dyDescent="0.2"/>
  <cols>
    <col min="1" max="1" width="2.81640625" style="92" customWidth="1"/>
    <col min="2" max="2" width="59.1796875" style="20" customWidth="1"/>
    <col min="3" max="6" width="15.453125" style="20" bestFit="1" customWidth="1"/>
    <col min="7" max="7" width="15.453125" style="31" bestFit="1" customWidth="1"/>
    <col min="8" max="9" width="15.453125" style="20" bestFit="1" customWidth="1"/>
    <col min="10" max="20" width="11.7265625" style="20" customWidth="1"/>
    <col min="21" max="26" width="12.54296875" style="96" customWidth="1"/>
    <col min="27" max="27" width="2.81640625" style="20" customWidth="1"/>
    <col min="28" max="16384" width="9.1796875" style="20"/>
  </cols>
  <sheetData>
    <row r="8" spans="2:26" ht="13.5" customHeight="1" x14ac:dyDescent="0.2">
      <c r="B8" s="21" t="s">
        <v>847</v>
      </c>
      <c r="C8" s="22">
        <v>43555</v>
      </c>
      <c r="D8" s="22">
        <v>43646</v>
      </c>
      <c r="E8" s="22">
        <v>43738</v>
      </c>
      <c r="F8" s="22">
        <v>43830</v>
      </c>
      <c r="G8" s="22">
        <v>43921</v>
      </c>
      <c r="H8" s="22">
        <v>44012</v>
      </c>
      <c r="I8" s="22">
        <v>44104</v>
      </c>
      <c r="J8" s="22">
        <v>44196</v>
      </c>
      <c r="K8" s="22">
        <v>44286</v>
      </c>
      <c r="L8" s="22">
        <v>44377</v>
      </c>
      <c r="M8" s="22">
        <v>44469</v>
      </c>
      <c r="N8" s="22">
        <v>44561</v>
      </c>
      <c r="O8" s="22">
        <v>44651</v>
      </c>
      <c r="P8" s="22">
        <v>44742</v>
      </c>
      <c r="Q8" s="22">
        <v>44834</v>
      </c>
      <c r="R8" s="22">
        <v>44926</v>
      </c>
      <c r="S8" s="22">
        <v>45016</v>
      </c>
      <c r="T8" s="22">
        <v>45107</v>
      </c>
      <c r="U8" s="22">
        <v>45199</v>
      </c>
      <c r="V8" s="22">
        <v>45291</v>
      </c>
      <c r="W8" s="22">
        <v>45382</v>
      </c>
      <c r="X8" s="22">
        <v>45473</v>
      </c>
      <c r="Y8" s="22">
        <v>45565</v>
      </c>
      <c r="Z8" s="22">
        <v>45657</v>
      </c>
    </row>
    <row r="9" spans="2:26" ht="6" customHeight="1" x14ac:dyDescent="0.2">
      <c r="B9" s="25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312"/>
      <c r="V9" s="312"/>
      <c r="W9" s="312"/>
      <c r="X9" s="312"/>
      <c r="Y9" s="312"/>
      <c r="Z9" s="312"/>
    </row>
    <row r="10" spans="2:26" ht="13.5" customHeight="1" x14ac:dyDescent="0.2">
      <c r="B10" s="23" t="s">
        <v>794</v>
      </c>
      <c r="C10" s="48">
        <v>1139.0440000000001</v>
      </c>
      <c r="D10" s="48">
        <v>1178.579</v>
      </c>
      <c r="E10" s="48">
        <v>1207.624</v>
      </c>
      <c r="F10" s="48">
        <v>1422.0260000000001</v>
      </c>
      <c r="G10" s="48">
        <v>-88.909000000000006</v>
      </c>
      <c r="H10" s="48">
        <v>-374.55200000000002</v>
      </c>
      <c r="I10" s="48">
        <v>-426.84399999999999</v>
      </c>
      <c r="J10" s="48">
        <v>-255.673</v>
      </c>
      <c r="K10" s="48">
        <v>-207.381</v>
      </c>
      <c r="L10" s="48">
        <v>-102.999</v>
      </c>
      <c r="M10" s="48">
        <v>-185.405</v>
      </c>
      <c r="N10" s="48">
        <v>0.99099999999999999</v>
      </c>
      <c r="O10" s="48">
        <v>-239.511</v>
      </c>
      <c r="P10" s="48">
        <v>-245.87200000000001</v>
      </c>
      <c r="Q10" s="48">
        <v>-349.77499999999998</v>
      </c>
      <c r="R10" s="48">
        <v>-62.194000000000003</v>
      </c>
      <c r="S10" s="48">
        <v>-194.17500000000001</v>
      </c>
      <c r="T10" s="48">
        <v>-196.84299999999999</v>
      </c>
      <c r="U10" s="98">
        <v>-279.58199999999999</v>
      </c>
      <c r="V10" s="98">
        <v>-48.087000000000003</v>
      </c>
      <c r="W10" s="98">
        <v>51.406999999999996</v>
      </c>
      <c r="X10" s="98">
        <v>170.983</v>
      </c>
      <c r="Y10" s="98">
        <v>206.81</v>
      </c>
      <c r="Z10" s="98">
        <v>512.91899999999998</v>
      </c>
    </row>
    <row r="11" spans="2:26" ht="6" customHeight="1" x14ac:dyDescent="0.2">
      <c r="B11" s="25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312"/>
      <c r="V11" s="312"/>
      <c r="W11" s="312"/>
      <c r="X11" s="312"/>
      <c r="Y11" s="312"/>
      <c r="Z11" s="312"/>
    </row>
    <row r="12" spans="2:26" ht="13.5" customHeight="1" x14ac:dyDescent="0.2">
      <c r="B12" s="36" t="s">
        <v>795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38"/>
      <c r="V12" s="338"/>
      <c r="W12" s="338"/>
      <c r="X12" s="338"/>
      <c r="Y12" s="338"/>
      <c r="Z12" s="338"/>
    </row>
    <row r="13" spans="2:26" ht="13.5" customHeight="1" x14ac:dyDescent="0.2">
      <c r="B13" s="39" t="s">
        <v>796</v>
      </c>
      <c r="C13" s="27">
        <v>0.88100000000000001</v>
      </c>
      <c r="D13" s="27">
        <v>-1.589</v>
      </c>
      <c r="E13" s="27">
        <v>-1.6339999999999999</v>
      </c>
      <c r="F13" s="27">
        <v>8.3770000000000007</v>
      </c>
      <c r="G13" s="27">
        <v>-9.8000000000000004E-2</v>
      </c>
      <c r="H13" s="27">
        <v>-2.1360000000000001</v>
      </c>
      <c r="I13" s="27">
        <v>3.7709999999999999</v>
      </c>
      <c r="J13" s="27">
        <v>3.2130000000000001</v>
      </c>
      <c r="K13" s="27">
        <v>0.53300000000000003</v>
      </c>
      <c r="L13" s="27">
        <v>2.7490000000000001</v>
      </c>
      <c r="M13" s="27">
        <v>3.6190000000000002</v>
      </c>
      <c r="N13" s="27">
        <v>5.6260000000000003</v>
      </c>
      <c r="O13" s="27">
        <v>2.8159999999999998</v>
      </c>
      <c r="P13" s="27">
        <v>15.843</v>
      </c>
      <c r="Q13" s="27">
        <v>38.216000000000001</v>
      </c>
      <c r="R13" s="27">
        <v>68.527000000000001</v>
      </c>
      <c r="S13" s="27">
        <v>45.584000000000003</v>
      </c>
      <c r="T13" s="27">
        <v>104.654</v>
      </c>
      <c r="U13" s="303">
        <v>171.096</v>
      </c>
      <c r="V13" s="303">
        <v>233.482</v>
      </c>
      <c r="W13" s="303">
        <v>45.844999999999999</v>
      </c>
      <c r="X13" s="303">
        <v>110.505</v>
      </c>
      <c r="Y13" s="303">
        <v>152.05099999999999</v>
      </c>
      <c r="Z13" s="303">
        <v>198.678</v>
      </c>
    </row>
    <row r="14" spans="2:26" ht="13.5" customHeight="1" x14ac:dyDescent="0.2">
      <c r="B14" s="39" t="s">
        <v>797</v>
      </c>
      <c r="C14" s="27">
        <v>-2.056</v>
      </c>
      <c r="D14" s="28" t="s">
        <v>16</v>
      </c>
      <c r="E14" s="28" t="s">
        <v>16</v>
      </c>
      <c r="F14" s="27">
        <v>-1.988</v>
      </c>
      <c r="G14" s="27">
        <v>-2.8420000000000001</v>
      </c>
      <c r="H14" s="27">
        <v>-3.2210000000000001</v>
      </c>
      <c r="I14" s="27">
        <v>-3.1589999999999998</v>
      </c>
      <c r="J14" s="27">
        <v>-4.8109999999999999</v>
      </c>
      <c r="K14" s="27">
        <v>-0.92</v>
      </c>
      <c r="L14" s="27">
        <v>0.107</v>
      </c>
      <c r="M14" s="27">
        <v>-0.14799999999999999</v>
      </c>
      <c r="N14" s="27">
        <v>1.5109999999999999</v>
      </c>
      <c r="O14" s="27">
        <v>0.64600000000000002</v>
      </c>
      <c r="P14" s="27">
        <v>3.589</v>
      </c>
      <c r="Q14" s="27">
        <v>-1.2190000000000001</v>
      </c>
      <c r="R14" s="27">
        <v>-0.48</v>
      </c>
      <c r="S14" s="27">
        <v>-6.7</v>
      </c>
      <c r="T14" s="27">
        <v>-7.7930000000000001</v>
      </c>
      <c r="U14" s="303">
        <v>-12.941000000000001</v>
      </c>
      <c r="V14" s="303">
        <v>-3.8149999999999999</v>
      </c>
      <c r="W14" s="303">
        <v>-0.72599999999999998</v>
      </c>
      <c r="X14" s="303">
        <v>8.5999999999999993E-2</v>
      </c>
      <c r="Y14" s="303">
        <v>0.45900000000000002</v>
      </c>
      <c r="Z14" s="303">
        <v>-2.3380000000000001</v>
      </c>
    </row>
    <row r="15" spans="2:26" ht="13.5" customHeight="1" x14ac:dyDescent="0.2">
      <c r="B15" s="39" t="s">
        <v>798</v>
      </c>
      <c r="C15" s="28" t="s">
        <v>16</v>
      </c>
      <c r="D15" s="28" t="s">
        <v>16</v>
      </c>
      <c r="E15" s="28" t="s">
        <v>16</v>
      </c>
      <c r="F15" s="27">
        <v>1.131</v>
      </c>
      <c r="G15" s="27">
        <v>1.45</v>
      </c>
      <c r="H15" s="27">
        <v>2.9</v>
      </c>
      <c r="I15" s="27">
        <v>4.3659999999999997</v>
      </c>
      <c r="J15" s="27">
        <v>7.7279999999999998</v>
      </c>
      <c r="K15" s="27">
        <v>0.89700000000000002</v>
      </c>
      <c r="L15" s="27">
        <v>3.823</v>
      </c>
      <c r="M15" s="27">
        <v>6.2149999999999999</v>
      </c>
      <c r="N15" s="27">
        <v>8.4860000000000007</v>
      </c>
      <c r="O15" s="27">
        <v>2.4</v>
      </c>
      <c r="P15" s="27">
        <v>5.8769999999999998</v>
      </c>
      <c r="Q15" s="27">
        <v>6.9850000000000003</v>
      </c>
      <c r="R15" s="27">
        <v>9.7799999999999994</v>
      </c>
      <c r="S15" s="27">
        <v>2.085</v>
      </c>
      <c r="T15" s="27">
        <v>4.423</v>
      </c>
      <c r="U15" s="303">
        <v>8.6449999999999996</v>
      </c>
      <c r="V15" s="303">
        <v>12.238</v>
      </c>
      <c r="W15" s="303">
        <v>3.1589999999999998</v>
      </c>
      <c r="X15" s="303">
        <v>6.907</v>
      </c>
      <c r="Y15" s="303">
        <v>10.807</v>
      </c>
      <c r="Z15" s="303">
        <v>13.358000000000001</v>
      </c>
    </row>
    <row r="16" spans="2:26" ht="13.5" customHeight="1" x14ac:dyDescent="0.2">
      <c r="B16" s="39" t="s">
        <v>799</v>
      </c>
      <c r="C16" s="27">
        <v>9.0299999999999994</v>
      </c>
      <c r="D16" s="27">
        <v>19.725999999999999</v>
      </c>
      <c r="E16" s="27">
        <v>21.259</v>
      </c>
      <c r="F16" s="27">
        <v>38.835999999999999</v>
      </c>
      <c r="G16" s="27">
        <v>9.5079999999999991</v>
      </c>
      <c r="H16" s="27">
        <v>11.317</v>
      </c>
      <c r="I16" s="27">
        <v>27.655000000000001</v>
      </c>
      <c r="J16" s="27">
        <v>45.758000000000003</v>
      </c>
      <c r="K16" s="27">
        <v>6.3470000000000004</v>
      </c>
      <c r="L16" s="27">
        <v>21.603000000000002</v>
      </c>
      <c r="M16" s="27">
        <v>29.36</v>
      </c>
      <c r="N16" s="27">
        <v>52.792000000000002</v>
      </c>
      <c r="O16" s="27">
        <v>11.012</v>
      </c>
      <c r="P16" s="27">
        <v>26.728000000000002</v>
      </c>
      <c r="Q16" s="27">
        <v>40.293999999999997</v>
      </c>
      <c r="R16" s="27">
        <v>63.139000000000003</v>
      </c>
      <c r="S16" s="27">
        <v>14.537000000000001</v>
      </c>
      <c r="T16" s="27">
        <v>34.305</v>
      </c>
      <c r="U16" s="303">
        <v>55.828000000000003</v>
      </c>
      <c r="V16" s="303">
        <v>78.027000000000001</v>
      </c>
      <c r="W16" s="303">
        <v>16.672999999999998</v>
      </c>
      <c r="X16" s="303">
        <v>41.125</v>
      </c>
      <c r="Y16" s="303">
        <v>61.731000000000002</v>
      </c>
      <c r="Z16" s="303">
        <v>95.406000000000006</v>
      </c>
    </row>
    <row r="17" spans="2:26" ht="13.5" customHeight="1" x14ac:dyDescent="0.2">
      <c r="B17" s="39" t="s">
        <v>800</v>
      </c>
      <c r="C17" s="27">
        <v>-1244.973</v>
      </c>
      <c r="D17" s="27">
        <v>-1253.3320000000001</v>
      </c>
      <c r="E17" s="27">
        <v>-1271.5909999999999</v>
      </c>
      <c r="F17" s="27">
        <v>-1282.03</v>
      </c>
      <c r="G17" s="27">
        <v>-6.6890000000000001</v>
      </c>
      <c r="H17" s="27">
        <v>-11.452</v>
      </c>
      <c r="I17" s="27">
        <v>-14.71</v>
      </c>
      <c r="J17" s="27">
        <v>-233.72</v>
      </c>
      <c r="K17" s="27">
        <v>-3.3759999999999999</v>
      </c>
      <c r="L17" s="27">
        <v>-243.554</v>
      </c>
      <c r="M17" s="27">
        <v>-253.947</v>
      </c>
      <c r="N17" s="27">
        <v>-312.738</v>
      </c>
      <c r="O17" s="27">
        <v>-19.321000000000002</v>
      </c>
      <c r="P17" s="27">
        <v>-40.972000000000001</v>
      </c>
      <c r="Q17" s="27">
        <v>-62.81</v>
      </c>
      <c r="R17" s="27">
        <v>-225.27099999999999</v>
      </c>
      <c r="S17" s="27">
        <v>-20.963000000000001</v>
      </c>
      <c r="T17" s="27">
        <v>-39.405999999999999</v>
      </c>
      <c r="U17" s="303">
        <v>-55.722999999999999</v>
      </c>
      <c r="V17" s="303">
        <v>-67.820999999999998</v>
      </c>
      <c r="W17" s="303">
        <v>-168.12299999999999</v>
      </c>
      <c r="X17" s="303">
        <v>-178.90799999999999</v>
      </c>
      <c r="Y17" s="303">
        <v>-195.191</v>
      </c>
      <c r="Z17" s="303">
        <v>-284.911</v>
      </c>
    </row>
    <row r="18" spans="2:26" ht="13.5" customHeight="1" x14ac:dyDescent="0.2">
      <c r="B18" s="39" t="s">
        <v>801</v>
      </c>
      <c r="C18" s="27">
        <v>55.844999999999999</v>
      </c>
      <c r="D18" s="27">
        <v>260.596</v>
      </c>
      <c r="E18" s="27">
        <v>392.68400000000003</v>
      </c>
      <c r="F18" s="27">
        <v>233.04300000000001</v>
      </c>
      <c r="G18" s="27">
        <v>60.237000000000002</v>
      </c>
      <c r="H18" s="27">
        <v>121.102</v>
      </c>
      <c r="I18" s="27">
        <v>182.08199999999999</v>
      </c>
      <c r="J18" s="27">
        <v>246.33199999999999</v>
      </c>
      <c r="K18" s="27">
        <v>56.959000000000003</v>
      </c>
      <c r="L18" s="27">
        <v>116.895</v>
      </c>
      <c r="M18" s="27">
        <v>178.50299999999999</v>
      </c>
      <c r="N18" s="27">
        <v>246.655</v>
      </c>
      <c r="O18" s="27">
        <v>80.814999999999998</v>
      </c>
      <c r="P18" s="27">
        <v>163.553</v>
      </c>
      <c r="Q18" s="27">
        <v>247.69800000000001</v>
      </c>
      <c r="R18" s="27">
        <v>295.06</v>
      </c>
      <c r="S18" s="27">
        <v>88.158000000000001</v>
      </c>
      <c r="T18" s="27">
        <v>178.226</v>
      </c>
      <c r="U18" s="303">
        <v>271.78199999999998</v>
      </c>
      <c r="V18" s="303">
        <v>366.30700000000002</v>
      </c>
      <c r="W18" s="303">
        <v>89.403999999999996</v>
      </c>
      <c r="X18" s="303">
        <v>175.41399999999999</v>
      </c>
      <c r="Y18" s="303">
        <v>261.63</v>
      </c>
      <c r="Z18" s="303">
        <v>349.04300000000001</v>
      </c>
    </row>
    <row r="19" spans="2:26" ht="20.25" customHeight="1" x14ac:dyDescent="0.2">
      <c r="B19" s="39" t="s">
        <v>802</v>
      </c>
      <c r="C19" s="27">
        <v>-6.1769999999999996</v>
      </c>
      <c r="D19" s="27">
        <v>-15.436999999999999</v>
      </c>
      <c r="E19" s="27">
        <v>-21.100999999999999</v>
      </c>
      <c r="F19" s="27">
        <v>-11.263999999999999</v>
      </c>
      <c r="G19" s="27">
        <v>2.9239999999999999</v>
      </c>
      <c r="H19" s="27">
        <v>3.8929999999999998</v>
      </c>
      <c r="I19" s="27">
        <v>-7.0709999999999997</v>
      </c>
      <c r="J19" s="27">
        <v>-6.15</v>
      </c>
      <c r="K19" s="28" t="s">
        <v>16</v>
      </c>
      <c r="L19" s="27">
        <v>8.1000000000000003E-2</v>
      </c>
      <c r="M19" s="27">
        <v>8.1000000000000003E-2</v>
      </c>
      <c r="N19" s="27">
        <v>-3.9</v>
      </c>
      <c r="O19" s="27">
        <v>-4.4139999999999997</v>
      </c>
      <c r="P19" s="27">
        <v>-6.4080000000000004</v>
      </c>
      <c r="Q19" s="27">
        <v>-8.2070000000000007</v>
      </c>
      <c r="R19" s="27">
        <v>-6.141</v>
      </c>
      <c r="S19" s="27">
        <v>-1.3540000000000001</v>
      </c>
      <c r="T19" s="27">
        <v>-2.226</v>
      </c>
      <c r="U19" s="303">
        <v>-2.2269999999999999</v>
      </c>
      <c r="V19" s="303">
        <v>-2.4700000000000002</v>
      </c>
      <c r="W19" s="303">
        <v>12.048</v>
      </c>
      <c r="X19" s="303">
        <v>15.75</v>
      </c>
      <c r="Y19" s="303">
        <v>15.548999999999999</v>
      </c>
      <c r="Z19" s="303">
        <v>21.864000000000001</v>
      </c>
    </row>
    <row r="20" spans="2:26" ht="13.5" customHeight="1" x14ac:dyDescent="0.2">
      <c r="B20" s="39" t="s">
        <v>803</v>
      </c>
      <c r="C20" s="27">
        <v>5.5270000000000001</v>
      </c>
      <c r="D20" s="27">
        <v>13.898</v>
      </c>
      <c r="E20" s="27">
        <v>19.541</v>
      </c>
      <c r="F20" s="27">
        <v>19.766999999999999</v>
      </c>
      <c r="G20" s="27">
        <v>3.4550000000000001</v>
      </c>
      <c r="H20" s="27">
        <v>4.4619999999999997</v>
      </c>
      <c r="I20" s="27">
        <v>7.173</v>
      </c>
      <c r="J20" s="27">
        <v>7.5910000000000002</v>
      </c>
      <c r="K20" s="27">
        <v>0.33400000000000002</v>
      </c>
      <c r="L20" s="27">
        <v>4.4480000000000004</v>
      </c>
      <c r="M20" s="27">
        <v>4.6280000000000001</v>
      </c>
      <c r="N20" s="27">
        <v>4.6319999999999997</v>
      </c>
      <c r="O20" s="27">
        <v>3.6339999999999999</v>
      </c>
      <c r="P20" s="27">
        <v>4.2729999999999997</v>
      </c>
      <c r="Q20" s="27">
        <v>6.1120000000000001</v>
      </c>
      <c r="R20" s="27">
        <v>8.5939999999999994</v>
      </c>
      <c r="S20" s="27">
        <v>2.0550000000000002</v>
      </c>
      <c r="T20" s="27">
        <v>5.2690000000000001</v>
      </c>
      <c r="U20" s="303">
        <v>5.46</v>
      </c>
      <c r="V20" s="303">
        <v>9.4109999999999996</v>
      </c>
      <c r="W20" s="303">
        <v>-0.68799999999999994</v>
      </c>
      <c r="X20" s="303">
        <v>0.31</v>
      </c>
      <c r="Y20" s="303">
        <v>0.56599999999999995</v>
      </c>
      <c r="Z20" s="303">
        <v>12.101000000000001</v>
      </c>
    </row>
    <row r="21" spans="2:26" ht="13.5" customHeight="1" x14ac:dyDescent="0.2">
      <c r="B21" s="39" t="s">
        <v>804</v>
      </c>
      <c r="C21" s="27">
        <v>73.748000000000005</v>
      </c>
      <c r="D21" s="28" t="s">
        <v>16</v>
      </c>
      <c r="E21" s="28" t="s">
        <v>16</v>
      </c>
      <c r="F21" s="27">
        <v>295.67500000000001</v>
      </c>
      <c r="G21" s="27">
        <v>74.328000000000003</v>
      </c>
      <c r="H21" s="27">
        <v>150.261</v>
      </c>
      <c r="I21" s="27">
        <v>226.267</v>
      </c>
      <c r="J21" s="27">
        <v>306.44299999999998</v>
      </c>
      <c r="K21" s="27">
        <v>82.134</v>
      </c>
      <c r="L21" s="27">
        <v>167.756</v>
      </c>
      <c r="M21" s="27">
        <v>252.435</v>
      </c>
      <c r="N21" s="27">
        <v>338.32499999999999</v>
      </c>
      <c r="O21" s="27">
        <v>94.542000000000002</v>
      </c>
      <c r="P21" s="27">
        <v>189.726</v>
      </c>
      <c r="Q21" s="27">
        <v>291.11500000000001</v>
      </c>
      <c r="R21" s="27">
        <v>396.935</v>
      </c>
      <c r="S21" s="27">
        <v>94.736999999999995</v>
      </c>
      <c r="T21" s="27">
        <v>188.39500000000001</v>
      </c>
      <c r="U21" s="303">
        <v>281.91500000000002</v>
      </c>
      <c r="V21" s="303">
        <v>380.964</v>
      </c>
      <c r="W21" s="303">
        <v>90.75</v>
      </c>
      <c r="X21" s="303">
        <v>181.13800000000001</v>
      </c>
      <c r="Y21" s="303">
        <v>270.553</v>
      </c>
      <c r="Z21" s="303">
        <v>358.64699999999999</v>
      </c>
    </row>
    <row r="22" spans="2:26" ht="13.5" customHeight="1" x14ac:dyDescent="0.2">
      <c r="B22" s="39" t="s">
        <v>805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-8.0749999999999993</v>
      </c>
      <c r="O22" s="27">
        <v>0</v>
      </c>
      <c r="P22" s="27">
        <v>0</v>
      </c>
      <c r="Q22" s="27">
        <v>-2.202</v>
      </c>
      <c r="R22" s="27">
        <v>-0.92500000000000004</v>
      </c>
      <c r="S22" s="27">
        <v>0</v>
      </c>
      <c r="T22" s="27">
        <v>-2.5819999999999999</v>
      </c>
      <c r="U22" s="303">
        <v>-2.581</v>
      </c>
      <c r="V22" s="303">
        <v>-9.0150000000000006</v>
      </c>
      <c r="W22" s="303">
        <v>-4.4480000000000004</v>
      </c>
      <c r="X22" s="303">
        <v>-4.4480000000000004</v>
      </c>
      <c r="Y22" s="303">
        <v>-4.4470000000000001</v>
      </c>
      <c r="Z22" s="303">
        <v>-14.73</v>
      </c>
    </row>
    <row r="23" spans="2:26" ht="13.5" customHeight="1" x14ac:dyDescent="0.2">
      <c r="B23" s="39" t="s">
        <v>824</v>
      </c>
      <c r="C23" s="27">
        <v>18.524000000000001</v>
      </c>
      <c r="D23" s="27">
        <v>37.250999999999998</v>
      </c>
      <c r="E23" s="27">
        <v>55.125999999999998</v>
      </c>
      <c r="F23" s="27">
        <v>142.13800000000001</v>
      </c>
      <c r="G23" s="27">
        <v>34.466000000000001</v>
      </c>
      <c r="H23" s="27">
        <v>70.825000000000003</v>
      </c>
      <c r="I23" s="27">
        <v>106.785</v>
      </c>
      <c r="J23" s="27">
        <v>139.12</v>
      </c>
      <c r="K23" s="27">
        <v>33.598999999999997</v>
      </c>
      <c r="L23" s="27">
        <v>70.353999999999999</v>
      </c>
      <c r="M23" s="27">
        <v>107.753</v>
      </c>
      <c r="N23" s="27">
        <v>144.15100000000001</v>
      </c>
      <c r="O23" s="27">
        <v>40.378</v>
      </c>
      <c r="P23" s="27">
        <v>80.129000000000005</v>
      </c>
      <c r="Q23" s="27">
        <v>122.762</v>
      </c>
      <c r="R23" s="27">
        <v>190.22499999999999</v>
      </c>
      <c r="S23" s="27">
        <v>40.99</v>
      </c>
      <c r="T23" s="27">
        <v>83.941999999999993</v>
      </c>
      <c r="U23" s="303">
        <v>127.74</v>
      </c>
      <c r="V23" s="303">
        <v>191.708</v>
      </c>
      <c r="W23" s="303">
        <v>42.927</v>
      </c>
      <c r="X23" s="303">
        <v>81.441999999999993</v>
      </c>
      <c r="Y23" s="303">
        <v>120.221</v>
      </c>
      <c r="Z23" s="303">
        <v>185.06100000000001</v>
      </c>
    </row>
    <row r="24" spans="2:26" ht="13.5" customHeight="1" x14ac:dyDescent="0.2">
      <c r="B24" s="39" t="s">
        <v>823</v>
      </c>
      <c r="C24" s="27">
        <v>11.191000000000001</v>
      </c>
      <c r="D24" s="27">
        <v>30.748000000000001</v>
      </c>
      <c r="E24" s="27">
        <v>51.226999999999997</v>
      </c>
      <c r="F24" s="27">
        <v>60.749000000000002</v>
      </c>
      <c r="G24" s="27" t="s">
        <v>4</v>
      </c>
      <c r="H24" s="27" t="s">
        <v>16</v>
      </c>
      <c r="I24" s="27" t="s">
        <v>16</v>
      </c>
      <c r="J24" s="27" t="s">
        <v>16</v>
      </c>
      <c r="K24" s="27" t="s">
        <v>16</v>
      </c>
      <c r="L24" s="27" t="s">
        <v>16</v>
      </c>
      <c r="M24" s="27" t="s">
        <v>18</v>
      </c>
      <c r="N24" s="27" t="s">
        <v>18</v>
      </c>
      <c r="O24" s="27" t="s">
        <v>4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303">
        <v>0</v>
      </c>
      <c r="V24" s="303">
        <v>0</v>
      </c>
      <c r="W24" s="303">
        <v>0</v>
      </c>
      <c r="X24" s="303">
        <v>0</v>
      </c>
      <c r="Y24" s="303">
        <v>0</v>
      </c>
      <c r="Z24" s="303">
        <v>0</v>
      </c>
    </row>
    <row r="25" spans="2:26" ht="13.5" customHeight="1" x14ac:dyDescent="0.2">
      <c r="B25" s="39" t="s">
        <v>825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9.7200000000000006</v>
      </c>
      <c r="I25" s="27">
        <v>24.305</v>
      </c>
      <c r="J25" s="27">
        <v>37.838000000000001</v>
      </c>
      <c r="K25" s="27">
        <v>13.657999999999999</v>
      </c>
      <c r="L25" s="27">
        <v>26.146000000000001</v>
      </c>
      <c r="M25" s="27">
        <v>51.634</v>
      </c>
      <c r="N25" s="27">
        <v>84.55</v>
      </c>
      <c r="O25" s="27">
        <v>46.078000000000003</v>
      </c>
      <c r="P25" s="27">
        <v>119.373</v>
      </c>
      <c r="Q25" s="27">
        <v>194.45399999999998</v>
      </c>
      <c r="R25" s="27">
        <v>276.69600000000003</v>
      </c>
      <c r="S25" s="27">
        <v>75.844999999999999</v>
      </c>
      <c r="T25" s="27">
        <v>135.68199999999999</v>
      </c>
      <c r="U25" s="303">
        <v>201.93299999999999</v>
      </c>
      <c r="V25" s="303">
        <v>260.60899999999998</v>
      </c>
      <c r="W25" s="303">
        <v>54.667999999999999</v>
      </c>
      <c r="X25" s="303">
        <v>103.08500000000001</v>
      </c>
      <c r="Y25" s="303">
        <v>145.07600000000002</v>
      </c>
      <c r="Z25" s="303">
        <v>204.12299999999999</v>
      </c>
    </row>
    <row r="26" spans="2:26" ht="13.5" customHeight="1" x14ac:dyDescent="0.2">
      <c r="B26" s="39" t="s">
        <v>826</v>
      </c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>
        <v>7.8512907900000002</v>
      </c>
      <c r="P26" s="27">
        <v>21.7021087</v>
      </c>
      <c r="Q26" s="27">
        <v>37.997776010000003</v>
      </c>
      <c r="R26" s="27">
        <v>54.3279274</v>
      </c>
      <c r="S26" s="27">
        <v>17.861135540000003</v>
      </c>
      <c r="T26" s="27">
        <v>35.181514139999997</v>
      </c>
      <c r="U26" s="303">
        <v>53.594748789999997</v>
      </c>
      <c r="V26" s="303">
        <v>70.569999999999993</v>
      </c>
      <c r="W26" s="303">
        <v>16.37018475</v>
      </c>
      <c r="X26" s="303">
        <v>32.782618799999995</v>
      </c>
      <c r="Y26" s="303">
        <v>50.378</v>
      </c>
      <c r="Z26" s="303">
        <v>69.16</v>
      </c>
    </row>
    <row r="27" spans="2:26" ht="13.5" customHeight="1" x14ac:dyDescent="0.2">
      <c r="B27" s="39" t="s">
        <v>806</v>
      </c>
      <c r="C27" s="27">
        <v>41.344000000000001</v>
      </c>
      <c r="D27" s="27">
        <v>41.344000000000001</v>
      </c>
      <c r="E27" s="27">
        <v>41.343000000000004</v>
      </c>
      <c r="F27" s="27">
        <v>41.343000000000004</v>
      </c>
      <c r="G27" s="27" t="s">
        <v>4</v>
      </c>
      <c r="H27" s="27" t="s">
        <v>16</v>
      </c>
      <c r="I27" s="27" t="s">
        <v>16</v>
      </c>
      <c r="J27" s="27" t="s">
        <v>16</v>
      </c>
      <c r="K27" s="27" t="s">
        <v>16</v>
      </c>
      <c r="L27" s="27" t="s">
        <v>4</v>
      </c>
      <c r="M27" s="27" t="s">
        <v>16</v>
      </c>
      <c r="N27" s="27">
        <v>0</v>
      </c>
      <c r="O27" s="27" t="s">
        <v>4</v>
      </c>
      <c r="P27" s="27" t="s">
        <v>1</v>
      </c>
      <c r="Q27" s="27">
        <v>0</v>
      </c>
      <c r="R27" s="27">
        <v>0</v>
      </c>
      <c r="S27" s="27">
        <v>-1E-3</v>
      </c>
      <c r="T27" s="27">
        <v>0</v>
      </c>
      <c r="U27" s="303">
        <v>0</v>
      </c>
      <c r="V27" s="303">
        <v>0</v>
      </c>
      <c r="W27" s="303">
        <v>0</v>
      </c>
      <c r="X27" s="303">
        <v>0</v>
      </c>
      <c r="Y27" s="303">
        <v>4.0039999999999996</v>
      </c>
      <c r="Z27" s="303">
        <v>-12.801</v>
      </c>
    </row>
    <row r="28" spans="2:26" ht="13.5" customHeight="1" x14ac:dyDescent="0.2">
      <c r="B28" s="39" t="s">
        <v>827</v>
      </c>
      <c r="C28" s="27">
        <v>8.5079999999999991</v>
      </c>
      <c r="D28" s="27">
        <v>7.7549999999999999</v>
      </c>
      <c r="E28" s="27">
        <v>7.3570000000000002</v>
      </c>
      <c r="F28" s="27">
        <v>-38.046999999999997</v>
      </c>
      <c r="G28" s="27">
        <v>-1.4730000000000001</v>
      </c>
      <c r="H28" s="27">
        <v>5.2549999999999999</v>
      </c>
      <c r="I28" s="27">
        <v>28.654</v>
      </c>
      <c r="J28" s="27">
        <v>29.538</v>
      </c>
      <c r="K28" s="27">
        <v>-37.790999999999997</v>
      </c>
      <c r="L28" s="27">
        <v>6.7720000000000002</v>
      </c>
      <c r="M28" s="27">
        <v>18.323</v>
      </c>
      <c r="N28" s="27">
        <v>-5.6619999999999999</v>
      </c>
      <c r="O28" s="27">
        <v>9.6549999999999994</v>
      </c>
      <c r="P28" s="27">
        <v>14.803000000000001</v>
      </c>
      <c r="Q28" s="27">
        <v>28.69</v>
      </c>
      <c r="R28" s="27">
        <v>42.143999999999998</v>
      </c>
      <c r="S28" s="27">
        <v>12.627000000000001</v>
      </c>
      <c r="T28" s="27">
        <v>25.141999999999999</v>
      </c>
      <c r="U28" s="303">
        <v>21.259</v>
      </c>
      <c r="V28" s="303">
        <v>28.201000000000001</v>
      </c>
      <c r="W28" s="303">
        <v>-11.808999999999999</v>
      </c>
      <c r="X28" s="303">
        <v>-34.771000000000001</v>
      </c>
      <c r="Y28" s="303">
        <v>-35.981000000000002</v>
      </c>
      <c r="Z28" s="303">
        <v>39.075000000000003</v>
      </c>
    </row>
    <row r="29" spans="2:26" ht="13.5" customHeight="1" x14ac:dyDescent="0.2">
      <c r="B29" s="39" t="s">
        <v>763</v>
      </c>
      <c r="C29" s="27">
        <v>-0.748</v>
      </c>
      <c r="D29" s="27">
        <v>-1.5109999999999999</v>
      </c>
      <c r="E29" s="27">
        <v>-2.2730000000000001</v>
      </c>
      <c r="F29" s="27">
        <v>-2.887</v>
      </c>
      <c r="G29" s="27">
        <v>-0.505</v>
      </c>
      <c r="H29" s="27">
        <v>-0.877</v>
      </c>
      <c r="I29" s="27">
        <v>-1.387</v>
      </c>
      <c r="J29" s="27">
        <v>-1.421</v>
      </c>
      <c r="K29" s="27">
        <v>-0.28000000000000003</v>
      </c>
      <c r="L29" s="27">
        <v>-0.66</v>
      </c>
      <c r="M29" s="27">
        <v>-1.5049999999999999</v>
      </c>
      <c r="N29" s="27">
        <v>-2.6349999999999998</v>
      </c>
      <c r="O29" s="27">
        <v>-1.5489999999999999</v>
      </c>
      <c r="P29" s="27">
        <v>-6.234</v>
      </c>
      <c r="Q29" s="27">
        <v>-8.6890000000000001</v>
      </c>
      <c r="R29" s="27">
        <v>-10.972</v>
      </c>
      <c r="S29" s="27">
        <v>-2.4449999999999998</v>
      </c>
      <c r="T29" s="27">
        <v>-4.8879999999999999</v>
      </c>
      <c r="U29" s="303">
        <v>-6.8789999999999996</v>
      </c>
      <c r="V29" s="303">
        <v>-9.59</v>
      </c>
      <c r="W29" s="303">
        <v>-4.6669999999999998</v>
      </c>
      <c r="X29" s="303">
        <v>5.2649999999999997</v>
      </c>
      <c r="Y29" s="303">
        <v>4.1260000000000003</v>
      </c>
      <c r="Z29" s="303">
        <v>-9.5440000000000005</v>
      </c>
    </row>
    <row r="30" spans="2:26" ht="13.5" customHeight="1" x14ac:dyDescent="0.2">
      <c r="B30" s="39" t="s">
        <v>828</v>
      </c>
      <c r="C30" s="27">
        <v>-32.369999999999997</v>
      </c>
      <c r="D30" s="27">
        <v>-32.371000000000002</v>
      </c>
      <c r="E30" s="27">
        <v>-32.371000000000002</v>
      </c>
      <c r="F30" s="27">
        <v>-32.372</v>
      </c>
      <c r="G30" s="28" t="s">
        <v>4</v>
      </c>
      <c r="H30" s="28" t="s">
        <v>16</v>
      </c>
      <c r="I30" s="28" t="s">
        <v>16</v>
      </c>
      <c r="J30" s="28" t="s">
        <v>16</v>
      </c>
      <c r="K30" s="28" t="s">
        <v>16</v>
      </c>
      <c r="L30" s="28" t="s">
        <v>16</v>
      </c>
      <c r="M30" s="28" t="s">
        <v>16</v>
      </c>
      <c r="N30" s="28" t="s">
        <v>16</v>
      </c>
      <c r="O30" s="28" t="s">
        <v>16</v>
      </c>
      <c r="P30" s="28" t="s">
        <v>16</v>
      </c>
      <c r="Q30" s="27">
        <v>0</v>
      </c>
      <c r="R30" s="27">
        <v>0</v>
      </c>
      <c r="S30" s="27">
        <v>0</v>
      </c>
      <c r="T30" s="27">
        <v>0</v>
      </c>
      <c r="U30" s="303">
        <v>0</v>
      </c>
      <c r="V30" s="303">
        <v>0</v>
      </c>
      <c r="W30" s="303">
        <v>0</v>
      </c>
      <c r="X30" s="303">
        <v>0</v>
      </c>
      <c r="Y30" s="303">
        <v>0</v>
      </c>
      <c r="Z30" s="303">
        <v>0</v>
      </c>
    </row>
    <row r="31" spans="2:26" ht="13.5" customHeight="1" x14ac:dyDescent="0.2">
      <c r="B31" s="39" t="s">
        <v>829</v>
      </c>
      <c r="C31" s="41">
        <v>0</v>
      </c>
      <c r="D31" s="41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-8.5999999999999993E-2</v>
      </c>
      <c r="O31" s="41">
        <v>0</v>
      </c>
      <c r="P31" s="41">
        <v>-0.41699999999999998</v>
      </c>
      <c r="Q31" s="41">
        <v>-0.68799999999999994</v>
      </c>
      <c r="R31" s="41">
        <v>-0.95899999999999996</v>
      </c>
      <c r="S31" s="41">
        <v>-0.23400000000000001</v>
      </c>
      <c r="T31" s="41">
        <v>-0.375</v>
      </c>
      <c r="U31" s="99">
        <v>-0.32200000000000001</v>
      </c>
      <c r="V31" s="99">
        <v>1.286</v>
      </c>
      <c r="W31" s="99">
        <v>-3.5579999999999998</v>
      </c>
      <c r="X31" s="99">
        <v>-7.8710000000000004</v>
      </c>
      <c r="Y31" s="99">
        <v>-11.196</v>
      </c>
      <c r="Z31" s="99">
        <v>-18.297000000000001</v>
      </c>
    </row>
    <row r="32" spans="2:26" ht="13.5" customHeight="1" x14ac:dyDescent="0.2">
      <c r="B32" s="203" t="s">
        <v>807</v>
      </c>
      <c r="C32" s="35">
        <v>77.318000000000154</v>
      </c>
      <c r="D32" s="35">
        <v>285.65699999999975</v>
      </c>
      <c r="E32" s="35">
        <v>467.19100000000014</v>
      </c>
      <c r="F32" s="35">
        <v>894.49700000000018</v>
      </c>
      <c r="G32" s="35">
        <v>85.85199999999999</v>
      </c>
      <c r="H32" s="35">
        <v>-12.503000000000045</v>
      </c>
      <c r="I32" s="35">
        <v>157.887</v>
      </c>
      <c r="J32" s="35">
        <v>321.786</v>
      </c>
      <c r="K32" s="35">
        <v>-55.286999999999999</v>
      </c>
      <c r="L32" s="35">
        <v>73.520999999999972</v>
      </c>
      <c r="M32" s="35">
        <v>211.54600000000002</v>
      </c>
      <c r="N32" s="35">
        <v>554.62299999999993</v>
      </c>
      <c r="O32" s="35">
        <v>35.032290790000005</v>
      </c>
      <c r="P32" s="35">
        <v>345.69310870000004</v>
      </c>
      <c r="Q32" s="35">
        <v>580.73377601000016</v>
      </c>
      <c r="R32" s="35">
        <v>1098.4859274</v>
      </c>
      <c r="S32" s="35">
        <v>168.60713554000003</v>
      </c>
      <c r="T32" s="35">
        <v>541.10651414000006</v>
      </c>
      <c r="U32" s="95">
        <v>838.99774879000006</v>
      </c>
      <c r="V32" s="95">
        <v>1492.0049999999999</v>
      </c>
      <c r="W32" s="95">
        <v>229.23218475000002</v>
      </c>
      <c r="X32" s="95">
        <v>698.79461880000008</v>
      </c>
      <c r="Y32" s="95">
        <v>1057.146</v>
      </c>
      <c r="Z32" s="95">
        <v>1716.8139999999999</v>
      </c>
    </row>
    <row r="33" spans="2:26" ht="6" customHeight="1" x14ac:dyDescent="0.2"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312"/>
      <c r="V33" s="312"/>
      <c r="W33" s="312"/>
      <c r="X33" s="312"/>
      <c r="Y33" s="312"/>
      <c r="Z33" s="312"/>
    </row>
    <row r="34" spans="2:26" ht="13.5" customHeight="1" x14ac:dyDescent="0.2">
      <c r="B34" s="36" t="s">
        <v>808</v>
      </c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38"/>
      <c r="V34" s="338"/>
      <c r="W34" s="338"/>
      <c r="X34" s="338"/>
      <c r="Y34" s="338"/>
      <c r="Z34" s="338"/>
    </row>
    <row r="35" spans="2:26" ht="13.5" customHeight="1" x14ac:dyDescent="0.2">
      <c r="B35" s="43" t="s">
        <v>809</v>
      </c>
      <c r="C35" s="27">
        <v>389.91300000000001</v>
      </c>
      <c r="D35" s="27">
        <v>208.60900000000001</v>
      </c>
      <c r="E35" s="27">
        <v>312.78100000000001</v>
      </c>
      <c r="F35" s="27">
        <v>-14.471</v>
      </c>
      <c r="G35" s="27">
        <v>464.05799999999999</v>
      </c>
      <c r="H35" s="27">
        <v>785.41</v>
      </c>
      <c r="I35" s="27">
        <v>472.524</v>
      </c>
      <c r="J35" s="27">
        <v>88.917000000000002</v>
      </c>
      <c r="K35" s="27">
        <v>487.41399999999999</v>
      </c>
      <c r="L35" s="44">
        <v>210.119</v>
      </c>
      <c r="M35" s="44">
        <v>183.887</v>
      </c>
      <c r="N35" s="44">
        <v>-98.716999999999999</v>
      </c>
      <c r="O35" s="44">
        <v>157.29499999999999</v>
      </c>
      <c r="P35" s="44">
        <v>-132.27099999999999</v>
      </c>
      <c r="Q35" s="44">
        <v>0.36599999999999999</v>
      </c>
      <c r="R35" s="44">
        <v>-206.44300000000001</v>
      </c>
      <c r="S35" s="44">
        <v>395.19900000000001</v>
      </c>
      <c r="T35" s="44">
        <v>90.376000000000005</v>
      </c>
      <c r="U35" s="339">
        <v>112.00700000000001</v>
      </c>
      <c r="V35" s="339">
        <v>-725.88300000000004</v>
      </c>
      <c r="W35" s="339">
        <v>473.392</v>
      </c>
      <c r="X35" s="339">
        <v>190.52199999999999</v>
      </c>
      <c r="Y35" s="339">
        <v>291.197</v>
      </c>
      <c r="Z35" s="339">
        <v>-282.79399999999998</v>
      </c>
    </row>
    <row r="36" spans="2:26" ht="13.5" customHeight="1" x14ac:dyDescent="0.2">
      <c r="B36" s="43" t="s">
        <v>806</v>
      </c>
      <c r="C36" s="28" t="s">
        <v>16</v>
      </c>
      <c r="D36" s="28" t="s">
        <v>16</v>
      </c>
      <c r="E36" s="28" t="s">
        <v>16</v>
      </c>
      <c r="F36" s="28" t="s">
        <v>16</v>
      </c>
      <c r="G36" s="28" t="s">
        <v>16</v>
      </c>
      <c r="H36" s="28" t="s">
        <v>16</v>
      </c>
      <c r="I36" s="27">
        <v>0</v>
      </c>
      <c r="J36" s="28" t="s">
        <v>16</v>
      </c>
      <c r="K36" s="28" t="s">
        <v>16</v>
      </c>
      <c r="L36" s="28" t="s">
        <v>4</v>
      </c>
      <c r="M36" s="28" t="s">
        <v>4</v>
      </c>
      <c r="N36" s="28" t="s">
        <v>4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303">
        <v>0</v>
      </c>
      <c r="V36" s="303">
        <v>0</v>
      </c>
      <c r="W36" s="303">
        <v>0</v>
      </c>
      <c r="X36" s="303">
        <v>0</v>
      </c>
      <c r="Y36" s="303">
        <v>0</v>
      </c>
      <c r="Z36" s="303"/>
    </row>
    <row r="37" spans="2:26" ht="13.5" customHeight="1" x14ac:dyDescent="0.2">
      <c r="B37" s="43" t="s">
        <v>778</v>
      </c>
      <c r="C37" s="27">
        <v>48.636000000000003</v>
      </c>
      <c r="D37" s="27">
        <v>-10.9</v>
      </c>
      <c r="E37" s="27">
        <v>8.8960000000000008</v>
      </c>
      <c r="F37" s="27">
        <v>10.433</v>
      </c>
      <c r="G37" s="27">
        <v>74.617000000000004</v>
      </c>
      <c r="H37" s="27">
        <v>-31.991</v>
      </c>
      <c r="I37" s="27">
        <v>-2.044</v>
      </c>
      <c r="J37" s="27">
        <v>-34.521000000000001</v>
      </c>
      <c r="K37" s="27">
        <v>30.145</v>
      </c>
      <c r="L37" s="27">
        <v>-13.515000000000001</v>
      </c>
      <c r="M37" s="27">
        <v>-0.77</v>
      </c>
      <c r="N37" s="27">
        <v>23.736999999999998</v>
      </c>
      <c r="O37" s="27">
        <v>42.35</v>
      </c>
      <c r="P37" s="27">
        <v>-16.113</v>
      </c>
      <c r="Q37" s="27">
        <v>7.06</v>
      </c>
      <c r="R37" s="27">
        <v>0</v>
      </c>
      <c r="S37" s="27" t="s">
        <v>1</v>
      </c>
      <c r="T37" s="27" t="s">
        <v>1</v>
      </c>
      <c r="U37" s="340" t="s">
        <v>1</v>
      </c>
      <c r="V37" s="340">
        <v>0</v>
      </c>
      <c r="W37" s="340" t="s">
        <v>1</v>
      </c>
      <c r="X37" s="340" t="s">
        <v>1</v>
      </c>
      <c r="Y37" s="340">
        <v>0</v>
      </c>
      <c r="Z37" s="340">
        <v>0</v>
      </c>
    </row>
    <row r="38" spans="2:26" ht="13.5" customHeight="1" x14ac:dyDescent="0.2">
      <c r="B38" s="43" t="s">
        <v>756</v>
      </c>
      <c r="C38" s="27">
        <v>-123.61799999999999</v>
      </c>
      <c r="D38" s="27">
        <v>-134.792</v>
      </c>
      <c r="E38" s="27">
        <v>-117.562</v>
      </c>
      <c r="F38" s="27">
        <v>-92.938999999999993</v>
      </c>
      <c r="G38" s="27">
        <v>-249.02699999999999</v>
      </c>
      <c r="H38" s="27">
        <v>-276.88299999999998</v>
      </c>
      <c r="I38" s="27">
        <v>-245.108</v>
      </c>
      <c r="J38" s="27">
        <v>-142.06100000000001</v>
      </c>
      <c r="K38" s="27">
        <v>-304.34300000000002</v>
      </c>
      <c r="L38" s="27">
        <v>-242.98699999999999</v>
      </c>
      <c r="M38" s="27">
        <v>-271.09300000000002</v>
      </c>
      <c r="N38" s="27">
        <v>-261.041</v>
      </c>
      <c r="O38" s="27">
        <v>-141.51300000000001</v>
      </c>
      <c r="P38" s="27">
        <v>-138.4</v>
      </c>
      <c r="Q38" s="27">
        <v>-165.98099999999999</v>
      </c>
      <c r="R38" s="27">
        <v>-65.903000000000006</v>
      </c>
      <c r="S38" s="27">
        <v>-171.99299999999999</v>
      </c>
      <c r="T38" s="27">
        <v>-151.64597499999999</v>
      </c>
      <c r="U38" s="339">
        <v>-216.36099999999999</v>
      </c>
      <c r="V38" s="339">
        <v>-106.04</v>
      </c>
      <c r="W38" s="339">
        <v>-190.464</v>
      </c>
      <c r="X38" s="339">
        <v>-253.94399999999999</v>
      </c>
      <c r="Y38" s="339">
        <v>-348.02199999999999</v>
      </c>
      <c r="Z38" s="339">
        <v>-250.44800000000001</v>
      </c>
    </row>
    <row r="39" spans="2:26" ht="13.5" customHeight="1" x14ac:dyDescent="0.2">
      <c r="B39" s="43" t="s">
        <v>755</v>
      </c>
      <c r="C39" s="27">
        <v>-0.218</v>
      </c>
      <c r="D39" s="27">
        <v>9.5939999999999994</v>
      </c>
      <c r="E39" s="27">
        <v>16.632000000000001</v>
      </c>
      <c r="F39" s="27">
        <v>23.372</v>
      </c>
      <c r="G39" s="27">
        <v>-21.138999999999999</v>
      </c>
      <c r="H39" s="27">
        <v>-1.425</v>
      </c>
      <c r="I39" s="27">
        <v>-11.99</v>
      </c>
      <c r="J39" s="27">
        <v>148.488</v>
      </c>
      <c r="K39" s="27">
        <v>-75.435000000000002</v>
      </c>
      <c r="L39" s="27">
        <v>45.664000000000001</v>
      </c>
      <c r="M39" s="27">
        <v>56.515000000000001</v>
      </c>
      <c r="N39" s="27">
        <v>63.822000000000003</v>
      </c>
      <c r="O39" s="27">
        <v>51.640999999999998</v>
      </c>
      <c r="P39" s="27">
        <v>119.087</v>
      </c>
      <c r="Q39" s="27">
        <v>136.72499999999999</v>
      </c>
      <c r="R39" s="27">
        <v>77.400000000000006</v>
      </c>
      <c r="S39" s="27">
        <v>94.018000000000001</v>
      </c>
      <c r="T39" s="27">
        <v>129.262</v>
      </c>
      <c r="U39" s="340">
        <v>230.536</v>
      </c>
      <c r="V39" s="340">
        <v>318.33499999999998</v>
      </c>
      <c r="W39" s="340">
        <v>105.73099999999999</v>
      </c>
      <c r="X39" s="340">
        <v>154.59800000000001</v>
      </c>
      <c r="Y39" s="340">
        <v>224.92500000000001</v>
      </c>
      <c r="Z39" s="340">
        <v>273.15499999999997</v>
      </c>
    </row>
    <row r="40" spans="2:26" ht="13.5" customHeight="1" x14ac:dyDescent="0.2">
      <c r="B40" s="43" t="s">
        <v>810</v>
      </c>
      <c r="C40" s="27">
        <v>-9.6820000000000004</v>
      </c>
      <c r="D40" s="27">
        <v>-12.486000000000001</v>
      </c>
      <c r="E40" s="27">
        <v>-18.759</v>
      </c>
      <c r="F40" s="27">
        <v>-2.7440000000000002</v>
      </c>
      <c r="G40" s="27">
        <v>-18.87</v>
      </c>
      <c r="H40" s="27">
        <v>-14.292999999999999</v>
      </c>
      <c r="I40" s="27">
        <v>-14.013999999999999</v>
      </c>
      <c r="J40" s="27">
        <v>-2.0299999999999998</v>
      </c>
      <c r="K40" s="27">
        <v>-20.088999999999999</v>
      </c>
      <c r="L40" s="27">
        <v>-8.23</v>
      </c>
      <c r="M40" s="27">
        <v>-26.045000000000002</v>
      </c>
      <c r="N40" s="27">
        <v>-10.316000000000001</v>
      </c>
      <c r="O40" s="27">
        <v>-32.668999999999997</v>
      </c>
      <c r="P40" s="27">
        <v>-47.933</v>
      </c>
      <c r="Q40" s="27">
        <v>-16.736000000000001</v>
      </c>
      <c r="R40" s="27">
        <v>-5.8520000000000003</v>
      </c>
      <c r="S40" s="27">
        <v>-7.2119999999999997</v>
      </c>
      <c r="T40" s="27">
        <v>-27.518999999999998</v>
      </c>
      <c r="U40" s="340">
        <v>-21.946000000000002</v>
      </c>
      <c r="V40" s="340">
        <v>-13.202</v>
      </c>
      <c r="W40" s="340">
        <v>4.1849999999999996</v>
      </c>
      <c r="X40" s="340">
        <v>-15.818</v>
      </c>
      <c r="Y40" s="340">
        <v>-1.8320000000000001</v>
      </c>
      <c r="Z40" s="340">
        <v>13.172000000000001</v>
      </c>
    </row>
    <row r="41" spans="2:26" ht="13.5" customHeight="1" x14ac:dyDescent="0.2">
      <c r="B41" s="43" t="s">
        <v>811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4.4589999999999996</v>
      </c>
      <c r="T41" s="27">
        <v>4.4589999999999996</v>
      </c>
      <c r="U41" s="339">
        <v>9.0570000000000004</v>
      </c>
      <c r="V41" s="339">
        <v>-184.13800000000001</v>
      </c>
      <c r="W41" s="339">
        <v>10.148</v>
      </c>
      <c r="X41" s="339">
        <v>-5.5119999999999996</v>
      </c>
      <c r="Y41" s="339">
        <v>3.76</v>
      </c>
      <c r="Z41" s="339">
        <v>40.573</v>
      </c>
    </row>
    <row r="42" spans="2:26" ht="13.5" customHeight="1" x14ac:dyDescent="0.2">
      <c r="B42" s="43" t="s">
        <v>763</v>
      </c>
      <c r="C42" s="27">
        <v>-2.9369999999999998</v>
      </c>
      <c r="D42" s="27">
        <v>-4.4379999999999997</v>
      </c>
      <c r="E42" s="27">
        <v>-7.0430000000000001</v>
      </c>
      <c r="F42" s="27">
        <v>-4.3630000000000004</v>
      </c>
      <c r="G42" s="27">
        <v>-0.86599999999999999</v>
      </c>
      <c r="H42" s="27">
        <v>-0.435</v>
      </c>
      <c r="I42" s="27">
        <v>2.9249999999999998</v>
      </c>
      <c r="J42" s="27">
        <v>7.2729999999999997</v>
      </c>
      <c r="K42" s="27">
        <v>2.7389999999999999</v>
      </c>
      <c r="L42" s="27">
        <v>3.3159999999999998</v>
      </c>
      <c r="M42" s="27">
        <v>-9.6129999999999995</v>
      </c>
      <c r="N42" s="27">
        <v>-8.8539999999999992</v>
      </c>
      <c r="O42" s="27">
        <v>-6.7000000000000004E-2</v>
      </c>
      <c r="P42" s="27">
        <v>0.35399999999999998</v>
      </c>
      <c r="Q42" s="27">
        <v>0.621</v>
      </c>
      <c r="R42" s="27">
        <v>0.78500000000000003</v>
      </c>
      <c r="S42" s="27">
        <v>-0.1</v>
      </c>
      <c r="T42" s="27">
        <v>10.74</v>
      </c>
      <c r="U42" s="339">
        <v>4.7779999999999996</v>
      </c>
      <c r="V42" s="339">
        <v>15.552</v>
      </c>
      <c r="W42" s="339">
        <v>0.65800000000000003</v>
      </c>
      <c r="X42" s="339">
        <v>0.54500000000000004</v>
      </c>
      <c r="Y42" s="339">
        <v>1.851</v>
      </c>
      <c r="Z42" s="339">
        <v>16.021999999999998</v>
      </c>
    </row>
    <row r="43" spans="2:26" ht="13.5" customHeight="1" x14ac:dyDescent="0.2">
      <c r="B43" s="43" t="s">
        <v>812</v>
      </c>
      <c r="C43" s="27">
        <v>-104.68300000000001</v>
      </c>
      <c r="D43" s="27">
        <v>-46.548000000000002</v>
      </c>
      <c r="E43" s="27">
        <v>-90.114999999999995</v>
      </c>
      <c r="F43" s="27">
        <v>126.50700000000001</v>
      </c>
      <c r="G43" s="27">
        <v>-177.315</v>
      </c>
      <c r="H43" s="27">
        <v>-403.25700000000001</v>
      </c>
      <c r="I43" s="27">
        <v>-77.481999999999999</v>
      </c>
      <c r="J43" s="27">
        <v>102.193</v>
      </c>
      <c r="K43" s="27">
        <v>-233.268</v>
      </c>
      <c r="L43" s="27">
        <v>-263.83999999999997</v>
      </c>
      <c r="M43" s="27">
        <v>-145.83699999999999</v>
      </c>
      <c r="N43" s="27">
        <v>-6.0039999999999996</v>
      </c>
      <c r="O43" s="27">
        <v>-227.85001603000001</v>
      </c>
      <c r="P43" s="27">
        <v>-125.37654948999999</v>
      </c>
      <c r="Q43" s="27">
        <v>-181.24077600999999</v>
      </c>
      <c r="R43" s="27">
        <v>65.8730726</v>
      </c>
      <c r="S43" s="27">
        <v>-146.11513553999998</v>
      </c>
      <c r="T43" s="27">
        <v>-79.373514139999997</v>
      </c>
      <c r="U43" s="339">
        <v>-13.016999999999999</v>
      </c>
      <c r="V43" s="339">
        <v>227.52699999999999</v>
      </c>
      <c r="W43" s="339">
        <v>-203.45518475</v>
      </c>
      <c r="X43" s="339">
        <v>-161.28761879999999</v>
      </c>
      <c r="Y43" s="339">
        <v>-154.172</v>
      </c>
      <c r="Z43" s="339">
        <v>-60.536999999999999</v>
      </c>
    </row>
    <row r="44" spans="2:26" ht="13.5" customHeight="1" x14ac:dyDescent="0.2">
      <c r="B44" s="43" t="s">
        <v>813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10.567</v>
      </c>
      <c r="I44" s="27">
        <v>-0.122</v>
      </c>
      <c r="J44" s="27">
        <v>235.179</v>
      </c>
      <c r="K44" s="27">
        <v>-8.9239999999999995</v>
      </c>
      <c r="L44" s="27">
        <v>-57.039000000000001</v>
      </c>
      <c r="M44" s="27">
        <v>41.110999999999997</v>
      </c>
      <c r="N44" s="27">
        <v>141.12299999999999</v>
      </c>
      <c r="O44" s="27">
        <v>-184.19527475999999</v>
      </c>
      <c r="P44" s="27">
        <v>-139.01255921000001</v>
      </c>
      <c r="Q44" s="27">
        <v>-125.6</v>
      </c>
      <c r="R44" s="27">
        <v>9.9640000000000004</v>
      </c>
      <c r="S44" s="27">
        <v>-134.21673779000002</v>
      </c>
      <c r="T44" s="27">
        <v>-73.873999999999995</v>
      </c>
      <c r="U44" s="339">
        <v>-84.061999999999998</v>
      </c>
      <c r="V44" s="339">
        <v>-21.556999999999999</v>
      </c>
      <c r="W44" s="339">
        <v>-115.88800000000001</v>
      </c>
      <c r="X44" s="339">
        <v>-78.234999999999999</v>
      </c>
      <c r="Y44" s="339">
        <v>-78.197999999999993</v>
      </c>
      <c r="Z44" s="339">
        <v>-14.666</v>
      </c>
    </row>
    <row r="45" spans="2:26" ht="13.5" customHeight="1" x14ac:dyDescent="0.2">
      <c r="B45" s="43" t="s">
        <v>783</v>
      </c>
      <c r="C45" s="27">
        <v>12.792</v>
      </c>
      <c r="D45" s="27">
        <v>-16.611999999999998</v>
      </c>
      <c r="E45" s="27">
        <v>2.39</v>
      </c>
      <c r="F45" s="27">
        <v>-2.8809999999999998</v>
      </c>
      <c r="G45" s="27">
        <v>-4.3899999999999997</v>
      </c>
      <c r="H45" s="27">
        <v>8.5310000000000006</v>
      </c>
      <c r="I45" s="27">
        <v>16.585999999999999</v>
      </c>
      <c r="J45" s="27">
        <v>8.4689999999999994</v>
      </c>
      <c r="K45" s="27">
        <v>-24.300999999999998</v>
      </c>
      <c r="L45" s="27">
        <v>-4.6619999999999999</v>
      </c>
      <c r="M45" s="27">
        <v>24.337</v>
      </c>
      <c r="N45" s="27">
        <v>20.577000000000002</v>
      </c>
      <c r="O45" s="27">
        <v>5.8369999999999997</v>
      </c>
      <c r="P45" s="27">
        <v>-27.51</v>
      </c>
      <c r="Q45" s="27">
        <v>-12.782999999999999</v>
      </c>
      <c r="R45" s="27">
        <v>44.957000000000001</v>
      </c>
      <c r="S45" s="27">
        <v>6.0839999999999996</v>
      </c>
      <c r="T45" s="27">
        <v>-14.111000000000001</v>
      </c>
      <c r="U45" s="339">
        <v>7.0759999999999996</v>
      </c>
      <c r="V45" s="339">
        <v>44.002000000000002</v>
      </c>
      <c r="W45" s="339">
        <v>23.89</v>
      </c>
      <c r="X45" s="339">
        <v>-28.829000000000001</v>
      </c>
      <c r="Y45" s="339">
        <v>8.9049999999999994</v>
      </c>
      <c r="Z45" s="339">
        <v>43.792999999999999</v>
      </c>
    </row>
    <row r="46" spans="2:26" ht="13.5" customHeight="1" x14ac:dyDescent="0.2">
      <c r="B46" s="43" t="s">
        <v>784</v>
      </c>
      <c r="C46" s="27">
        <v>-18.978000000000002</v>
      </c>
      <c r="D46" s="27">
        <v>-13.598000000000001</v>
      </c>
      <c r="E46" s="27">
        <v>-12.635</v>
      </c>
      <c r="F46" s="27">
        <v>-15.205</v>
      </c>
      <c r="G46" s="27">
        <v>1.389</v>
      </c>
      <c r="H46" s="27">
        <v>19.678999999999998</v>
      </c>
      <c r="I46" s="27">
        <v>3.4119999999999999</v>
      </c>
      <c r="J46" s="27">
        <v>4.4939999999999998</v>
      </c>
      <c r="K46" s="27">
        <v>5.6180000000000003</v>
      </c>
      <c r="L46" s="27">
        <v>5.9050000000000002</v>
      </c>
      <c r="M46" s="27">
        <v>11.727</v>
      </c>
      <c r="N46" s="27">
        <v>6.9790000000000001</v>
      </c>
      <c r="O46" s="27">
        <v>1.1319999999999999</v>
      </c>
      <c r="P46" s="27">
        <v>8.532</v>
      </c>
      <c r="Q46" s="27">
        <v>23.675000000000001</v>
      </c>
      <c r="R46" s="27">
        <v>36.393000000000001</v>
      </c>
      <c r="S46" s="27">
        <v>-12.162000000000001</v>
      </c>
      <c r="T46" s="27">
        <v>-18.114999999999998</v>
      </c>
      <c r="U46" s="339">
        <v>-4.6529999999999996</v>
      </c>
      <c r="V46" s="339">
        <v>-20.97</v>
      </c>
      <c r="W46" s="339">
        <v>4.6900000000000004</v>
      </c>
      <c r="X46" s="339">
        <v>5.8140000000000001</v>
      </c>
      <c r="Y46" s="339">
        <v>2.7199999999999998</v>
      </c>
      <c r="Z46" s="339">
        <v>-3.4820000000000002</v>
      </c>
    </row>
    <row r="47" spans="2:26" ht="13.5" customHeight="1" x14ac:dyDescent="0.2">
      <c r="B47" s="43" t="s">
        <v>814</v>
      </c>
      <c r="C47" s="27">
        <v>-2.2210000000000001</v>
      </c>
      <c r="D47" s="27">
        <v>-2.391</v>
      </c>
      <c r="E47" s="27">
        <v>-7.9660000000000002</v>
      </c>
      <c r="F47" s="27">
        <v>-17.556000000000001</v>
      </c>
      <c r="G47" s="27">
        <v>-3.1160000000000001</v>
      </c>
      <c r="H47" s="27">
        <v>-8.0830000000000002</v>
      </c>
      <c r="I47" s="27">
        <v>-14.026</v>
      </c>
      <c r="J47" s="27">
        <v>-18.785</v>
      </c>
      <c r="K47" s="27">
        <v>-4.0570000000000004</v>
      </c>
      <c r="L47" s="27">
        <v>-11.97</v>
      </c>
      <c r="M47" s="27">
        <v>-20.308</v>
      </c>
      <c r="N47" s="27">
        <v>-23.87</v>
      </c>
      <c r="O47" s="27">
        <v>-3.8730000000000002</v>
      </c>
      <c r="P47" s="27">
        <v>-7.4589999999999996</v>
      </c>
      <c r="Q47" s="27">
        <v>-10.696</v>
      </c>
      <c r="R47" s="27">
        <v>-17.989000000000001</v>
      </c>
      <c r="S47" s="27">
        <v>-3.5550000000000002</v>
      </c>
      <c r="T47" s="27">
        <v>-8.7710000000000008</v>
      </c>
      <c r="U47" s="339">
        <v>-16.111999999999998</v>
      </c>
      <c r="V47" s="339">
        <v>-18.399000000000001</v>
      </c>
      <c r="W47" s="339">
        <v>-10.489000000000001</v>
      </c>
      <c r="X47" s="339">
        <v>-20.041</v>
      </c>
      <c r="Y47" s="339">
        <v>-28.571999999999999</v>
      </c>
      <c r="Z47" s="339">
        <v>-34.762999999999998</v>
      </c>
    </row>
    <row r="48" spans="2:26" ht="13.5" customHeight="1" x14ac:dyDescent="0.2">
      <c r="B48" s="43" t="s">
        <v>776</v>
      </c>
      <c r="C48" s="27">
        <v>-143.483</v>
      </c>
      <c r="D48" s="27">
        <v>-109.47499999999999</v>
      </c>
      <c r="E48" s="27">
        <v>-142.99</v>
      </c>
      <c r="F48" s="27">
        <v>-33.814999999999998</v>
      </c>
      <c r="G48" s="27">
        <v>-170.85900000000001</v>
      </c>
      <c r="H48" s="27">
        <v>-187.93700000000001</v>
      </c>
      <c r="I48" s="27">
        <v>-168.374</v>
      </c>
      <c r="J48" s="27">
        <v>-92.849000000000004</v>
      </c>
      <c r="K48" s="27">
        <v>-88.694999999999993</v>
      </c>
      <c r="L48" s="27">
        <v>-60.534999999999997</v>
      </c>
      <c r="M48" s="27">
        <v>-52.442999999999998</v>
      </c>
      <c r="N48" s="27">
        <v>80.453999999999994</v>
      </c>
      <c r="O48" s="27">
        <v>-81.358999999999995</v>
      </c>
      <c r="P48" s="27">
        <v>-84.947999999999993</v>
      </c>
      <c r="Q48" s="27">
        <v>-103.41800000000001</v>
      </c>
      <c r="R48" s="27">
        <v>91.221000000000004</v>
      </c>
      <c r="S48" s="27">
        <v>-194.22399999999999</v>
      </c>
      <c r="T48" s="27">
        <v>-129.09200000000001</v>
      </c>
      <c r="U48" s="339">
        <v>-174.81200000000001</v>
      </c>
      <c r="V48" s="339">
        <v>-12.965</v>
      </c>
      <c r="W48" s="339">
        <v>-193.303</v>
      </c>
      <c r="X48" s="339">
        <v>-126.634</v>
      </c>
      <c r="Y48" s="339">
        <v>-141.28200000000001</v>
      </c>
      <c r="Z48" s="339">
        <v>87.484999999999999</v>
      </c>
    </row>
    <row r="49" spans="2:26" ht="13.5" customHeight="1" x14ac:dyDescent="0.2">
      <c r="B49" s="43" t="s">
        <v>815</v>
      </c>
      <c r="C49" s="41">
        <v>-3.2770000000000001</v>
      </c>
      <c r="D49" s="41">
        <v>-13.292999999999999</v>
      </c>
      <c r="E49" s="41">
        <v>-19.291</v>
      </c>
      <c r="F49" s="41">
        <v>-18.946999999999999</v>
      </c>
      <c r="G49" s="41">
        <v>-20.442</v>
      </c>
      <c r="H49" s="41">
        <v>-21.352</v>
      </c>
      <c r="I49" s="41">
        <v>-30.233000000000001</v>
      </c>
      <c r="J49" s="41">
        <v>-21.905000000000001</v>
      </c>
      <c r="K49" s="41">
        <v>-1.806</v>
      </c>
      <c r="L49" s="41">
        <v>-1.806</v>
      </c>
      <c r="M49" s="41">
        <v>-1.806</v>
      </c>
      <c r="N49" s="41">
        <v>-1.806</v>
      </c>
      <c r="O49" s="41">
        <v>-5.1859999999999999</v>
      </c>
      <c r="P49" s="41">
        <v>-5.1859999999999999</v>
      </c>
      <c r="Q49" s="41">
        <v>-11.835000000000001</v>
      </c>
      <c r="R49" s="41">
        <v>-19.77</v>
      </c>
      <c r="S49" s="41">
        <v>-8.6039999999999992</v>
      </c>
      <c r="T49" s="41">
        <v>-21.248000000000001</v>
      </c>
      <c r="U49" s="341">
        <v>-25.018000000000001</v>
      </c>
      <c r="V49" s="341">
        <v>-27.521000000000001</v>
      </c>
      <c r="W49" s="341">
        <v>-44.911000000000001</v>
      </c>
      <c r="X49" s="341">
        <v>-49.475000000000001</v>
      </c>
      <c r="Y49" s="341">
        <v>-53.164999999999999</v>
      </c>
      <c r="Z49" s="341">
        <v>-59.277000000000001</v>
      </c>
    </row>
    <row r="50" spans="2:26" ht="13.5" customHeight="1" x14ac:dyDescent="0.2">
      <c r="B50" s="203" t="s">
        <v>816</v>
      </c>
      <c r="C50" s="35">
        <v>119.56200000000011</v>
      </c>
      <c r="D50" s="35">
        <v>139.32699999999969</v>
      </c>
      <c r="E50" s="35">
        <v>391.52900000000005</v>
      </c>
      <c r="F50" s="35">
        <v>851.88800000000003</v>
      </c>
      <c r="G50" s="35">
        <v>-40.108000000000054</v>
      </c>
      <c r="H50" s="35">
        <v>-133.97200000000007</v>
      </c>
      <c r="I50" s="35">
        <v>89.941000000000059</v>
      </c>
      <c r="J50" s="35">
        <v>604.64800000000002</v>
      </c>
      <c r="K50" s="35">
        <v>-290.28899999999999</v>
      </c>
      <c r="L50" s="35">
        <v>-326.05899999999991</v>
      </c>
      <c r="M50" s="35">
        <v>1.2079999999999744</v>
      </c>
      <c r="N50" s="35">
        <v>480.70699999999999</v>
      </c>
      <c r="O50" s="35">
        <v>-383.42499999999995</v>
      </c>
      <c r="P50" s="35">
        <v>-250.54299999999992</v>
      </c>
      <c r="Q50" s="35">
        <v>120.89100000000013</v>
      </c>
      <c r="R50" s="35">
        <v>1109.1220000000001</v>
      </c>
      <c r="S50" s="35">
        <v>-9.8147377900000237</v>
      </c>
      <c r="T50" s="35">
        <v>252.19402499999984</v>
      </c>
      <c r="U50" s="95">
        <v>646.47074879000002</v>
      </c>
      <c r="V50" s="95">
        <v>966.74599999999987</v>
      </c>
      <c r="W50" s="95">
        <v>93.416000000000111</v>
      </c>
      <c r="X50" s="95">
        <v>310.49799999999999</v>
      </c>
      <c r="Y50" s="95">
        <v>785.26099999999985</v>
      </c>
      <c r="Z50" s="95">
        <v>1485.0469999999998</v>
      </c>
    </row>
    <row r="51" spans="2:26" ht="6" customHeight="1" x14ac:dyDescent="0.2">
      <c r="B51" s="25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312"/>
      <c r="V51" s="312"/>
      <c r="W51" s="312"/>
      <c r="X51" s="312"/>
      <c r="Y51" s="312"/>
      <c r="Z51" s="312"/>
    </row>
    <row r="52" spans="2:26" ht="13.5" customHeight="1" x14ac:dyDescent="0.2">
      <c r="B52" s="36" t="s">
        <v>817</v>
      </c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38"/>
      <c r="V52" s="338"/>
      <c r="W52" s="338"/>
      <c r="X52" s="338"/>
      <c r="Y52" s="338"/>
      <c r="Z52" s="338"/>
    </row>
    <row r="53" spans="2:26" ht="13.5" customHeight="1" x14ac:dyDescent="0.2">
      <c r="B53" s="43" t="s">
        <v>818</v>
      </c>
      <c r="C53" s="27">
        <v>-60.441000000000003</v>
      </c>
      <c r="D53" s="27">
        <v>-163.27600000000001</v>
      </c>
      <c r="E53" s="27">
        <v>-241.01300000000001</v>
      </c>
      <c r="F53" s="27">
        <v>-321.26</v>
      </c>
      <c r="G53" s="27">
        <v>-32.630000000000003</v>
      </c>
      <c r="H53" s="27">
        <v>-76.62</v>
      </c>
      <c r="I53" s="27">
        <v>-81.676000000000002</v>
      </c>
      <c r="J53" s="27">
        <v>-158.47499999999999</v>
      </c>
      <c r="K53" s="27">
        <v>-40.325000000000003</v>
      </c>
      <c r="L53" s="27">
        <v>-102.527</v>
      </c>
      <c r="M53" s="27">
        <v>-167.904</v>
      </c>
      <c r="N53" s="27">
        <v>-302.83999999999997</v>
      </c>
      <c r="O53" s="27">
        <v>-63.698999999999998</v>
      </c>
      <c r="P53" s="27">
        <v>-120.39400000000001</v>
      </c>
      <c r="Q53" s="27">
        <v>-160.672</v>
      </c>
      <c r="R53" s="27">
        <v>-193.203</v>
      </c>
      <c r="S53" s="27">
        <v>-24.050999999999998</v>
      </c>
      <c r="T53" s="27">
        <v>-37.948999999999998</v>
      </c>
      <c r="U53" s="342">
        <v>-58.841999999999999</v>
      </c>
      <c r="V53" s="342">
        <v>-74.161000000000001</v>
      </c>
      <c r="W53" s="342">
        <v>-16.277000000000001</v>
      </c>
      <c r="X53" s="342">
        <v>-31.367000000000001</v>
      </c>
      <c r="Y53" s="342">
        <v>-72.968999999999994</v>
      </c>
      <c r="Z53" s="342">
        <v>-155.49299999999999</v>
      </c>
    </row>
    <row r="54" spans="2:26" ht="13.5" customHeight="1" x14ac:dyDescent="0.2">
      <c r="B54" s="43" t="s">
        <v>819</v>
      </c>
      <c r="C54" s="27">
        <v>-29.420999999999999</v>
      </c>
      <c r="D54" s="27">
        <v>0</v>
      </c>
      <c r="E54" s="27">
        <v>0</v>
      </c>
      <c r="F54" s="27">
        <v>-4.5999999999999999E-2</v>
      </c>
      <c r="G54" s="27">
        <v>0</v>
      </c>
      <c r="H54" s="27">
        <v>0</v>
      </c>
      <c r="I54" s="27">
        <v>-46.79</v>
      </c>
      <c r="J54" s="27">
        <v>-101.61499999999999</v>
      </c>
      <c r="K54" s="27">
        <v>-32.305</v>
      </c>
      <c r="L54" s="27">
        <v>-104.642</v>
      </c>
      <c r="M54" s="27">
        <v>-163.22399999999999</v>
      </c>
      <c r="N54" s="27">
        <v>-268.56599999999997</v>
      </c>
      <c r="O54" s="27">
        <v>-114.15900000000001</v>
      </c>
      <c r="P54" s="27">
        <v>-171.36799999999999</v>
      </c>
      <c r="Q54" s="27">
        <v>-228.25</v>
      </c>
      <c r="R54" s="27">
        <v>-278.76499999999999</v>
      </c>
      <c r="S54" s="27">
        <v>-49.54</v>
      </c>
      <c r="T54" s="27">
        <v>-92.046999999999997</v>
      </c>
      <c r="U54" s="303">
        <v>-122.697</v>
      </c>
      <c r="V54" s="303">
        <v>-161.80500000000001</v>
      </c>
      <c r="W54" s="303">
        <v>-38.587000000000003</v>
      </c>
      <c r="X54" s="303">
        <v>-68.376000000000005</v>
      </c>
      <c r="Y54" s="303">
        <v>-99.102999999999994</v>
      </c>
      <c r="Z54" s="303">
        <v>-136.34200000000001</v>
      </c>
    </row>
    <row r="55" spans="2:26" ht="13.5" customHeight="1" x14ac:dyDescent="0.2">
      <c r="B55" s="43" t="s">
        <v>820</v>
      </c>
      <c r="C55" s="27">
        <v>0</v>
      </c>
      <c r="D55" s="27">
        <v>0</v>
      </c>
      <c r="E55" s="27">
        <v>0</v>
      </c>
      <c r="F55" s="27">
        <v>0</v>
      </c>
      <c r="G55" s="27">
        <v>3.5000000000000003E-2</v>
      </c>
      <c r="H55" s="27">
        <v>8.5999999999999993E-2</v>
      </c>
      <c r="I55" s="27">
        <v>8.5999999999999993E-2</v>
      </c>
      <c r="J55" s="27">
        <v>9.0999999999999998E-2</v>
      </c>
      <c r="K55" s="27">
        <v>8.2000000000000003E-2</v>
      </c>
      <c r="L55" s="27">
        <v>8.2000000000000003E-2</v>
      </c>
      <c r="M55" s="27">
        <v>8.2000000000000003E-2</v>
      </c>
      <c r="N55" s="27">
        <v>8.2000000000000003E-2</v>
      </c>
      <c r="O55" s="27">
        <v>0.192</v>
      </c>
      <c r="P55" s="27">
        <v>0.192</v>
      </c>
      <c r="Q55" s="27">
        <v>0.36199999999999999</v>
      </c>
      <c r="R55" s="27">
        <v>0.38</v>
      </c>
      <c r="S55" s="27">
        <v>0.38</v>
      </c>
      <c r="T55" s="27">
        <v>0.36899999999999999</v>
      </c>
      <c r="U55" s="303">
        <v>0.55200000000000005</v>
      </c>
      <c r="V55" s="303">
        <v>1.5429999999999999</v>
      </c>
      <c r="W55" s="303">
        <v>0.69</v>
      </c>
      <c r="X55" s="303">
        <v>5.1999999999999998E-2</v>
      </c>
      <c r="Y55" s="303">
        <v>7.3999999999999996E-2</v>
      </c>
      <c r="Z55" s="303">
        <v>7.3999999999999996E-2</v>
      </c>
    </row>
    <row r="56" spans="2:26" ht="13.5" customHeight="1" x14ac:dyDescent="0.2">
      <c r="B56" s="203" t="s">
        <v>821</v>
      </c>
      <c r="C56" s="35">
        <v>-89.861999999999995</v>
      </c>
      <c r="D56" s="35">
        <v>-163.27600000000001</v>
      </c>
      <c r="E56" s="35">
        <v>-241.01300000000001</v>
      </c>
      <c r="F56" s="35">
        <v>-321.30599999999998</v>
      </c>
      <c r="G56" s="35">
        <v>-32.595000000000006</v>
      </c>
      <c r="H56" s="35">
        <v>-76.534000000000006</v>
      </c>
      <c r="I56" s="35">
        <v>-128.38</v>
      </c>
      <c r="J56" s="35">
        <v>-259.99899999999997</v>
      </c>
      <c r="K56" s="35">
        <v>-72.548000000000002</v>
      </c>
      <c r="L56" s="35">
        <v>-207.08699999999999</v>
      </c>
      <c r="M56" s="35">
        <v>-331.04599999999999</v>
      </c>
      <c r="N56" s="35">
        <v>-571.32399999999996</v>
      </c>
      <c r="O56" s="35">
        <v>-177.666</v>
      </c>
      <c r="P56" s="35">
        <v>-291.57</v>
      </c>
      <c r="Q56" s="35">
        <v>-388.56</v>
      </c>
      <c r="R56" s="35">
        <v>-471.58799999999997</v>
      </c>
      <c r="S56" s="35">
        <v>-73.210999999999999</v>
      </c>
      <c r="T56" s="35">
        <v>-129.62699999999998</v>
      </c>
      <c r="U56" s="95">
        <v>-180.98699999999999</v>
      </c>
      <c r="V56" s="95">
        <v>-234.423</v>
      </c>
      <c r="W56" s="95">
        <v>-54.174000000000007</v>
      </c>
      <c r="X56" s="95">
        <v>-99.691000000000003</v>
      </c>
      <c r="Y56" s="95">
        <v>-171.99799999999999</v>
      </c>
      <c r="Z56" s="95">
        <v>-291.76100000000002</v>
      </c>
    </row>
    <row r="57" spans="2:26" ht="6" customHeight="1" x14ac:dyDescent="0.2">
      <c r="B57" s="25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312"/>
      <c r="V57" s="312"/>
      <c r="W57" s="312"/>
      <c r="X57" s="312"/>
      <c r="Y57" s="312"/>
      <c r="Z57" s="312"/>
    </row>
    <row r="58" spans="2:26" ht="13.5" customHeight="1" x14ac:dyDescent="0.2">
      <c r="B58" s="36" t="s">
        <v>830</v>
      </c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38"/>
      <c r="V58" s="338"/>
      <c r="W58" s="338"/>
      <c r="X58" s="338"/>
      <c r="Y58" s="338"/>
      <c r="Z58" s="338"/>
    </row>
    <row r="59" spans="2:26" ht="13.5" customHeight="1" x14ac:dyDescent="0.2">
      <c r="B59" s="43" t="s">
        <v>831</v>
      </c>
      <c r="C59" s="27">
        <v>0</v>
      </c>
      <c r="D59" s="27">
        <v>0</v>
      </c>
      <c r="E59" s="27">
        <v>0</v>
      </c>
      <c r="F59" s="27">
        <v>813.69899999999996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303">
        <v>0</v>
      </c>
      <c r="V59" s="303">
        <v>0</v>
      </c>
      <c r="W59" s="303">
        <v>0</v>
      </c>
      <c r="X59" s="303">
        <v>0</v>
      </c>
      <c r="Y59" s="303">
        <v>0</v>
      </c>
      <c r="Z59" s="303">
        <v>0</v>
      </c>
    </row>
    <row r="60" spans="2:26" ht="13.5" customHeight="1" x14ac:dyDescent="0.2">
      <c r="B60" s="43" t="s">
        <v>834</v>
      </c>
      <c r="C60" s="27" t="s">
        <v>16</v>
      </c>
      <c r="D60" s="27" t="s">
        <v>16</v>
      </c>
      <c r="E60" s="27">
        <v>0</v>
      </c>
      <c r="F60" s="27">
        <v>0</v>
      </c>
      <c r="G60" s="27">
        <v>0</v>
      </c>
      <c r="H60" s="27">
        <v>1200</v>
      </c>
      <c r="I60" s="27">
        <v>1200</v>
      </c>
      <c r="J60" s="27">
        <v>1200</v>
      </c>
      <c r="K60" s="27">
        <v>0</v>
      </c>
      <c r="L60" s="27">
        <v>500</v>
      </c>
      <c r="M60" s="27">
        <v>500</v>
      </c>
      <c r="N60" s="27">
        <v>515.34699999999998</v>
      </c>
      <c r="O60" s="27">
        <v>320.11</v>
      </c>
      <c r="P60" s="27">
        <v>1019.293</v>
      </c>
      <c r="Q60" s="27">
        <v>1104.6780000000001</v>
      </c>
      <c r="R60" s="27">
        <v>1291.249</v>
      </c>
      <c r="S60" s="27">
        <v>93.897999999999996</v>
      </c>
      <c r="T60" s="27">
        <v>381.37200000000001</v>
      </c>
      <c r="U60" s="303">
        <v>381.37200000000001</v>
      </c>
      <c r="V60" s="303">
        <v>381.37200000000001</v>
      </c>
      <c r="W60" s="303">
        <v>0</v>
      </c>
      <c r="X60" s="303">
        <v>0</v>
      </c>
      <c r="Y60" s="303">
        <v>659.14700000000005</v>
      </c>
      <c r="Z60" s="303">
        <v>745.96299999999997</v>
      </c>
    </row>
    <row r="61" spans="2:26" ht="13.5" customHeight="1" x14ac:dyDescent="0.2">
      <c r="B61" s="43" t="s">
        <v>832</v>
      </c>
      <c r="C61" s="27">
        <v>0</v>
      </c>
      <c r="D61" s="27">
        <v>0</v>
      </c>
      <c r="E61" s="27">
        <v>0</v>
      </c>
      <c r="F61" s="27">
        <v>-2.242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303">
        <v>0</v>
      </c>
      <c r="V61" s="303">
        <v>0</v>
      </c>
      <c r="W61" s="303">
        <v>0</v>
      </c>
      <c r="X61" s="303">
        <v>0</v>
      </c>
      <c r="Y61" s="303">
        <v>0</v>
      </c>
      <c r="Z61" s="303">
        <v>0</v>
      </c>
    </row>
    <row r="62" spans="2:26" ht="13.5" customHeight="1" x14ac:dyDescent="0.2">
      <c r="B62" s="43" t="s">
        <v>833</v>
      </c>
      <c r="C62" s="27">
        <v>388</v>
      </c>
      <c r="D62" s="27">
        <v>508</v>
      </c>
      <c r="E62" s="27">
        <v>508</v>
      </c>
      <c r="F62" s="27">
        <v>508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303">
        <v>0</v>
      </c>
      <c r="V62" s="303">
        <v>0</v>
      </c>
      <c r="W62" s="303">
        <v>0</v>
      </c>
      <c r="X62" s="303">
        <v>0</v>
      </c>
      <c r="Y62" s="303">
        <v>0</v>
      </c>
      <c r="Z62" s="303">
        <v>0</v>
      </c>
    </row>
    <row r="63" spans="2:26" ht="13.5" customHeight="1" x14ac:dyDescent="0.2">
      <c r="B63" s="43" t="s">
        <v>835</v>
      </c>
      <c r="C63" s="27" t="s">
        <v>16</v>
      </c>
      <c r="D63" s="27" t="s">
        <v>16</v>
      </c>
      <c r="E63" s="27">
        <v>0</v>
      </c>
      <c r="F63" s="27">
        <v>0</v>
      </c>
      <c r="G63" s="27">
        <v>0</v>
      </c>
      <c r="H63" s="27">
        <v>-4.9939999999999998</v>
      </c>
      <c r="I63" s="27">
        <v>-4.9939999999999998</v>
      </c>
      <c r="J63" s="27">
        <v>-4.9939999999999998</v>
      </c>
      <c r="K63" s="27">
        <v>-2.5999999999999999E-2</v>
      </c>
      <c r="L63" s="27">
        <v>-3.6779999999999999</v>
      </c>
      <c r="M63" s="27">
        <v>-3.7879999999999998</v>
      </c>
      <c r="N63" s="27">
        <v>-3.8119999999999998</v>
      </c>
      <c r="O63" s="27">
        <v>-2.2160000000000002</v>
      </c>
      <c r="P63" s="27">
        <v>-5.9059999999999997</v>
      </c>
      <c r="Q63" s="27">
        <v>-7.4619999999999997</v>
      </c>
      <c r="R63" s="27">
        <v>-7.5739999999999998</v>
      </c>
      <c r="S63" s="27">
        <v>-0.872</v>
      </c>
      <c r="T63" s="27">
        <v>-4.75</v>
      </c>
      <c r="U63" s="303">
        <v>-4.9589999999999996</v>
      </c>
      <c r="V63" s="303">
        <v>-4.9829999999999997</v>
      </c>
      <c r="W63" s="303">
        <v>-0.16</v>
      </c>
      <c r="X63" s="303">
        <v>-0.434</v>
      </c>
      <c r="Y63" s="303">
        <v>-1.98</v>
      </c>
      <c r="Z63" s="303">
        <v>-8.7210000000000001</v>
      </c>
    </row>
    <row r="64" spans="2:26" ht="13.5" customHeight="1" x14ac:dyDescent="0.2">
      <c r="B64" s="43" t="s">
        <v>836</v>
      </c>
      <c r="C64" s="27">
        <v>-590.58799999999997</v>
      </c>
      <c r="D64" s="27">
        <v>-590.58799999999997</v>
      </c>
      <c r="E64" s="27">
        <v>-590.58799999999997</v>
      </c>
      <c r="F64" s="27">
        <v>-1373.038</v>
      </c>
      <c r="G64" s="27">
        <v>0</v>
      </c>
      <c r="H64" s="27">
        <v>0</v>
      </c>
      <c r="I64" s="27">
        <v>0</v>
      </c>
      <c r="J64" s="27">
        <v>-11</v>
      </c>
      <c r="K64" s="27">
        <v>0</v>
      </c>
      <c r="L64" s="27">
        <v>-362.5</v>
      </c>
      <c r="M64" s="27">
        <v>-362.5</v>
      </c>
      <c r="N64" s="27">
        <v>-381.5</v>
      </c>
      <c r="O64" s="27" t="s">
        <v>18</v>
      </c>
      <c r="P64" s="27">
        <v>-104.577</v>
      </c>
      <c r="Q64" s="27">
        <v>-190.01499999999999</v>
      </c>
      <c r="R64" s="27">
        <v>-590.04200000000003</v>
      </c>
      <c r="S64" s="27">
        <v>-86.575999999999993</v>
      </c>
      <c r="T64" s="27">
        <v>-725.42899999999997</v>
      </c>
      <c r="U64" s="303">
        <v>-745.42899999999997</v>
      </c>
      <c r="V64" s="303">
        <v>-745.42899999999997</v>
      </c>
      <c r="W64" s="303">
        <v>-20</v>
      </c>
      <c r="X64" s="303">
        <v>-360</v>
      </c>
      <c r="Y64" s="303">
        <v>-915.82399999999996</v>
      </c>
      <c r="Z64" s="303">
        <v>-955.42399999999998</v>
      </c>
    </row>
    <row r="65" spans="2:26" ht="13.5" customHeight="1" x14ac:dyDescent="0.2">
      <c r="B65" s="43" t="s">
        <v>837</v>
      </c>
      <c r="C65" s="27">
        <v>-9.9689999999999994</v>
      </c>
      <c r="D65" s="27">
        <v>-36.338000000000001</v>
      </c>
      <c r="E65" s="27">
        <v>-36.338000000000001</v>
      </c>
      <c r="F65" s="27">
        <v>-70.795000000000002</v>
      </c>
      <c r="G65" s="27">
        <v>0</v>
      </c>
      <c r="H65" s="27">
        <v>0</v>
      </c>
      <c r="I65" s="27">
        <v>0</v>
      </c>
      <c r="J65" s="27">
        <v>-10.592000000000001</v>
      </c>
      <c r="K65" s="27">
        <v>-5.8289999999999997</v>
      </c>
      <c r="L65" s="27">
        <v>-21.872</v>
      </c>
      <c r="M65" s="27">
        <v>-21.872</v>
      </c>
      <c r="N65" s="27">
        <v>-51.011000000000003</v>
      </c>
      <c r="O65" s="27">
        <v>-28.553000000000001</v>
      </c>
      <c r="P65" s="27">
        <v>-62.432000000000002</v>
      </c>
      <c r="Q65" s="27">
        <v>-94.430999999999997</v>
      </c>
      <c r="R65" s="27">
        <v>-194.32300000000001</v>
      </c>
      <c r="S65" s="27">
        <v>-11.101000000000001</v>
      </c>
      <c r="T65" s="27">
        <v>-226.947</v>
      </c>
      <c r="U65" s="303">
        <v>-260.61599999999999</v>
      </c>
      <c r="V65" s="303">
        <v>-354.54700000000003</v>
      </c>
      <c r="W65" s="303">
        <v>-28.35</v>
      </c>
      <c r="X65" s="303">
        <v>-110.083</v>
      </c>
      <c r="Y65" s="303">
        <v>-147.614</v>
      </c>
      <c r="Z65" s="303">
        <v>-175.78100000000001</v>
      </c>
    </row>
    <row r="66" spans="2:26" ht="13.5" customHeight="1" x14ac:dyDescent="0.2">
      <c r="B66" s="43" t="s">
        <v>841</v>
      </c>
      <c r="C66" s="27">
        <v>7.625</v>
      </c>
      <c r="D66" s="27">
        <v>7.625</v>
      </c>
      <c r="E66" s="27">
        <v>7.625</v>
      </c>
      <c r="F66" s="27">
        <v>7.625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303">
        <v>0</v>
      </c>
      <c r="V66" s="303">
        <v>0</v>
      </c>
      <c r="W66" s="303">
        <v>0</v>
      </c>
      <c r="X66" s="303">
        <v>0</v>
      </c>
      <c r="Y66" s="303">
        <v>0</v>
      </c>
      <c r="Z66" s="303">
        <v>0</v>
      </c>
    </row>
    <row r="67" spans="2:26" ht="13.5" customHeight="1" x14ac:dyDescent="0.2">
      <c r="B67" s="43" t="s">
        <v>838</v>
      </c>
      <c r="C67" s="27">
        <v>-77.308000000000007</v>
      </c>
      <c r="D67" s="27">
        <v>-156.864</v>
      </c>
      <c r="E67" s="27">
        <v>-237.90700000000001</v>
      </c>
      <c r="F67" s="27">
        <v>-354.14699999999999</v>
      </c>
      <c r="G67" s="27">
        <v>-94.442999999999998</v>
      </c>
      <c r="H67" s="27">
        <v>-173.03800000000001</v>
      </c>
      <c r="I67" s="27">
        <v>-281.99299999999999</v>
      </c>
      <c r="J67" s="27">
        <v>-387.16699999999997</v>
      </c>
      <c r="K67" s="27">
        <v>-101.995</v>
      </c>
      <c r="L67" s="27">
        <v>-209.00399999999999</v>
      </c>
      <c r="M67" s="27">
        <v>-321.77800000000002</v>
      </c>
      <c r="N67" s="27">
        <v>-438.262</v>
      </c>
      <c r="O67" s="27">
        <v>-117.94799999999999</v>
      </c>
      <c r="P67" s="27">
        <v>-238.047</v>
      </c>
      <c r="Q67" s="27">
        <v>-363.24</v>
      </c>
      <c r="R67" s="27">
        <v>-507.58800000000002</v>
      </c>
      <c r="S67" s="27">
        <v>-128.70099999999999</v>
      </c>
      <c r="T67" s="27">
        <v>-258.33999999999997</v>
      </c>
      <c r="U67" s="303">
        <v>-388.61599999999999</v>
      </c>
      <c r="V67" s="303">
        <v>-525.51900000000001</v>
      </c>
      <c r="W67" s="303">
        <v>-128.63900000000001</v>
      </c>
      <c r="X67" s="303">
        <v>-256.45</v>
      </c>
      <c r="Y67" s="303">
        <v>-384.16500000000002</v>
      </c>
      <c r="Z67" s="303">
        <v>-519.32100000000003</v>
      </c>
    </row>
    <row r="68" spans="2:26" ht="13.5" customHeight="1" x14ac:dyDescent="0.2">
      <c r="B68" s="43" t="s">
        <v>839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-7.69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303">
        <v>0</v>
      </c>
      <c r="V68" s="303">
        <v>0</v>
      </c>
      <c r="W68" s="303">
        <v>0</v>
      </c>
      <c r="X68" s="303">
        <v>0</v>
      </c>
      <c r="Y68" s="303">
        <v>0</v>
      </c>
      <c r="Z68" s="303">
        <v>0</v>
      </c>
    </row>
    <row r="69" spans="2:26" ht="13.5" customHeight="1" x14ac:dyDescent="0.2">
      <c r="B69" s="43" t="s">
        <v>840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-1.3620000000000001</v>
      </c>
      <c r="O69" s="27">
        <v>0</v>
      </c>
      <c r="P69" s="27">
        <v>-2.895</v>
      </c>
      <c r="Q69" s="27">
        <v>-3.8969999999999998</v>
      </c>
      <c r="R69" s="27">
        <v>-5.4160000000000004</v>
      </c>
      <c r="S69" s="27">
        <v>-1.72</v>
      </c>
      <c r="T69" s="27">
        <v>-1.72</v>
      </c>
      <c r="U69" s="303">
        <v>-1.72</v>
      </c>
      <c r="V69" s="303">
        <v>-1.72</v>
      </c>
      <c r="W69" s="303">
        <v>0</v>
      </c>
      <c r="X69" s="303">
        <v>-29.3</v>
      </c>
      <c r="Y69" s="303">
        <v>-29.3</v>
      </c>
      <c r="Z69" s="303">
        <v>-32.363999999999997</v>
      </c>
    </row>
    <row r="70" spans="2:26" ht="13.5" customHeight="1" x14ac:dyDescent="0.2">
      <c r="B70" s="43" t="s">
        <v>842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303">
        <v>0</v>
      </c>
      <c r="V70" s="303">
        <v>0</v>
      </c>
      <c r="W70" s="303">
        <v>0</v>
      </c>
      <c r="X70" s="303">
        <v>0</v>
      </c>
      <c r="Y70" s="303">
        <v>0</v>
      </c>
      <c r="Z70" s="303">
        <v>0</v>
      </c>
    </row>
    <row r="71" spans="2:26" ht="13.5" customHeight="1" x14ac:dyDescent="0.2">
      <c r="B71" s="43" t="s">
        <v>843</v>
      </c>
      <c r="C71" s="41">
        <v>-58.582000000000001</v>
      </c>
      <c r="D71" s="41">
        <v>-58.582000000000001</v>
      </c>
      <c r="E71" s="41">
        <v>-58.582000000000001</v>
      </c>
      <c r="F71" s="41">
        <v>-58.581000000000003</v>
      </c>
      <c r="G71" s="41">
        <v>0</v>
      </c>
      <c r="H71" s="41">
        <v>0</v>
      </c>
      <c r="I71" s="41">
        <v>0</v>
      </c>
      <c r="J71" s="41">
        <v>-68.846000000000004</v>
      </c>
      <c r="K71" s="41">
        <v>-1E-3</v>
      </c>
      <c r="L71" s="41">
        <v>-1E-3</v>
      </c>
      <c r="M71" s="41">
        <v>-1E-3</v>
      </c>
      <c r="N71" s="41">
        <v>-1E-3</v>
      </c>
      <c r="O71" s="41">
        <v>0</v>
      </c>
      <c r="P71" s="41">
        <v>0</v>
      </c>
      <c r="Q71" s="41">
        <v>0</v>
      </c>
      <c r="R71" s="41">
        <v>0</v>
      </c>
      <c r="S71" s="41">
        <v>0</v>
      </c>
      <c r="T71" s="41">
        <v>0</v>
      </c>
      <c r="U71" s="99">
        <v>0</v>
      </c>
      <c r="V71" s="99">
        <v>0</v>
      </c>
      <c r="W71" s="99">
        <v>0</v>
      </c>
      <c r="X71" s="99">
        <v>0</v>
      </c>
      <c r="Y71" s="99">
        <v>0</v>
      </c>
      <c r="Z71" s="99">
        <v>0</v>
      </c>
    </row>
    <row r="72" spans="2:26" ht="13.5" customHeight="1" x14ac:dyDescent="0.2">
      <c r="B72" s="203" t="s">
        <v>844</v>
      </c>
      <c r="C72" s="35">
        <v>-340.82199999999995</v>
      </c>
      <c r="D72" s="35">
        <v>-326.74699999999996</v>
      </c>
      <c r="E72" s="35">
        <v>-407.78999999999996</v>
      </c>
      <c r="F72" s="35">
        <v>-529.47900000000016</v>
      </c>
      <c r="G72" s="35">
        <v>-94.442999999999998</v>
      </c>
      <c r="H72" s="35">
        <v>1021.9680000000001</v>
      </c>
      <c r="I72" s="35">
        <v>913.01300000000015</v>
      </c>
      <c r="J72" s="35">
        <v>717.40100000000007</v>
      </c>
      <c r="K72" s="35">
        <v>-107.85100000000001</v>
      </c>
      <c r="L72" s="35">
        <v>-97.054999999999993</v>
      </c>
      <c r="M72" s="35">
        <v>-209.93900000000005</v>
      </c>
      <c r="N72" s="35">
        <v>-368.29100000000005</v>
      </c>
      <c r="O72" s="35">
        <v>171.39300000000003</v>
      </c>
      <c r="P72" s="35">
        <v>605.43600000000004</v>
      </c>
      <c r="Q72" s="35">
        <v>445.6330000000001</v>
      </c>
      <c r="R72" s="35">
        <v>-13.694000000000077</v>
      </c>
      <c r="S72" s="35">
        <v>-135.072</v>
      </c>
      <c r="T72" s="35">
        <v>-835.81399999999985</v>
      </c>
      <c r="U72" s="95">
        <v>-1019.968</v>
      </c>
      <c r="V72" s="95">
        <v>-1250.826</v>
      </c>
      <c r="W72" s="95">
        <v>-177.149</v>
      </c>
      <c r="X72" s="95">
        <v>-756.26700000000005</v>
      </c>
      <c r="Y72" s="95">
        <v>-819.73599999999988</v>
      </c>
      <c r="Z72" s="95">
        <v>-945.64800000000014</v>
      </c>
    </row>
    <row r="73" spans="2:26" ht="6" customHeight="1" x14ac:dyDescent="0.2">
      <c r="B73" s="2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312"/>
      <c r="V73" s="312"/>
      <c r="W73" s="312"/>
      <c r="X73" s="312"/>
      <c r="Y73" s="312"/>
      <c r="Z73" s="312"/>
    </row>
    <row r="74" spans="2:26" ht="13.5" customHeight="1" x14ac:dyDescent="0.2">
      <c r="B74" s="379" t="s">
        <v>845</v>
      </c>
      <c r="C74" s="104">
        <v>-311.12199999999984</v>
      </c>
      <c r="D74" s="104">
        <v>-350.69600000000025</v>
      </c>
      <c r="E74" s="104">
        <v>-257.27399999999989</v>
      </c>
      <c r="F74" s="104">
        <v>1.1029999999999518</v>
      </c>
      <c r="G74" s="104">
        <v>-167.14600000000007</v>
      </c>
      <c r="H74" s="104">
        <v>811.46199999999999</v>
      </c>
      <c r="I74" s="104">
        <v>874.57400000000018</v>
      </c>
      <c r="J74" s="104">
        <v>1062.0500000000002</v>
      </c>
      <c r="K74" s="104">
        <v>-470.68799999999999</v>
      </c>
      <c r="L74" s="104">
        <v>-630.20099999999991</v>
      </c>
      <c r="M74" s="104">
        <v>-539.77700000000004</v>
      </c>
      <c r="N74" s="104">
        <v>-458.90800000000002</v>
      </c>
      <c r="O74" s="104">
        <v>-389.69799999999987</v>
      </c>
      <c r="P74" s="104">
        <v>63.323000000000093</v>
      </c>
      <c r="Q74" s="104">
        <v>177.96400000000023</v>
      </c>
      <c r="R74" s="104">
        <v>623.84</v>
      </c>
      <c r="S74" s="104">
        <v>-218.09773779000002</v>
      </c>
      <c r="T74" s="104">
        <v>-713.24697500000002</v>
      </c>
      <c r="U74" s="108">
        <v>-554.48425120999991</v>
      </c>
      <c r="V74" s="108">
        <v>-518.50300000000016</v>
      </c>
      <c r="W74" s="108">
        <v>-137.9069999999999</v>
      </c>
      <c r="X74" s="108">
        <v>-545.46</v>
      </c>
      <c r="Y74" s="108">
        <v>-206.47299999999996</v>
      </c>
      <c r="Z74" s="108">
        <v>247.63799999999969</v>
      </c>
    </row>
    <row r="75" spans="2:26" x14ac:dyDescent="0.2">
      <c r="B75" s="47" t="s">
        <v>846</v>
      </c>
      <c r="U75" s="32"/>
      <c r="V75" s="32"/>
      <c r="W75" s="32"/>
      <c r="X75" s="32"/>
      <c r="Y75" s="32"/>
      <c r="Z75" s="32"/>
    </row>
  </sheetData>
  <pageMargins left="0.511811024" right="0.511811024" top="0.78740157499999996" bottom="0.78740157499999996" header="0.31496062000000002" footer="0.31496062000000002"/>
  <pageSetup paperSize="9" scale="54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C46BD-E460-4EF3-8FF7-803626A56110}">
  <dimension ref="A8:AI83"/>
  <sheetViews>
    <sheetView showGridLines="0" zoomScale="115" zoomScaleNormal="115" workbookViewId="0">
      <pane xSplit="2" ySplit="8" topLeftCell="AB58" activePane="bottomRight" state="frozen"/>
      <selection activeCell="AG15" sqref="AG15"/>
      <selection pane="topRight" activeCell="AG15" sqref="AG15"/>
      <selection pane="bottomLeft" activeCell="AG15" sqref="AG15"/>
      <selection pane="bottomRight"/>
    </sheetView>
  </sheetViews>
  <sheetFormatPr defaultRowHeight="14.5" x14ac:dyDescent="0.35"/>
  <cols>
    <col min="1" max="1" width="4.453125" style="197" customWidth="1"/>
    <col min="2" max="2" width="54.7265625" style="20" bestFit="1" customWidth="1"/>
    <col min="3" max="5" width="10.54296875" bestFit="1" customWidth="1"/>
    <col min="6" max="6" width="11.1796875" bestFit="1" customWidth="1"/>
    <col min="7" max="7" width="10" bestFit="1" customWidth="1"/>
    <col min="8" max="8" width="11" bestFit="1" customWidth="1"/>
    <col min="9" max="10" width="10.54296875" bestFit="1" customWidth="1"/>
    <col min="11" max="11" width="11" bestFit="1" customWidth="1"/>
    <col min="12" max="14" width="10.54296875" bestFit="1" customWidth="1"/>
    <col min="15" max="18" width="11.1796875" bestFit="1" customWidth="1"/>
    <col min="19" max="22" width="11.1796875" style="102" bestFit="1" customWidth="1"/>
    <col min="23" max="23" width="12.7265625" style="102" customWidth="1"/>
    <col min="24" max="26" width="11.7265625" style="102" customWidth="1"/>
    <col min="27" max="27" width="6.54296875" style="102" customWidth="1"/>
    <col min="28" max="28" width="11.81640625" style="102" customWidth="1"/>
    <col min="29" max="31" width="11.26953125" style="102" customWidth="1"/>
    <col min="32" max="32" width="11.26953125" style="102" bestFit="1" customWidth="1"/>
    <col min="33" max="33" width="11.7265625" style="102" bestFit="1" customWidth="1"/>
  </cols>
  <sheetData>
    <row r="8" spans="1:34" s="20" customFormat="1" ht="13.5" customHeight="1" x14ac:dyDescent="0.2">
      <c r="A8" s="197"/>
      <c r="B8" s="21" t="s">
        <v>848</v>
      </c>
      <c r="C8" s="22" t="s">
        <v>1021</v>
      </c>
      <c r="D8" s="22" t="s">
        <v>1022</v>
      </c>
      <c r="E8" s="22" t="s">
        <v>1023</v>
      </c>
      <c r="F8" s="22" t="s">
        <v>1024</v>
      </c>
      <c r="G8" s="22" t="s">
        <v>1025</v>
      </c>
      <c r="H8" s="22" t="s">
        <v>1026</v>
      </c>
      <c r="I8" s="22" t="s">
        <v>1027</v>
      </c>
      <c r="J8" s="22" t="s">
        <v>1028</v>
      </c>
      <c r="K8" s="22" t="s">
        <v>1029</v>
      </c>
      <c r="L8" s="22" t="s">
        <v>1030</v>
      </c>
      <c r="M8" s="22" t="s">
        <v>1031</v>
      </c>
      <c r="N8" s="22" t="s">
        <v>1032</v>
      </c>
      <c r="O8" s="22" t="s">
        <v>1033</v>
      </c>
      <c r="P8" s="22" t="s">
        <v>1034</v>
      </c>
      <c r="Q8" s="22" t="s">
        <v>1035</v>
      </c>
      <c r="R8" s="22" t="s">
        <v>1036</v>
      </c>
      <c r="S8" s="22" t="s">
        <v>1037</v>
      </c>
      <c r="T8" s="22" t="s">
        <v>1038</v>
      </c>
      <c r="U8" s="22" t="s">
        <v>1039</v>
      </c>
      <c r="V8" s="22" t="s">
        <v>1040</v>
      </c>
      <c r="W8" s="97" t="s">
        <v>1041</v>
      </c>
      <c r="X8" s="97" t="s">
        <v>1042</v>
      </c>
      <c r="Y8" s="97" t="s">
        <v>1043</v>
      </c>
      <c r="Z8" s="97" t="s">
        <v>1044</v>
      </c>
      <c r="AA8" s="96"/>
      <c r="AB8" s="97" t="s">
        <v>19</v>
      </c>
      <c r="AC8" s="97" t="s">
        <v>20</v>
      </c>
      <c r="AD8" s="97" t="s">
        <v>21</v>
      </c>
      <c r="AE8" s="97" t="s">
        <v>22</v>
      </c>
      <c r="AF8" s="97" t="s">
        <v>23</v>
      </c>
      <c r="AG8" s="97" t="s">
        <v>677</v>
      </c>
    </row>
    <row r="9" spans="1:34" s="20" customFormat="1" ht="6" customHeight="1" x14ac:dyDescent="0.2">
      <c r="A9" s="197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S9" s="96"/>
      <c r="T9" s="96"/>
      <c r="U9" s="96"/>
      <c r="V9" s="96"/>
      <c r="W9" s="96"/>
      <c r="X9" s="96"/>
      <c r="Y9" s="96"/>
      <c r="Z9" s="96"/>
      <c r="AA9" s="96"/>
      <c r="AB9" s="312"/>
      <c r="AC9" s="312"/>
      <c r="AD9" s="96"/>
      <c r="AE9" s="96"/>
      <c r="AF9" s="96"/>
      <c r="AG9" s="96"/>
    </row>
    <row r="10" spans="1:34" x14ac:dyDescent="0.35">
      <c r="A10" s="293" t="s">
        <v>678</v>
      </c>
      <c r="B10" s="23" t="s">
        <v>849</v>
      </c>
      <c r="C10" s="169">
        <v>1335.011</v>
      </c>
      <c r="D10" s="169">
        <v>1629.2170000000001</v>
      </c>
      <c r="E10" s="169">
        <v>1609.5989999999999</v>
      </c>
      <c r="F10" s="169">
        <v>2267.2779999999998</v>
      </c>
      <c r="G10" s="169">
        <v>1251.92</v>
      </c>
      <c r="H10" s="169">
        <v>374.01</v>
      </c>
      <c r="I10" s="169">
        <v>1378.7670000000001</v>
      </c>
      <c r="J10" s="169">
        <v>2264.078</v>
      </c>
      <c r="K10" s="169">
        <v>996.80700000000002</v>
      </c>
      <c r="L10" s="169">
        <v>1532.248</v>
      </c>
      <c r="M10" s="169">
        <v>1743.1969999999999</v>
      </c>
      <c r="N10" s="169">
        <v>2423.643</v>
      </c>
      <c r="O10" s="169">
        <v>1529.6659999999999</v>
      </c>
      <c r="P10" s="169">
        <v>2114.2510000000002</v>
      </c>
      <c r="Q10" s="169">
        <v>1820.43</v>
      </c>
      <c r="R10" s="169">
        <v>2536.0070000000001</v>
      </c>
      <c r="S10" s="228">
        <v>1595.365</v>
      </c>
      <c r="T10" s="228">
        <v>2137.6060000000002</v>
      </c>
      <c r="U10" s="228">
        <v>2004.077</v>
      </c>
      <c r="V10" s="228">
        <v>2997.74</v>
      </c>
      <c r="W10" s="228">
        <v>1881.3328815771779</v>
      </c>
      <c r="X10" s="228">
        <v>2398.1688389622691</v>
      </c>
      <c r="Y10" s="228">
        <v>2355.0187131686307</v>
      </c>
      <c r="Z10" s="229">
        <v>3355.1297689758394</v>
      </c>
      <c r="AB10" s="313">
        <v>6841.1049999999996</v>
      </c>
      <c r="AC10" s="282">
        <v>5268.7749999999996</v>
      </c>
      <c r="AD10" s="282">
        <v>6695.8950000000004</v>
      </c>
      <c r="AE10" s="282">
        <v>8000.3540000000012</v>
      </c>
      <c r="AF10" s="282">
        <v>8734.7880000000005</v>
      </c>
      <c r="AG10" s="229">
        <v>9989.6502028039176</v>
      </c>
      <c r="AH10" s="3"/>
    </row>
    <row r="11" spans="1:34" x14ac:dyDescent="0.35">
      <c r="A11" s="293" t="s">
        <v>679</v>
      </c>
      <c r="B11" s="380" t="s">
        <v>850</v>
      </c>
      <c r="C11" s="271">
        <v>-294.49799999999999</v>
      </c>
      <c r="D11" s="271">
        <v>-368.887</v>
      </c>
      <c r="E11" s="271">
        <v>-367.71</v>
      </c>
      <c r="F11" s="271">
        <v>-524.83299999999997</v>
      </c>
      <c r="G11" s="271">
        <v>-275</v>
      </c>
      <c r="H11" s="271">
        <v>-79.510999999999996</v>
      </c>
      <c r="I11" s="271">
        <v>-311.51100000000002</v>
      </c>
      <c r="J11" s="271">
        <v>-516.61400000000003</v>
      </c>
      <c r="K11" s="271">
        <v>-220.73099999999999</v>
      </c>
      <c r="L11" s="271">
        <v>-356.65800000000002</v>
      </c>
      <c r="M11" s="271">
        <v>-403.79</v>
      </c>
      <c r="N11" s="271">
        <v>-561.51199999999994</v>
      </c>
      <c r="O11" s="271">
        <v>-332.642</v>
      </c>
      <c r="P11" s="271">
        <v>-484.012</v>
      </c>
      <c r="Q11" s="271">
        <v>-412.89</v>
      </c>
      <c r="R11" s="271">
        <v>-587.26099999999997</v>
      </c>
      <c r="S11" s="272">
        <v>-354.78800000000001</v>
      </c>
      <c r="T11" s="272">
        <v>-494.64400000000001</v>
      </c>
      <c r="U11" s="272">
        <v>-461.40100000000001</v>
      </c>
      <c r="V11" s="272">
        <v>-704.63699999999994</v>
      </c>
      <c r="W11" s="272">
        <v>-428.32475592999998</v>
      </c>
      <c r="X11" s="272">
        <v>-566.55947058999982</v>
      </c>
      <c r="Y11" s="272">
        <v>-555.20861041000001</v>
      </c>
      <c r="Z11" s="273">
        <v>-803.01850391000005</v>
      </c>
      <c r="AB11" s="314">
        <v>-1555.9279999999999</v>
      </c>
      <c r="AC11" s="272">
        <v>-1182.636</v>
      </c>
      <c r="AD11" s="272">
        <v>-1542.691</v>
      </c>
      <c r="AE11" s="272">
        <v>-1816.8049999999998</v>
      </c>
      <c r="AF11" s="272">
        <v>-2015.47</v>
      </c>
      <c r="AG11" s="273">
        <v>-2353.1113408399997</v>
      </c>
      <c r="AH11" s="3"/>
    </row>
    <row r="12" spans="1:34" s="20" customFormat="1" ht="6" customHeight="1" x14ac:dyDescent="0.35">
      <c r="A12" s="197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8"/>
      <c r="S12" s="96"/>
      <c r="T12" s="96"/>
      <c r="U12" s="96"/>
      <c r="V12" s="96"/>
      <c r="W12" s="96"/>
      <c r="X12" s="96"/>
      <c r="Y12" s="96"/>
      <c r="Z12" s="96"/>
      <c r="AA12" s="102"/>
      <c r="AB12" s="312"/>
      <c r="AC12" s="312"/>
      <c r="AD12" s="315"/>
      <c r="AE12" s="315"/>
      <c r="AF12" s="315"/>
      <c r="AG12" s="96"/>
      <c r="AH12" s="3"/>
    </row>
    <row r="13" spans="1:34" x14ac:dyDescent="0.35">
      <c r="A13" s="293" t="s">
        <v>680</v>
      </c>
      <c r="B13" s="36" t="s">
        <v>851</v>
      </c>
      <c r="C13" s="210">
        <v>1040.5129999999999</v>
      </c>
      <c r="D13" s="210">
        <v>1260.3300000000002</v>
      </c>
      <c r="E13" s="210">
        <v>1241.8889999999999</v>
      </c>
      <c r="F13" s="210">
        <v>1742.4449999999997</v>
      </c>
      <c r="G13" s="210">
        <v>976.92000000000007</v>
      </c>
      <c r="H13" s="210">
        <v>294.49900000000002</v>
      </c>
      <c r="I13" s="210">
        <v>1067.2560000000001</v>
      </c>
      <c r="J13" s="210">
        <v>1747.4639999999999</v>
      </c>
      <c r="K13" s="210">
        <v>776.07600000000002</v>
      </c>
      <c r="L13" s="210">
        <v>1175.5900000000001</v>
      </c>
      <c r="M13" s="210">
        <v>1339.4069999999999</v>
      </c>
      <c r="N13" s="210">
        <v>1862.1310000000001</v>
      </c>
      <c r="O13" s="210">
        <v>1197.0239999999999</v>
      </c>
      <c r="P13" s="210">
        <v>1630.2390000000003</v>
      </c>
      <c r="Q13" s="210">
        <v>1407.54</v>
      </c>
      <c r="R13" s="210">
        <v>1948.7460000000001</v>
      </c>
      <c r="S13" s="259">
        <v>1240.577</v>
      </c>
      <c r="T13" s="259">
        <v>1642.9620000000002</v>
      </c>
      <c r="U13" s="259">
        <v>1542.6759999999999</v>
      </c>
      <c r="V13" s="259">
        <v>2293.1030000000001</v>
      </c>
      <c r="W13" s="259">
        <v>1453.0081256471778</v>
      </c>
      <c r="X13" s="259">
        <v>1831.6093683722693</v>
      </c>
      <c r="Y13" s="259">
        <v>1799.8101027586308</v>
      </c>
      <c r="Z13" s="260">
        <v>2552.1112650658397</v>
      </c>
      <c r="AB13" s="316">
        <v>5285.1769999999997</v>
      </c>
      <c r="AC13" s="259">
        <v>4086.1390000000001</v>
      </c>
      <c r="AD13" s="259">
        <v>5153.2040000000006</v>
      </c>
      <c r="AE13" s="259">
        <v>6183.549</v>
      </c>
      <c r="AF13" s="259">
        <v>6719.3180000000002</v>
      </c>
      <c r="AG13" s="260">
        <v>7636.5388619639161</v>
      </c>
      <c r="AH13" s="3"/>
    </row>
    <row r="14" spans="1:34" x14ac:dyDescent="0.35">
      <c r="A14" s="294" t="s">
        <v>681</v>
      </c>
      <c r="B14" s="381" t="s">
        <v>681</v>
      </c>
      <c r="C14" s="27">
        <v>767.07500000000005</v>
      </c>
      <c r="D14" s="27">
        <v>957.68100000000004</v>
      </c>
      <c r="E14" s="27">
        <v>974.83299999999997</v>
      </c>
      <c r="F14" s="27">
        <v>1426.3610000000001</v>
      </c>
      <c r="G14" s="27">
        <v>713.68700000000001</v>
      </c>
      <c r="H14" s="27">
        <v>194.30099999999999</v>
      </c>
      <c r="I14" s="27">
        <v>820.64400000000001</v>
      </c>
      <c r="J14" s="27">
        <v>1392.42</v>
      </c>
      <c r="K14" s="27">
        <v>565.48800000000006</v>
      </c>
      <c r="L14" s="27">
        <v>951.28899999999999</v>
      </c>
      <c r="M14" s="27">
        <v>1085.4829999999999</v>
      </c>
      <c r="N14" s="27">
        <v>1601.8019999999999</v>
      </c>
      <c r="O14" s="27">
        <v>910.79</v>
      </c>
      <c r="P14" s="27">
        <v>1328.848</v>
      </c>
      <c r="Q14" s="27">
        <v>1133.894</v>
      </c>
      <c r="R14" s="27">
        <v>1647.54</v>
      </c>
      <c r="S14" s="303">
        <v>966.005</v>
      </c>
      <c r="T14" s="303">
        <v>1351.0429999999999</v>
      </c>
      <c r="U14" s="303">
        <v>1276.9179999999999</v>
      </c>
      <c r="V14" s="303">
        <v>1957.614</v>
      </c>
      <c r="W14" s="111">
        <v>1180.6838950271767</v>
      </c>
      <c r="X14" s="111">
        <v>1528.6155363622686</v>
      </c>
      <c r="Y14" s="111">
        <v>1514.4862401786313</v>
      </c>
      <c r="Z14" s="261">
        <v>2239.1495062158392</v>
      </c>
      <c r="AB14" s="317">
        <v>4125.95</v>
      </c>
      <c r="AC14" s="303">
        <v>3121.0520000000001</v>
      </c>
      <c r="AD14" s="303">
        <v>4204.0619999999999</v>
      </c>
      <c r="AE14" s="303">
        <v>5021.0720000000001</v>
      </c>
      <c r="AF14" s="303">
        <v>5551.58</v>
      </c>
      <c r="AG14" s="261">
        <v>6462.9351777839156</v>
      </c>
      <c r="AH14" s="3"/>
    </row>
    <row r="15" spans="1:34" x14ac:dyDescent="0.35">
      <c r="A15" s="294" t="s">
        <v>682</v>
      </c>
      <c r="B15" s="381" t="s">
        <v>852</v>
      </c>
      <c r="C15" s="27">
        <v>213.65899999999999</v>
      </c>
      <c r="D15" s="27">
        <v>235.74299999999999</v>
      </c>
      <c r="E15" s="27">
        <v>210.74600000000001</v>
      </c>
      <c r="F15" s="27">
        <v>265.75099999999998</v>
      </c>
      <c r="G15" s="27">
        <v>191.76</v>
      </c>
      <c r="H15" s="27">
        <v>80.819000000000003</v>
      </c>
      <c r="I15" s="27">
        <v>228.071</v>
      </c>
      <c r="J15" s="27">
        <v>301.18700000000001</v>
      </c>
      <c r="K15" s="27">
        <v>142.893</v>
      </c>
      <c r="L15" s="27">
        <v>182.654</v>
      </c>
      <c r="M15" s="27">
        <v>199.76</v>
      </c>
      <c r="N15" s="27">
        <v>231.26400000000001</v>
      </c>
      <c r="O15" s="27">
        <v>214.30099999999999</v>
      </c>
      <c r="P15" s="27">
        <v>241.72399999999999</v>
      </c>
      <c r="Q15" s="27">
        <v>195.29499999999999</v>
      </c>
      <c r="R15" s="27">
        <v>232.09299999999999</v>
      </c>
      <c r="S15" s="303">
        <v>191.261</v>
      </c>
      <c r="T15" s="303">
        <v>198.286</v>
      </c>
      <c r="U15" s="303">
        <v>173.26400000000001</v>
      </c>
      <c r="V15" s="303">
        <v>222.30799999999999</v>
      </c>
      <c r="W15" s="111">
        <v>150.53847233999997</v>
      </c>
      <c r="X15" s="111">
        <v>176.89609395000002</v>
      </c>
      <c r="Y15" s="111">
        <v>162.8086093</v>
      </c>
      <c r="Z15" s="261">
        <v>205.50813026</v>
      </c>
      <c r="AB15" s="317">
        <v>925.899</v>
      </c>
      <c r="AC15" s="303">
        <v>801.83699999999999</v>
      </c>
      <c r="AD15" s="303">
        <v>756.57100000000003</v>
      </c>
      <c r="AE15" s="303">
        <v>883.4129999999999</v>
      </c>
      <c r="AF15" s="303">
        <v>785.11900000000003</v>
      </c>
      <c r="AG15" s="261">
        <v>695.75130584999999</v>
      </c>
      <c r="AH15" s="3"/>
    </row>
    <row r="16" spans="1:34" s="1" customFormat="1" x14ac:dyDescent="0.35">
      <c r="A16" s="295" t="s">
        <v>683</v>
      </c>
      <c r="B16" s="382" t="s">
        <v>853</v>
      </c>
      <c r="C16" s="213">
        <v>980.73400000000004</v>
      </c>
      <c r="D16" s="213">
        <v>1193.424</v>
      </c>
      <c r="E16" s="213">
        <v>1185.579</v>
      </c>
      <c r="F16" s="213">
        <v>1692.1120000000001</v>
      </c>
      <c r="G16" s="213">
        <v>905.447</v>
      </c>
      <c r="H16" s="213">
        <v>275.12</v>
      </c>
      <c r="I16" s="213">
        <v>1048.7149999999999</v>
      </c>
      <c r="J16" s="213">
        <v>1693.607</v>
      </c>
      <c r="K16" s="213">
        <v>708.38100000000009</v>
      </c>
      <c r="L16" s="213">
        <v>1133.943</v>
      </c>
      <c r="M16" s="213">
        <v>1285.2429999999999</v>
      </c>
      <c r="N16" s="213">
        <v>1833.0659999999998</v>
      </c>
      <c r="O16" s="213">
        <v>1125.0909999999999</v>
      </c>
      <c r="P16" s="213">
        <v>1570.5719999999999</v>
      </c>
      <c r="Q16" s="213">
        <v>1329.1890000000001</v>
      </c>
      <c r="R16" s="213">
        <v>1879.633</v>
      </c>
      <c r="S16" s="304">
        <v>1157.2660000000001</v>
      </c>
      <c r="T16" s="304">
        <v>1549.329</v>
      </c>
      <c r="U16" s="304">
        <v>1450.1819999999998</v>
      </c>
      <c r="V16" s="304">
        <v>2179.922</v>
      </c>
      <c r="W16" s="110">
        <v>1331.2223673671767</v>
      </c>
      <c r="X16" s="110">
        <v>1705.5116303122686</v>
      </c>
      <c r="Y16" s="110">
        <v>1677.2948494786312</v>
      </c>
      <c r="Z16" s="255">
        <v>2444.6577398858394</v>
      </c>
      <c r="AA16" s="102"/>
      <c r="AB16" s="318">
        <v>5051.8490000000002</v>
      </c>
      <c r="AC16" s="304">
        <v>3922.8890000000001</v>
      </c>
      <c r="AD16" s="304">
        <v>4960.6329999999998</v>
      </c>
      <c r="AE16" s="304">
        <v>5904.4849999999997</v>
      </c>
      <c r="AF16" s="304">
        <v>6336.6990000000005</v>
      </c>
      <c r="AG16" s="255">
        <v>7158.6866168039151</v>
      </c>
      <c r="AH16" s="3"/>
    </row>
    <row r="17" spans="1:34" x14ac:dyDescent="0.35">
      <c r="A17" s="295" t="s">
        <v>684</v>
      </c>
      <c r="B17" s="51" t="s">
        <v>854</v>
      </c>
      <c r="C17" s="41">
        <v>4.4740000000000002</v>
      </c>
      <c r="D17" s="41">
        <v>5.8979999999999997</v>
      </c>
      <c r="E17" s="41">
        <v>3.843</v>
      </c>
      <c r="F17" s="41">
        <v>2.71</v>
      </c>
      <c r="G17" s="41">
        <v>3.1709999999999998</v>
      </c>
      <c r="H17" s="41">
        <v>3.4870000000000001</v>
      </c>
      <c r="I17" s="41">
        <v>2.4039999999999999</v>
      </c>
      <c r="J17" s="41">
        <v>4.2759999999999998</v>
      </c>
      <c r="K17" s="41">
        <v>5.2060000000000004</v>
      </c>
      <c r="L17" s="41">
        <v>3.9649999999999999</v>
      </c>
      <c r="M17" s="41">
        <v>4.5590000000000002</v>
      </c>
      <c r="N17" s="41">
        <v>3.8690000000000002</v>
      </c>
      <c r="O17" s="41">
        <v>5.5990000000000002</v>
      </c>
      <c r="P17" s="41">
        <v>4.8780000000000001</v>
      </c>
      <c r="Q17" s="41">
        <v>4.9450000000000003</v>
      </c>
      <c r="R17" s="41">
        <v>6.2709999999999999</v>
      </c>
      <c r="S17" s="99">
        <v>4.1420000000000003</v>
      </c>
      <c r="T17" s="99">
        <v>5.6589999999999998</v>
      </c>
      <c r="U17" s="99">
        <v>6.31</v>
      </c>
      <c r="V17" s="99">
        <v>9.9139999999999997</v>
      </c>
      <c r="W17" s="99">
        <v>7.9178165099999998</v>
      </c>
      <c r="X17" s="99">
        <v>8.5302546899999996</v>
      </c>
      <c r="Y17" s="99">
        <v>9.8707122500000004</v>
      </c>
      <c r="Z17" s="264">
        <v>10.558391289999999</v>
      </c>
      <c r="AB17" s="319">
        <v>16.925000000000001</v>
      </c>
      <c r="AC17" s="99">
        <v>13.337999999999999</v>
      </c>
      <c r="AD17" s="99">
        <v>17.599</v>
      </c>
      <c r="AE17" s="99">
        <v>21.693000000000001</v>
      </c>
      <c r="AF17" s="99">
        <v>26.024999999999999</v>
      </c>
      <c r="AG17" s="264">
        <v>36.877174740000001</v>
      </c>
      <c r="AH17" s="3"/>
    </row>
    <row r="18" spans="1:34" x14ac:dyDescent="0.35">
      <c r="A18" s="296" t="s">
        <v>685</v>
      </c>
      <c r="B18" s="34" t="s">
        <v>855</v>
      </c>
      <c r="C18" s="35">
        <v>985.20800000000008</v>
      </c>
      <c r="D18" s="35">
        <v>1199.3219999999999</v>
      </c>
      <c r="E18" s="35">
        <v>1189.422</v>
      </c>
      <c r="F18" s="35">
        <v>1694.8220000000001</v>
      </c>
      <c r="G18" s="35">
        <v>908.61800000000005</v>
      </c>
      <c r="H18" s="35">
        <v>278.60700000000003</v>
      </c>
      <c r="I18" s="35">
        <v>1051.1189999999999</v>
      </c>
      <c r="J18" s="35">
        <v>1697.883</v>
      </c>
      <c r="K18" s="35">
        <v>713.5870000000001</v>
      </c>
      <c r="L18" s="35">
        <v>1137.9079999999999</v>
      </c>
      <c r="M18" s="35">
        <v>1289.8019999999999</v>
      </c>
      <c r="N18" s="35">
        <v>1836.9349999999997</v>
      </c>
      <c r="O18" s="35">
        <v>1130.6899999999998</v>
      </c>
      <c r="P18" s="35">
        <v>1575.4499999999998</v>
      </c>
      <c r="Q18" s="35">
        <v>1334.134</v>
      </c>
      <c r="R18" s="35">
        <v>1885.904</v>
      </c>
      <c r="S18" s="95">
        <v>1161.4080000000001</v>
      </c>
      <c r="T18" s="95">
        <v>1554.9880000000001</v>
      </c>
      <c r="U18" s="95">
        <v>1456.4919999999997</v>
      </c>
      <c r="V18" s="95">
        <v>2189.8360000000002</v>
      </c>
      <c r="W18" s="95">
        <v>1339.1401838771767</v>
      </c>
      <c r="X18" s="95">
        <v>1714.0418850022686</v>
      </c>
      <c r="Y18" s="95">
        <v>1687.1655617286312</v>
      </c>
      <c r="Z18" s="265">
        <v>2455.21613117584</v>
      </c>
      <c r="AB18" s="320">
        <v>5068.7739999999994</v>
      </c>
      <c r="AC18" s="95">
        <v>3936.2269999999999</v>
      </c>
      <c r="AD18" s="95">
        <v>4978.2319999999991</v>
      </c>
      <c r="AE18" s="95">
        <v>5926.1779999999999</v>
      </c>
      <c r="AF18" s="95">
        <v>6362.7240000000002</v>
      </c>
      <c r="AG18" s="265">
        <v>7195.5637915439147</v>
      </c>
      <c r="AH18" s="3"/>
    </row>
    <row r="19" spans="1:34" x14ac:dyDescent="0.35">
      <c r="A19" s="293" t="s">
        <v>686</v>
      </c>
      <c r="B19" s="34" t="s">
        <v>856</v>
      </c>
      <c r="C19" s="271">
        <v>55.305</v>
      </c>
      <c r="D19" s="271">
        <v>61.008000000000003</v>
      </c>
      <c r="E19" s="271">
        <v>52.466999999999999</v>
      </c>
      <c r="F19" s="271">
        <v>47.622</v>
      </c>
      <c r="G19" s="271">
        <v>68.231999999999999</v>
      </c>
      <c r="H19" s="271">
        <v>15.885</v>
      </c>
      <c r="I19" s="271">
        <v>16.032</v>
      </c>
      <c r="J19" s="271">
        <v>49.11</v>
      </c>
      <c r="K19" s="271">
        <v>62.488</v>
      </c>
      <c r="L19" s="271">
        <v>37.682000000000002</v>
      </c>
      <c r="M19" s="271">
        <v>49.604999999999997</v>
      </c>
      <c r="N19" s="271">
        <v>25.199000000000002</v>
      </c>
      <c r="O19" s="271">
        <v>66.334999999999994</v>
      </c>
      <c r="P19" s="271">
        <v>54.79</v>
      </c>
      <c r="Q19" s="271">
        <v>73.406000000000006</v>
      </c>
      <c r="R19" s="271">
        <v>62.841999999999999</v>
      </c>
      <c r="S19" s="272">
        <v>79.168999999999997</v>
      </c>
      <c r="T19" s="272">
        <v>87.974000000000004</v>
      </c>
      <c r="U19" s="272">
        <v>86.182000000000002</v>
      </c>
      <c r="V19" s="272">
        <v>103.26600000000001</v>
      </c>
      <c r="W19" s="274">
        <v>113.86794177000111</v>
      </c>
      <c r="X19" s="274">
        <v>117.5674536100004</v>
      </c>
      <c r="Y19" s="274">
        <v>112.64454102999963</v>
      </c>
      <c r="Z19" s="275">
        <v>96.89513389000011</v>
      </c>
      <c r="AB19" s="314">
        <v>216.40199999999999</v>
      </c>
      <c r="AC19" s="272">
        <v>149.25900000000001</v>
      </c>
      <c r="AD19" s="272">
        <v>174.97400000000002</v>
      </c>
      <c r="AE19" s="272">
        <v>257.37299999999999</v>
      </c>
      <c r="AF19" s="272">
        <v>356.59100000000001</v>
      </c>
      <c r="AG19" s="275">
        <v>440.97507042000132</v>
      </c>
      <c r="AH19" s="3"/>
    </row>
    <row r="20" spans="1:34" s="20" customFormat="1" ht="6" customHeight="1" x14ac:dyDescent="0.35">
      <c r="A20" s="197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S20" s="96"/>
      <c r="T20" s="96"/>
      <c r="U20" s="96"/>
      <c r="V20" s="96"/>
      <c r="W20" s="96"/>
      <c r="X20" s="96"/>
      <c r="Y20" s="96"/>
      <c r="Z20" s="96"/>
      <c r="AA20" s="102"/>
      <c r="AB20" s="312"/>
      <c r="AC20" s="312"/>
      <c r="AD20" s="315"/>
      <c r="AE20" s="315"/>
      <c r="AF20" s="315"/>
      <c r="AG20" s="96"/>
      <c r="AH20" s="3"/>
    </row>
    <row r="21" spans="1:34" x14ac:dyDescent="0.35">
      <c r="A21" s="293" t="s">
        <v>687</v>
      </c>
      <c r="B21" s="380" t="s">
        <v>857</v>
      </c>
      <c r="C21" s="207">
        <v>-539.08000000000004</v>
      </c>
      <c r="D21" s="207">
        <v>-640.18700000000001</v>
      </c>
      <c r="E21" s="207">
        <v>-654.03200000000004</v>
      </c>
      <c r="F21" s="207">
        <v>-883.76599999999996</v>
      </c>
      <c r="G21" s="207">
        <v>-500.51900000000001</v>
      </c>
      <c r="H21" s="207">
        <v>-151.23699999999999</v>
      </c>
      <c r="I21" s="207">
        <v>-612.12599999999998</v>
      </c>
      <c r="J21" s="207">
        <v>-924.97799999999995</v>
      </c>
      <c r="K21" s="207">
        <v>-425.07900000000001</v>
      </c>
      <c r="L21" s="207">
        <v>-627.154</v>
      </c>
      <c r="M21" s="207">
        <v>-740.06899999999996</v>
      </c>
      <c r="N21" s="207">
        <v>-963.596</v>
      </c>
      <c r="O21" s="207">
        <v>-629.60357073</v>
      </c>
      <c r="P21" s="207">
        <v>-793.78481690000012</v>
      </c>
      <c r="Q21" s="207">
        <v>-713.68997750999995</v>
      </c>
      <c r="R21" s="207">
        <v>-940.36184959000002</v>
      </c>
      <c r="S21" s="269">
        <v>-616.05600000000004</v>
      </c>
      <c r="T21" s="269">
        <v>-763.62099999999998</v>
      </c>
      <c r="U21" s="269">
        <v>-745.43299999999999</v>
      </c>
      <c r="V21" s="269">
        <v>-1071.9390000000001</v>
      </c>
      <c r="W21" s="269">
        <v>-682.65871710999988</v>
      </c>
      <c r="X21" s="269">
        <v>-805.79162898000004</v>
      </c>
      <c r="Y21" s="269">
        <v>-821.30250075999993</v>
      </c>
      <c r="Z21" s="270">
        <v>-1150.2174921700002</v>
      </c>
      <c r="AB21" s="321">
        <v>-2717.0650000000001</v>
      </c>
      <c r="AC21" s="269">
        <v>-2188.86</v>
      </c>
      <c r="AD21" s="269">
        <v>-2755.8980000000001</v>
      </c>
      <c r="AE21" s="269">
        <v>-3077.4402147300002</v>
      </c>
      <c r="AF21" s="269">
        <v>-3197.049</v>
      </c>
      <c r="AG21" s="270">
        <v>-3459.9703390199998</v>
      </c>
      <c r="AH21" s="3"/>
    </row>
    <row r="22" spans="1:34" s="20" customFormat="1" ht="6" customHeight="1" x14ac:dyDescent="0.35">
      <c r="A22" s="197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8"/>
      <c r="S22" s="96"/>
      <c r="T22" s="96"/>
      <c r="U22" s="96"/>
      <c r="V22" s="96"/>
      <c r="W22" s="96"/>
      <c r="X22" s="96"/>
      <c r="Y22" s="96"/>
      <c r="Z22" s="96"/>
      <c r="AA22" s="102"/>
      <c r="AB22" s="312"/>
      <c r="AC22" s="312"/>
      <c r="AD22" s="315"/>
      <c r="AE22" s="315"/>
      <c r="AF22" s="315"/>
      <c r="AG22" s="96"/>
      <c r="AH22" s="3"/>
    </row>
    <row r="23" spans="1:34" s="1" customFormat="1" x14ac:dyDescent="0.35">
      <c r="A23" s="293" t="s">
        <v>688</v>
      </c>
      <c r="B23" s="36" t="s">
        <v>858</v>
      </c>
      <c r="C23" s="210">
        <v>501.43299999999988</v>
      </c>
      <c r="D23" s="210">
        <v>620.14300000000014</v>
      </c>
      <c r="E23" s="210">
        <v>587.85699999999986</v>
      </c>
      <c r="F23" s="210">
        <v>858.67899999999975</v>
      </c>
      <c r="G23" s="210">
        <v>476.40100000000007</v>
      </c>
      <c r="H23" s="210">
        <v>143.26200000000003</v>
      </c>
      <c r="I23" s="210">
        <v>455.13000000000011</v>
      </c>
      <c r="J23" s="210">
        <v>822.48599999999999</v>
      </c>
      <c r="K23" s="210">
        <v>350.99700000000001</v>
      </c>
      <c r="L23" s="210">
        <v>548.43600000000015</v>
      </c>
      <c r="M23" s="210">
        <v>599.33799999999997</v>
      </c>
      <c r="N23" s="210">
        <v>898.53500000000008</v>
      </c>
      <c r="O23" s="210">
        <v>567.42042926999989</v>
      </c>
      <c r="P23" s="210">
        <v>836.45418310000014</v>
      </c>
      <c r="Q23" s="210">
        <v>693.85002249000001</v>
      </c>
      <c r="R23" s="210">
        <v>1008.3841504100001</v>
      </c>
      <c r="S23" s="259">
        <v>624.52099999999996</v>
      </c>
      <c r="T23" s="259">
        <v>879.34100000000024</v>
      </c>
      <c r="U23" s="259">
        <v>797.24299999999994</v>
      </c>
      <c r="V23" s="259">
        <v>1221.164</v>
      </c>
      <c r="W23" s="259">
        <v>770.34940853717796</v>
      </c>
      <c r="X23" s="259">
        <v>1025.8177393922692</v>
      </c>
      <c r="Y23" s="259">
        <v>978.50760199863089</v>
      </c>
      <c r="Z23" s="260">
        <v>1401.8937728958392</v>
      </c>
      <c r="AA23" s="102"/>
      <c r="AB23" s="316">
        <v>2568.1119999999996</v>
      </c>
      <c r="AC23" s="259">
        <v>1897.279</v>
      </c>
      <c r="AD23" s="259">
        <v>2397.3060000000005</v>
      </c>
      <c r="AE23" s="259">
        <v>3106.1087852700002</v>
      </c>
      <c r="AF23" s="259">
        <v>3522.2690000000002</v>
      </c>
      <c r="AG23" s="260">
        <v>4176.5685229439168</v>
      </c>
      <c r="AH23" s="3"/>
    </row>
    <row r="24" spans="1:34" x14ac:dyDescent="0.35">
      <c r="A24" s="295" t="s">
        <v>742</v>
      </c>
      <c r="B24" s="381" t="s">
        <v>681</v>
      </c>
      <c r="C24" s="27">
        <v>394.84899999999999</v>
      </c>
      <c r="D24" s="27">
        <v>506.29300000000001</v>
      </c>
      <c r="E24" s="27">
        <v>489.17700000000002</v>
      </c>
      <c r="F24" s="27">
        <v>764.10599999999999</v>
      </c>
      <c r="G24" s="27">
        <v>373.06200000000001</v>
      </c>
      <c r="H24" s="27">
        <v>106.779</v>
      </c>
      <c r="I24" s="27">
        <v>395.87099999999998</v>
      </c>
      <c r="J24" s="27">
        <v>726.37199999999996</v>
      </c>
      <c r="K24" s="27">
        <v>262.50200000000001</v>
      </c>
      <c r="L24" s="27">
        <v>485.851</v>
      </c>
      <c r="M24" s="27">
        <v>535.17399999999998</v>
      </c>
      <c r="N24" s="27">
        <v>839.87900000000002</v>
      </c>
      <c r="O24" s="27">
        <v>464.45600000000002</v>
      </c>
      <c r="P24" s="27">
        <v>743.26499999999999</v>
      </c>
      <c r="Q24" s="27">
        <v>586.81700000000001</v>
      </c>
      <c r="R24" s="27">
        <v>911.21</v>
      </c>
      <c r="S24" s="303">
        <v>512.79399999999998</v>
      </c>
      <c r="T24" s="303">
        <v>762.51199999999994</v>
      </c>
      <c r="U24" s="303">
        <v>690.77599999999995</v>
      </c>
      <c r="V24" s="303">
        <v>1105.182</v>
      </c>
      <c r="W24" s="111">
        <v>638.49336317017674</v>
      </c>
      <c r="X24" s="111">
        <v>882.14561311656837</v>
      </c>
      <c r="Y24" s="111">
        <v>833.88149705403134</v>
      </c>
      <c r="Z24" s="261">
        <v>1266.8778019284389</v>
      </c>
      <c r="AB24" s="317">
        <v>2154.4250000000002</v>
      </c>
      <c r="AC24" s="303">
        <v>1602.0839999999998</v>
      </c>
      <c r="AD24" s="303">
        <v>2123.4059999999999</v>
      </c>
      <c r="AE24" s="303">
        <v>2705.748</v>
      </c>
      <c r="AF24" s="303">
        <v>3071.2640000000001</v>
      </c>
      <c r="AG24" s="261">
        <v>3621.3982752692159</v>
      </c>
      <c r="AH24" s="3"/>
    </row>
    <row r="25" spans="1:34" x14ac:dyDescent="0.35">
      <c r="A25" s="295" t="s">
        <v>743</v>
      </c>
      <c r="B25" s="381" t="s">
        <v>852</v>
      </c>
      <c r="C25" s="27">
        <v>52.923999999999999</v>
      </c>
      <c r="D25" s="27">
        <v>57.420999999999999</v>
      </c>
      <c r="E25" s="27">
        <v>51.338000000000001</v>
      </c>
      <c r="F25" s="27">
        <v>63.491999999999997</v>
      </c>
      <c r="G25" s="27">
        <v>40.875</v>
      </c>
      <c r="H25" s="27">
        <v>19.472999999999999</v>
      </c>
      <c r="I25" s="27">
        <v>56.905000000000001</v>
      </c>
      <c r="J25" s="27">
        <v>62.886000000000003</v>
      </c>
      <c r="K25" s="27">
        <v>26.311</v>
      </c>
      <c r="L25" s="27">
        <v>36.494</v>
      </c>
      <c r="M25" s="27">
        <v>33.82</v>
      </c>
      <c r="N25" s="27">
        <v>50.414999999999999</v>
      </c>
      <c r="O25" s="27">
        <v>41.872</v>
      </c>
      <c r="P25" s="27">
        <v>52.12</v>
      </c>
      <c r="Q25" s="27">
        <v>48.320999999999998</v>
      </c>
      <c r="R25" s="27">
        <v>51.588000000000001</v>
      </c>
      <c r="S25" s="303">
        <v>43.534999999999997</v>
      </c>
      <c r="T25" s="303">
        <v>43.12</v>
      </c>
      <c r="U25" s="303">
        <v>39.723999999999997</v>
      </c>
      <c r="V25" s="303">
        <v>55.418999999999997</v>
      </c>
      <c r="W25" s="111">
        <v>35.600531476999983</v>
      </c>
      <c r="X25" s="111">
        <v>45.936236437400019</v>
      </c>
      <c r="Y25" s="111">
        <v>49.606030144599991</v>
      </c>
      <c r="Z25" s="261">
        <v>70.108904577600015</v>
      </c>
      <c r="AB25" s="317">
        <v>225.17499999999998</v>
      </c>
      <c r="AC25" s="303">
        <v>180.13900000000001</v>
      </c>
      <c r="AD25" s="303">
        <v>147.04</v>
      </c>
      <c r="AE25" s="303">
        <v>193.90099999999998</v>
      </c>
      <c r="AF25" s="303">
        <v>181.798</v>
      </c>
      <c r="AG25" s="261">
        <v>201.25170263660002</v>
      </c>
      <c r="AH25" s="3"/>
    </row>
    <row r="26" spans="1:34" s="1" customFormat="1" x14ac:dyDescent="0.35">
      <c r="A26" s="293" t="s">
        <v>691</v>
      </c>
      <c r="B26" s="382" t="s">
        <v>859</v>
      </c>
      <c r="C26" s="213">
        <v>447.77299999999997</v>
      </c>
      <c r="D26" s="213">
        <v>563.71400000000006</v>
      </c>
      <c r="E26" s="213">
        <v>540.51499999999999</v>
      </c>
      <c r="F26" s="213">
        <v>827.59799999999996</v>
      </c>
      <c r="G26" s="213">
        <v>413.93700000000001</v>
      </c>
      <c r="H26" s="213">
        <v>126.252</v>
      </c>
      <c r="I26" s="213">
        <v>452.77599999999995</v>
      </c>
      <c r="J26" s="213">
        <v>789.25799999999992</v>
      </c>
      <c r="K26" s="213">
        <v>288.81299999999999</v>
      </c>
      <c r="L26" s="213">
        <v>522.34500000000003</v>
      </c>
      <c r="M26" s="213">
        <v>568.99400000000003</v>
      </c>
      <c r="N26" s="213">
        <v>890.29399999999998</v>
      </c>
      <c r="O26" s="213">
        <v>506.32800000000003</v>
      </c>
      <c r="P26" s="213">
        <v>795.38499999999999</v>
      </c>
      <c r="Q26" s="213">
        <v>635.13800000000003</v>
      </c>
      <c r="R26" s="213">
        <v>962.798</v>
      </c>
      <c r="S26" s="304">
        <v>556.32899999999995</v>
      </c>
      <c r="T26" s="304">
        <v>805.63199999999995</v>
      </c>
      <c r="U26" s="304">
        <v>730.5</v>
      </c>
      <c r="V26" s="304">
        <v>1160.6010000000001</v>
      </c>
      <c r="W26" s="110">
        <v>674.09389464717674</v>
      </c>
      <c r="X26" s="110">
        <v>928.08184955396837</v>
      </c>
      <c r="Y26" s="110">
        <v>883.48752719863137</v>
      </c>
      <c r="Z26" s="255">
        <v>1336.9867065060391</v>
      </c>
      <c r="AA26" s="102"/>
      <c r="AB26" s="318">
        <v>2379.6</v>
      </c>
      <c r="AC26" s="304">
        <v>1782.223</v>
      </c>
      <c r="AD26" s="304">
        <v>2270.4459999999999</v>
      </c>
      <c r="AE26" s="304">
        <v>2899.6490000000003</v>
      </c>
      <c r="AF26" s="304">
        <v>3253.0619999999999</v>
      </c>
      <c r="AG26" s="255">
        <v>3822.6499779058154</v>
      </c>
      <c r="AH26" s="3"/>
    </row>
    <row r="27" spans="1:34" x14ac:dyDescent="0.35">
      <c r="A27" s="293" t="s">
        <v>692</v>
      </c>
      <c r="B27" s="51" t="s">
        <v>860</v>
      </c>
      <c r="C27" s="41">
        <v>-1.3049999999999999</v>
      </c>
      <c r="D27" s="41">
        <v>-4.2610000000000001</v>
      </c>
      <c r="E27" s="41">
        <v>-4.8120000000000003</v>
      </c>
      <c r="F27" s="41">
        <v>-16.238</v>
      </c>
      <c r="G27" s="41">
        <v>-5.5380000000000003</v>
      </c>
      <c r="H27" s="41">
        <v>1.367</v>
      </c>
      <c r="I27" s="41">
        <v>-13.55</v>
      </c>
      <c r="J27" s="41">
        <v>-16.117999999999999</v>
      </c>
      <c r="K27" s="41">
        <v>-6.7000000000000004E-2</v>
      </c>
      <c r="L27" s="41">
        <v>-11.371</v>
      </c>
      <c r="M27" s="41">
        <v>-19.052</v>
      </c>
      <c r="N27" s="41">
        <v>-15.64</v>
      </c>
      <c r="O27" s="41">
        <v>-5.1180000000000003</v>
      </c>
      <c r="P27" s="41">
        <v>-13.054</v>
      </c>
      <c r="Q27" s="41">
        <v>-14.32</v>
      </c>
      <c r="R27" s="41">
        <v>-16.888999999999999</v>
      </c>
      <c r="S27" s="99">
        <v>-10.648</v>
      </c>
      <c r="T27" s="99">
        <v>-14.018000000000001</v>
      </c>
      <c r="U27" s="99">
        <v>-19.184999999999999</v>
      </c>
      <c r="V27" s="99">
        <v>-42.451999999999998</v>
      </c>
      <c r="W27" s="99">
        <v>-17.484807770000003</v>
      </c>
      <c r="X27" s="99">
        <v>-19.666809000000004</v>
      </c>
      <c r="Y27" s="99">
        <v>-17.469596439999997</v>
      </c>
      <c r="Z27" s="264">
        <v>-31.847536630000018</v>
      </c>
      <c r="AB27" s="319">
        <v>-26.616</v>
      </c>
      <c r="AC27" s="99">
        <v>-33.838999999999999</v>
      </c>
      <c r="AD27" s="99">
        <v>-46.13</v>
      </c>
      <c r="AE27" s="99">
        <v>-49.381</v>
      </c>
      <c r="AF27" s="99">
        <v>-86.302999999999997</v>
      </c>
      <c r="AG27" s="264">
        <v>-86.468749840000015</v>
      </c>
      <c r="AH27" s="3"/>
    </row>
    <row r="28" spans="1:34" x14ac:dyDescent="0.35">
      <c r="A28" s="295" t="s">
        <v>693</v>
      </c>
      <c r="B28" s="34" t="s">
        <v>861</v>
      </c>
      <c r="C28" s="35">
        <v>446.46799999999996</v>
      </c>
      <c r="D28" s="35">
        <v>559.45300000000009</v>
      </c>
      <c r="E28" s="35">
        <v>535.70299999999997</v>
      </c>
      <c r="F28" s="35">
        <v>811.3599999999999</v>
      </c>
      <c r="G28" s="35">
        <v>408.399</v>
      </c>
      <c r="H28" s="35">
        <v>127.619</v>
      </c>
      <c r="I28" s="35">
        <v>439.22599999999994</v>
      </c>
      <c r="J28" s="35">
        <v>773.13999999999987</v>
      </c>
      <c r="K28" s="35">
        <v>288.74599999999998</v>
      </c>
      <c r="L28" s="35">
        <v>510.97400000000005</v>
      </c>
      <c r="M28" s="35">
        <v>549.94200000000001</v>
      </c>
      <c r="N28" s="35">
        <v>874.654</v>
      </c>
      <c r="O28" s="35">
        <v>501.21000000000004</v>
      </c>
      <c r="P28" s="35">
        <v>782.33100000000002</v>
      </c>
      <c r="Q28" s="35">
        <v>620.81799999999998</v>
      </c>
      <c r="R28" s="35">
        <v>945.90899999999999</v>
      </c>
      <c r="S28" s="95">
        <v>545.68099999999993</v>
      </c>
      <c r="T28" s="95">
        <v>791.61399999999992</v>
      </c>
      <c r="U28" s="95">
        <v>711.31500000000005</v>
      </c>
      <c r="V28" s="95">
        <v>1118.1490000000001</v>
      </c>
      <c r="W28" s="95">
        <v>656.60908687717676</v>
      </c>
      <c r="X28" s="95">
        <v>908.41504055396831</v>
      </c>
      <c r="Y28" s="95">
        <v>866.01793075863134</v>
      </c>
      <c r="Z28" s="265">
        <v>1305.139169876039</v>
      </c>
      <c r="AB28" s="320">
        <v>2352.9839999999999</v>
      </c>
      <c r="AC28" s="95">
        <v>1748.3839999999998</v>
      </c>
      <c r="AD28" s="95">
        <v>2224.3159999999998</v>
      </c>
      <c r="AE28" s="95">
        <v>2850.268</v>
      </c>
      <c r="AF28" s="95">
        <v>3166.759</v>
      </c>
      <c r="AG28" s="265">
        <v>3736.1812280658155</v>
      </c>
      <c r="AH28" s="3"/>
    </row>
    <row r="29" spans="1:34" x14ac:dyDescent="0.35">
      <c r="A29" s="293" t="s">
        <v>694</v>
      </c>
      <c r="B29" s="34" t="s">
        <v>862</v>
      </c>
      <c r="C29" s="266">
        <v>54.965000000000003</v>
      </c>
      <c r="D29" s="266">
        <v>60.69</v>
      </c>
      <c r="E29" s="266">
        <v>52.152999999999999</v>
      </c>
      <c r="F29" s="266">
        <v>47.319000000000003</v>
      </c>
      <c r="G29" s="266">
        <v>67.932000000000002</v>
      </c>
      <c r="H29" s="266">
        <v>15.635999999999999</v>
      </c>
      <c r="I29" s="266">
        <v>15.798</v>
      </c>
      <c r="J29" s="266">
        <v>48.875</v>
      </c>
      <c r="K29" s="266">
        <v>62.249000000000002</v>
      </c>
      <c r="L29" s="266">
        <v>37.460999999999999</v>
      </c>
      <c r="M29" s="266">
        <v>49.396000000000001</v>
      </c>
      <c r="N29" s="266">
        <v>23.884</v>
      </c>
      <c r="O29" s="266">
        <v>66.209000000000003</v>
      </c>
      <c r="P29" s="266">
        <v>54.125</v>
      </c>
      <c r="Q29" s="266">
        <v>73.031999999999996</v>
      </c>
      <c r="R29" s="266">
        <v>62.475000000000001</v>
      </c>
      <c r="S29" s="267">
        <v>78.84</v>
      </c>
      <c r="T29" s="267">
        <v>87.727999999999994</v>
      </c>
      <c r="U29" s="267">
        <v>85.927000000000007</v>
      </c>
      <c r="V29" s="267">
        <v>103.015</v>
      </c>
      <c r="W29" s="267">
        <v>113.7403216600011</v>
      </c>
      <c r="X29" s="267">
        <v>117.40268893000039</v>
      </c>
      <c r="Y29" s="267">
        <v>112.48967123999961</v>
      </c>
      <c r="Z29" s="268">
        <v>96.754542990000104</v>
      </c>
      <c r="AB29" s="322">
        <v>215.12700000000001</v>
      </c>
      <c r="AC29" s="267">
        <v>148.24099999999999</v>
      </c>
      <c r="AD29" s="267">
        <v>172.99</v>
      </c>
      <c r="AE29" s="267">
        <v>255.84099999999998</v>
      </c>
      <c r="AF29" s="267">
        <v>355.51</v>
      </c>
      <c r="AG29" s="268">
        <v>440.38722494000126</v>
      </c>
      <c r="AH29" s="3"/>
    </row>
    <row r="30" spans="1:34" s="20" customFormat="1" ht="6" customHeight="1" x14ac:dyDescent="0.35">
      <c r="A30" s="197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8"/>
      <c r="S30" s="96"/>
      <c r="T30" s="96"/>
      <c r="U30" s="96"/>
      <c r="V30" s="96"/>
      <c r="W30" s="96"/>
      <c r="X30" s="96"/>
      <c r="Y30" s="96"/>
      <c r="Z30" s="96"/>
      <c r="AA30" s="102"/>
      <c r="AB30" s="312"/>
      <c r="AC30" s="312"/>
      <c r="AD30" s="315"/>
      <c r="AE30" s="315"/>
      <c r="AF30" s="315"/>
      <c r="AG30" s="96"/>
      <c r="AH30" s="3"/>
    </row>
    <row r="31" spans="1:34" x14ac:dyDescent="0.35">
      <c r="A31" s="293" t="s">
        <v>695</v>
      </c>
      <c r="B31" s="36" t="s">
        <v>863</v>
      </c>
      <c r="C31" s="210">
        <v>109.41400000000002</v>
      </c>
      <c r="D31" s="210">
        <v>-548.01499999999999</v>
      </c>
      <c r="E31" s="210">
        <v>-529.97399999999993</v>
      </c>
      <c r="F31" s="210">
        <v>-566.452</v>
      </c>
      <c r="G31" s="210">
        <v>-526.25</v>
      </c>
      <c r="H31" s="210">
        <v>-387.74</v>
      </c>
      <c r="I31" s="210">
        <v>-494.22700000000003</v>
      </c>
      <c r="J31" s="210">
        <v>-652.64800000000002</v>
      </c>
      <c r="K31" s="210">
        <v>-520.09</v>
      </c>
      <c r="L31" s="210">
        <v>-462.69600000000003</v>
      </c>
      <c r="M31" s="210">
        <v>-639.95600000000002</v>
      </c>
      <c r="N31" s="210">
        <v>-681.76799999999992</v>
      </c>
      <c r="O31" s="210">
        <v>-738.36063499999989</v>
      </c>
      <c r="P31" s="210">
        <v>-747.2</v>
      </c>
      <c r="Q31" s="210">
        <v>-696.21</v>
      </c>
      <c r="R31" s="210">
        <v>-651.3248900000001</v>
      </c>
      <c r="S31" s="259">
        <v>-717.71599999999989</v>
      </c>
      <c r="T31" s="259">
        <v>-777.40899999999999</v>
      </c>
      <c r="U31" s="259">
        <v>-769.05700000000013</v>
      </c>
      <c r="V31" s="259">
        <v>-859.40131000000008</v>
      </c>
      <c r="W31" s="259">
        <v>-714.46747646140841</v>
      </c>
      <c r="X31" s="259">
        <v>-805.31004125999993</v>
      </c>
      <c r="Y31" s="259">
        <v>-850.5503680700001</v>
      </c>
      <c r="Z31" s="260">
        <v>-996.99573272000009</v>
      </c>
      <c r="AB31" s="316">
        <v>-1535.027</v>
      </c>
      <c r="AC31" s="259">
        <v>-2060.8650000000002</v>
      </c>
      <c r="AD31" s="259">
        <v>-2304.5100000000002</v>
      </c>
      <c r="AE31" s="259">
        <v>-2833.0955249999997</v>
      </c>
      <c r="AF31" s="259">
        <v>-3123.5833100000004</v>
      </c>
      <c r="AG31" s="260">
        <v>-3367.3246171314081</v>
      </c>
      <c r="AH31" s="3"/>
    </row>
    <row r="32" spans="1:34" x14ac:dyDescent="0.35">
      <c r="A32" s="297" t="s">
        <v>696</v>
      </c>
      <c r="B32" s="381" t="s">
        <v>864</v>
      </c>
      <c r="C32" s="27">
        <v>-102.081</v>
      </c>
      <c r="D32" s="27">
        <v>-94.591999999999999</v>
      </c>
      <c r="E32" s="27">
        <v>-93.216999999999999</v>
      </c>
      <c r="F32" s="27">
        <v>-110.51900000000001</v>
      </c>
      <c r="G32" s="27">
        <v>-84.281999999999996</v>
      </c>
      <c r="H32" s="27">
        <v>-84.902000000000001</v>
      </c>
      <c r="I32" s="27">
        <v>-89.322000000000003</v>
      </c>
      <c r="J32" s="27">
        <v>-129.40100000000001</v>
      </c>
      <c r="K32" s="27">
        <v>-50.417000000000002</v>
      </c>
      <c r="L32" s="27">
        <v>-101.93600000000001</v>
      </c>
      <c r="M32" s="27">
        <v>-104.788</v>
      </c>
      <c r="N32" s="27">
        <v>-106.096</v>
      </c>
      <c r="O32" s="27">
        <v>-122.34390776999999</v>
      </c>
      <c r="P32" s="27">
        <v>-114.41</v>
      </c>
      <c r="Q32" s="27">
        <v>-109.13800000000001</v>
      </c>
      <c r="R32" s="27">
        <v>-131.94499999999999</v>
      </c>
      <c r="S32" s="303">
        <v>-111.47199999999999</v>
      </c>
      <c r="T32" s="303">
        <v>-134.898</v>
      </c>
      <c r="U32" s="303">
        <v>-129.37200000000001</v>
      </c>
      <c r="V32" s="303">
        <v>-155.93931000000001</v>
      </c>
      <c r="W32" s="111">
        <v>-142.03118161999998</v>
      </c>
      <c r="X32" s="111">
        <v>-145.37991052999999</v>
      </c>
      <c r="Y32" s="111">
        <v>-164.99774911999998</v>
      </c>
      <c r="Z32" s="261">
        <v>-196.15067818000003</v>
      </c>
      <c r="AB32" s="317">
        <v>-400.40899999999999</v>
      </c>
      <c r="AC32" s="303">
        <v>-387.90699999999998</v>
      </c>
      <c r="AD32" s="303">
        <v>-363.23700000000002</v>
      </c>
      <c r="AE32" s="303">
        <v>-477.83690776999998</v>
      </c>
      <c r="AF32" s="303">
        <v>-531.68131000000005</v>
      </c>
      <c r="AG32" s="261">
        <v>-648.55951945000004</v>
      </c>
      <c r="AH32" s="3"/>
    </row>
    <row r="33" spans="1:34" x14ac:dyDescent="0.35">
      <c r="A33" s="297" t="s">
        <v>697</v>
      </c>
      <c r="B33" s="381" t="s">
        <v>865</v>
      </c>
      <c r="C33" s="27">
        <v>-298.76299999999998</v>
      </c>
      <c r="D33" s="27">
        <v>-333.017</v>
      </c>
      <c r="E33" s="27">
        <v>-321.95499999999998</v>
      </c>
      <c r="F33" s="27">
        <v>-397.416</v>
      </c>
      <c r="G33" s="27">
        <v>-310.06400000000002</v>
      </c>
      <c r="H33" s="27">
        <v>-172.834</v>
      </c>
      <c r="I33" s="27">
        <v>-305.00200000000001</v>
      </c>
      <c r="J33" s="27">
        <v>-439.38600000000002</v>
      </c>
      <c r="K33" s="27">
        <v>-344.32400000000001</v>
      </c>
      <c r="L33" s="27">
        <v>-348.53500000000003</v>
      </c>
      <c r="M33" s="27">
        <v>-409.89499999999998</v>
      </c>
      <c r="N33" s="27">
        <v>-492.88099999999997</v>
      </c>
      <c r="O33" s="27">
        <v>-446.51372722999997</v>
      </c>
      <c r="P33" s="27">
        <v>-464.92500000000001</v>
      </c>
      <c r="Q33" s="27">
        <v>-427.14499999999998</v>
      </c>
      <c r="R33" s="27">
        <v>-466.1044</v>
      </c>
      <c r="S33" s="303">
        <v>-393.26600000000002</v>
      </c>
      <c r="T33" s="303">
        <v>-413.83800000000002</v>
      </c>
      <c r="U33" s="303">
        <v>-411.43200000000002</v>
      </c>
      <c r="V33" s="303">
        <v>-500.93199999999996</v>
      </c>
      <c r="W33" s="111">
        <v>-423.65519422</v>
      </c>
      <c r="X33" s="111">
        <v>-462.02545395000004</v>
      </c>
      <c r="Y33" s="111">
        <v>-469.31731624000003</v>
      </c>
      <c r="Z33" s="261">
        <v>-563.21857426000008</v>
      </c>
      <c r="AB33" s="317">
        <v>-1351.1509999999998</v>
      </c>
      <c r="AC33" s="303">
        <v>-1227.2860000000001</v>
      </c>
      <c r="AD33" s="303">
        <v>-1595.6349999999998</v>
      </c>
      <c r="AE33" s="303">
        <v>-1804.68812723</v>
      </c>
      <c r="AF33" s="303">
        <v>-1719.4680000000001</v>
      </c>
      <c r="AG33" s="261">
        <v>-1918.2175386700001</v>
      </c>
      <c r="AH33" s="3"/>
    </row>
    <row r="34" spans="1:34" x14ac:dyDescent="0.35">
      <c r="A34" s="297" t="s">
        <v>698</v>
      </c>
      <c r="B34" s="381" t="s">
        <v>866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-0.49199999999999999</v>
      </c>
      <c r="O34" s="27">
        <v>-1.194</v>
      </c>
      <c r="P34" s="27">
        <v>-12.192</v>
      </c>
      <c r="Q34" s="27">
        <v>-20.847000000000001</v>
      </c>
      <c r="R34" s="27">
        <v>-30.038</v>
      </c>
      <c r="S34" s="303">
        <v>-44.124000000000002</v>
      </c>
      <c r="T34" s="303">
        <v>-58.962000000000003</v>
      </c>
      <c r="U34" s="303">
        <v>-64.191000000000003</v>
      </c>
      <c r="V34" s="303">
        <v>-56.6</v>
      </c>
      <c r="W34" s="111">
        <v>-41.004241581408429</v>
      </c>
      <c r="X34" s="111">
        <v>-69.051995930000004</v>
      </c>
      <c r="Y34" s="111">
        <v>-42.890540780000009</v>
      </c>
      <c r="Z34" s="261">
        <v>-49.495258079999999</v>
      </c>
      <c r="AB34" s="317">
        <v>0</v>
      </c>
      <c r="AC34" s="303">
        <v>0</v>
      </c>
      <c r="AD34" s="303">
        <v>-0.49199999999999999</v>
      </c>
      <c r="AE34" s="303">
        <v>-64.271000000000001</v>
      </c>
      <c r="AF34" s="303">
        <v>-223.87700000000001</v>
      </c>
      <c r="AG34" s="261">
        <v>-202.44203610140846</v>
      </c>
      <c r="AH34" s="3"/>
    </row>
    <row r="35" spans="1:34" x14ac:dyDescent="0.35">
      <c r="A35" s="297" t="s">
        <v>699</v>
      </c>
      <c r="B35" s="381" t="s">
        <v>867</v>
      </c>
      <c r="C35" s="27">
        <v>639.851</v>
      </c>
      <c r="D35" s="27">
        <v>10.598000000000001</v>
      </c>
      <c r="E35" s="27">
        <v>17.286000000000001</v>
      </c>
      <c r="F35" s="27">
        <v>50.594000000000001</v>
      </c>
      <c r="G35" s="27">
        <v>-3.8170000000000002</v>
      </c>
      <c r="H35" s="27">
        <v>-0.42</v>
      </c>
      <c r="I35" s="27">
        <v>30.167000000000002</v>
      </c>
      <c r="J35" s="27">
        <v>53.345999999999997</v>
      </c>
      <c r="K35" s="27">
        <v>6.3780000000000001</v>
      </c>
      <c r="L35" s="27">
        <v>125.77200000000001</v>
      </c>
      <c r="M35" s="27">
        <v>13.359</v>
      </c>
      <c r="N35" s="27">
        <v>63.985999999999997</v>
      </c>
      <c r="O35" s="27">
        <v>-1.4039999999999999</v>
      </c>
      <c r="P35" s="27">
        <v>13.702999999999999</v>
      </c>
      <c r="Q35" s="27">
        <v>37.491999999999997</v>
      </c>
      <c r="R35" s="27">
        <v>119.46299999999999</v>
      </c>
      <c r="S35" s="303">
        <v>5.5910000000000002</v>
      </c>
      <c r="T35" s="303">
        <v>5.6689999999999996</v>
      </c>
      <c r="U35" s="303">
        <v>14.653</v>
      </c>
      <c r="V35" s="303">
        <v>40.192999999999998</v>
      </c>
      <c r="W35" s="111">
        <v>64.316963880000017</v>
      </c>
      <c r="X35" s="111">
        <v>39.45966293</v>
      </c>
      <c r="Y35" s="111">
        <v>-5.654008499999998</v>
      </c>
      <c r="Z35" s="261">
        <v>-20.691949749999999</v>
      </c>
      <c r="AB35" s="317">
        <v>718.32899999999995</v>
      </c>
      <c r="AC35" s="303">
        <v>79.275999999999996</v>
      </c>
      <c r="AD35" s="303">
        <v>209.495</v>
      </c>
      <c r="AE35" s="303">
        <v>169.25399999999999</v>
      </c>
      <c r="AF35" s="303">
        <v>66.105999999999995</v>
      </c>
      <c r="AG35" s="261">
        <v>77.430668560000015</v>
      </c>
      <c r="AH35" s="3"/>
    </row>
    <row r="36" spans="1:34" x14ac:dyDescent="0.35">
      <c r="A36" s="298" t="s">
        <v>700</v>
      </c>
      <c r="B36" s="383" t="s">
        <v>801</v>
      </c>
      <c r="C36" s="221">
        <v>-129.59299999999999</v>
      </c>
      <c r="D36" s="221">
        <v>-131.00399999999999</v>
      </c>
      <c r="E36" s="221">
        <v>-132.08799999999999</v>
      </c>
      <c r="F36" s="221">
        <v>-109.111</v>
      </c>
      <c r="G36" s="221">
        <v>-128.08699999999999</v>
      </c>
      <c r="H36" s="221">
        <v>-129.584</v>
      </c>
      <c r="I36" s="221">
        <v>-130.07</v>
      </c>
      <c r="J36" s="221">
        <v>-137.20699999999999</v>
      </c>
      <c r="K36" s="221">
        <v>-131.727</v>
      </c>
      <c r="L36" s="221">
        <v>-137.99700000000001</v>
      </c>
      <c r="M36" s="221">
        <v>-138.63200000000001</v>
      </c>
      <c r="N36" s="221">
        <v>-146.285</v>
      </c>
      <c r="O36" s="221">
        <v>-166.905</v>
      </c>
      <c r="P36" s="221">
        <v>-169.376</v>
      </c>
      <c r="Q36" s="221">
        <v>-176.572</v>
      </c>
      <c r="R36" s="221">
        <v>-142.70049</v>
      </c>
      <c r="S36" s="262">
        <v>-174.44499999999999</v>
      </c>
      <c r="T36" s="262">
        <v>-175.38</v>
      </c>
      <c r="U36" s="262">
        <v>-178.715</v>
      </c>
      <c r="V36" s="262">
        <v>-186.12300000000002</v>
      </c>
      <c r="W36" s="262">
        <v>-172.09382292000001</v>
      </c>
      <c r="X36" s="262">
        <v>-168.31234377999999</v>
      </c>
      <c r="Y36" s="262">
        <v>-167.69075343</v>
      </c>
      <c r="Z36" s="263">
        <v>-167.43927245000003</v>
      </c>
      <c r="AB36" s="323">
        <v>-501.79599999999994</v>
      </c>
      <c r="AC36" s="262">
        <v>-524.94799999999998</v>
      </c>
      <c r="AD36" s="262">
        <v>-554.64100000000008</v>
      </c>
      <c r="AE36" s="262">
        <v>-655.55349000000001</v>
      </c>
      <c r="AF36" s="262">
        <v>-714.66300000000001</v>
      </c>
      <c r="AG36" s="263">
        <v>-675.53619147000006</v>
      </c>
      <c r="AH36" s="3"/>
    </row>
    <row r="37" spans="1:34" s="20" customFormat="1" ht="6" customHeight="1" x14ac:dyDescent="0.35">
      <c r="A37" s="197"/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8"/>
      <c r="S37" s="96"/>
      <c r="T37" s="96"/>
      <c r="U37" s="96"/>
      <c r="V37" s="96"/>
      <c r="W37" s="96"/>
      <c r="X37" s="96"/>
      <c r="Y37" s="96"/>
      <c r="Z37" s="96"/>
      <c r="AA37" s="102"/>
      <c r="AB37" s="312"/>
      <c r="AC37" s="312"/>
      <c r="AD37" s="315"/>
      <c r="AE37" s="315"/>
      <c r="AF37" s="315"/>
      <c r="AG37" s="96"/>
      <c r="AH37" s="3"/>
    </row>
    <row r="38" spans="1:34" x14ac:dyDescent="0.35">
      <c r="A38" s="293" t="s">
        <v>701</v>
      </c>
      <c r="B38" s="107" t="s">
        <v>868</v>
      </c>
      <c r="C38" s="104">
        <v>610.84699999999987</v>
      </c>
      <c r="D38" s="104">
        <v>72.128000000000156</v>
      </c>
      <c r="E38" s="104">
        <v>57.882999999999925</v>
      </c>
      <c r="F38" s="104">
        <v>292.22699999999975</v>
      </c>
      <c r="G38" s="104">
        <v>-49.848999999999933</v>
      </c>
      <c r="H38" s="104">
        <v>-244.47799999999998</v>
      </c>
      <c r="I38" s="104">
        <v>-39.096999999999923</v>
      </c>
      <c r="J38" s="104">
        <v>169.83799999999997</v>
      </c>
      <c r="K38" s="104">
        <v>-169.09300000000002</v>
      </c>
      <c r="L38" s="104">
        <v>85.740000000000123</v>
      </c>
      <c r="M38" s="104">
        <v>-40.618000000000052</v>
      </c>
      <c r="N38" s="104">
        <v>216.76700000000017</v>
      </c>
      <c r="O38" s="104">
        <v>-170.94020573</v>
      </c>
      <c r="P38" s="104">
        <v>89.254183100000091</v>
      </c>
      <c r="Q38" s="104">
        <v>-2.3599775100000215</v>
      </c>
      <c r="R38" s="104">
        <v>357.05926040999998</v>
      </c>
      <c r="S38" s="108">
        <v>-93.194999999999936</v>
      </c>
      <c r="T38" s="108">
        <v>101.93200000000024</v>
      </c>
      <c r="U38" s="108">
        <v>28.185999999999808</v>
      </c>
      <c r="V38" s="108">
        <v>361.76268999999991</v>
      </c>
      <c r="W38" s="108">
        <v>55.881932075769555</v>
      </c>
      <c r="X38" s="108">
        <v>220.5076981322693</v>
      </c>
      <c r="Y38" s="108">
        <v>127.95723392863079</v>
      </c>
      <c r="Z38" s="108">
        <v>404.89798014603889</v>
      </c>
      <c r="AB38" s="324">
        <v>1033.0849999999996</v>
      </c>
      <c r="AC38" s="108">
        <v>-163.58599999999984</v>
      </c>
      <c r="AD38" s="108">
        <v>92.79600000000022</v>
      </c>
      <c r="AE38" s="108">
        <v>273.01326027000005</v>
      </c>
      <c r="AF38" s="108">
        <v>398.68569000000002</v>
      </c>
      <c r="AG38" s="108">
        <v>809.24383587440798</v>
      </c>
      <c r="AH38" s="3"/>
    </row>
    <row r="39" spans="1:34" s="20" customFormat="1" ht="6" customHeight="1" x14ac:dyDescent="0.35">
      <c r="A39" s="197"/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8"/>
      <c r="S39" s="96"/>
      <c r="T39" s="96"/>
      <c r="U39" s="96"/>
      <c r="V39" s="96"/>
      <c r="W39" s="96"/>
      <c r="X39" s="96"/>
      <c r="Y39" s="96"/>
      <c r="Z39" s="96"/>
      <c r="AA39" s="102"/>
      <c r="AB39" s="312"/>
      <c r="AC39" s="312"/>
      <c r="AD39" s="315"/>
      <c r="AE39" s="315"/>
      <c r="AF39" s="315"/>
      <c r="AG39" s="96"/>
      <c r="AH39" s="3"/>
    </row>
    <row r="40" spans="1:34" x14ac:dyDescent="0.35">
      <c r="A40" s="293" t="s">
        <v>702</v>
      </c>
      <c r="B40" s="34" t="s">
        <v>869</v>
      </c>
      <c r="C40" s="204">
        <v>528.19700000000012</v>
      </c>
      <c r="D40" s="204">
        <v>-32.593999999999994</v>
      </c>
      <c r="E40" s="204">
        <v>-28.837</v>
      </c>
      <c r="F40" s="204">
        <v>-77.824000000000012</v>
      </c>
      <c r="G40" s="204">
        <v>-38.989999999999995</v>
      </c>
      <c r="H40" s="204">
        <v>-41.156000000000006</v>
      </c>
      <c r="I40" s="204">
        <v>-13.092999999999989</v>
      </c>
      <c r="J40" s="204">
        <v>1.804000000000002</v>
      </c>
      <c r="K40" s="204">
        <v>-38.286999999999999</v>
      </c>
      <c r="L40" s="204">
        <v>18.643999999999984</v>
      </c>
      <c r="M40" s="204">
        <v>-41.786000000000008</v>
      </c>
      <c r="N40" s="204">
        <v>-30.373999999999995</v>
      </c>
      <c r="O40" s="204">
        <v>-68.567506579999986</v>
      </c>
      <c r="P40" s="204">
        <v>-95.621825520000016</v>
      </c>
      <c r="Q40" s="204">
        <v>-101.54145938000001</v>
      </c>
      <c r="R40" s="204">
        <v>-69.47843204000003</v>
      </c>
      <c r="S40" s="276">
        <v>-100.97708237999997</v>
      </c>
      <c r="T40" s="276">
        <v>-104.59913867999995</v>
      </c>
      <c r="U40" s="276">
        <v>-110.92688914999997</v>
      </c>
      <c r="V40" s="276">
        <v>-130.26541272</v>
      </c>
      <c r="W40" s="276">
        <v>-4.4744737100000105</v>
      </c>
      <c r="X40" s="276">
        <v>-100.93395143000005</v>
      </c>
      <c r="Y40" s="276">
        <v>-92.128018530000006</v>
      </c>
      <c r="Z40" s="276">
        <v>-98.789890100000022</v>
      </c>
      <c r="AB40" s="276">
        <v>388.94200000000001</v>
      </c>
      <c r="AC40" s="276">
        <v>-91.435000000000002</v>
      </c>
      <c r="AD40" s="276">
        <v>-91.803000000000026</v>
      </c>
      <c r="AE40" s="276">
        <v>-335.20922352000002</v>
      </c>
      <c r="AF40" s="276">
        <v>-446.76852292999996</v>
      </c>
      <c r="AG40" s="276">
        <v>-296.32633376999996</v>
      </c>
      <c r="AH40" s="3"/>
    </row>
    <row r="41" spans="1:34" x14ac:dyDescent="0.35">
      <c r="A41" s="293" t="s">
        <v>703</v>
      </c>
      <c r="B41" s="382" t="s">
        <v>870</v>
      </c>
      <c r="C41" s="213">
        <v>-26.053999999999998</v>
      </c>
      <c r="D41" s="213">
        <v>0</v>
      </c>
      <c r="E41" s="213">
        <v>0</v>
      </c>
      <c r="F41" s="213">
        <v>0</v>
      </c>
      <c r="G41" s="213">
        <v>0</v>
      </c>
      <c r="H41" s="213">
        <v>0</v>
      </c>
      <c r="I41" s="213">
        <v>0</v>
      </c>
      <c r="J41" s="213">
        <v>0</v>
      </c>
      <c r="K41" s="213">
        <v>0</v>
      </c>
      <c r="L41" s="213">
        <v>0</v>
      </c>
      <c r="M41" s="213">
        <v>0</v>
      </c>
      <c r="N41" s="213">
        <v>0</v>
      </c>
      <c r="O41" s="213">
        <v>0</v>
      </c>
      <c r="P41" s="213">
        <v>0</v>
      </c>
      <c r="Q41" s="213">
        <v>0</v>
      </c>
      <c r="R41" s="213">
        <v>0</v>
      </c>
      <c r="S41" s="304">
        <v>0</v>
      </c>
      <c r="T41" s="304">
        <v>0</v>
      </c>
      <c r="U41" s="304">
        <v>0</v>
      </c>
      <c r="V41" s="304">
        <v>0</v>
      </c>
      <c r="W41" s="110">
        <v>0</v>
      </c>
      <c r="X41" s="110">
        <v>0</v>
      </c>
      <c r="Y41" s="110"/>
      <c r="Z41" s="255"/>
      <c r="AB41" s="318">
        <v>-26.053999999999998</v>
      </c>
      <c r="AC41" s="304">
        <v>0</v>
      </c>
      <c r="AD41" s="304">
        <v>0</v>
      </c>
      <c r="AE41" s="304">
        <v>0</v>
      </c>
      <c r="AF41" s="304">
        <v>0</v>
      </c>
      <c r="AG41" s="255">
        <v>0</v>
      </c>
      <c r="AH41" s="3"/>
    </row>
    <row r="42" spans="1:34" x14ac:dyDescent="0.35">
      <c r="A42" s="293" t="s">
        <v>704</v>
      </c>
      <c r="B42" s="382" t="s">
        <v>871</v>
      </c>
      <c r="C42" s="213">
        <v>30.841000000000001</v>
      </c>
      <c r="D42" s="213">
        <v>5.2999999999999999E-2</v>
      </c>
      <c r="E42" s="213">
        <v>-0.27800000000000002</v>
      </c>
      <c r="F42" s="213">
        <v>-1.054</v>
      </c>
      <c r="G42" s="213">
        <v>-12.436</v>
      </c>
      <c r="H42" s="213">
        <v>-0.27400000000000002</v>
      </c>
      <c r="I42" s="213">
        <v>-0.21099999999999999</v>
      </c>
      <c r="J42" s="213">
        <v>1.2210000000000001</v>
      </c>
      <c r="K42" s="213">
        <v>-1.6</v>
      </c>
      <c r="L42" s="213">
        <v>2.8860000000000001</v>
      </c>
      <c r="M42" s="213">
        <v>-1.9019999999999999</v>
      </c>
      <c r="N42" s="213">
        <v>-7.5999999999999998E-2</v>
      </c>
      <c r="O42" s="213">
        <v>3.7490000000000001</v>
      </c>
      <c r="P42" s="213">
        <v>-2.5209999999999999</v>
      </c>
      <c r="Q42" s="213">
        <v>-1.169</v>
      </c>
      <c r="R42" s="213">
        <v>0.26537424000000015</v>
      </c>
      <c r="S42" s="304">
        <v>-0.68300000000000005</v>
      </c>
      <c r="T42" s="304">
        <v>2.282</v>
      </c>
      <c r="U42" s="304">
        <v>-0.46200000000000002</v>
      </c>
      <c r="V42" s="304">
        <v>0.84399999999999997</v>
      </c>
      <c r="W42" s="255">
        <v>-1.9305787299999999</v>
      </c>
      <c r="X42" s="110">
        <v>-9.0519076900000019</v>
      </c>
      <c r="Y42" s="110">
        <v>1.4696704499999997</v>
      </c>
      <c r="Z42" s="255">
        <v>-3.7686353300000008</v>
      </c>
      <c r="AB42" s="318">
        <v>29.562000000000005</v>
      </c>
      <c r="AC42" s="304">
        <v>-11.700000000000001</v>
      </c>
      <c r="AD42" s="304">
        <v>-0.69199999999999984</v>
      </c>
      <c r="AE42" s="304">
        <v>0.32437424000000031</v>
      </c>
      <c r="AF42" s="304">
        <v>1.9809999999999999</v>
      </c>
      <c r="AG42" s="255">
        <v>-13.281451300000002</v>
      </c>
      <c r="AH42" s="3"/>
    </row>
    <row r="43" spans="1:34" x14ac:dyDescent="0.35">
      <c r="A43" s="295" t="s">
        <v>24</v>
      </c>
      <c r="B43" s="50" t="s">
        <v>872</v>
      </c>
      <c r="C43" s="33">
        <v>30.841000000000001</v>
      </c>
      <c r="D43" s="33">
        <v>5.2999999999999999E-2</v>
      </c>
      <c r="E43" s="33">
        <v>-0.27800000000000002</v>
      </c>
      <c r="F43" s="33">
        <v>-1.054</v>
      </c>
      <c r="G43" s="33">
        <v>-12.436</v>
      </c>
      <c r="H43" s="33">
        <v>-0.27400000000000002</v>
      </c>
      <c r="I43" s="33">
        <v>-0.21099999999999999</v>
      </c>
      <c r="J43" s="33">
        <v>1.2210000000000001</v>
      </c>
      <c r="K43" s="33">
        <v>-1.6</v>
      </c>
      <c r="L43" s="33">
        <v>2.8860000000000001</v>
      </c>
      <c r="M43" s="33">
        <v>-1.9019999999999999</v>
      </c>
      <c r="N43" s="33">
        <v>-7.5999999999999998E-2</v>
      </c>
      <c r="O43" s="33">
        <v>3.7485490100000018</v>
      </c>
      <c r="P43" s="33">
        <v>-2.5201450400000001</v>
      </c>
      <c r="Q43" s="33">
        <v>-1.1693070700000003</v>
      </c>
      <c r="R43" s="33">
        <v>0.26537424000000015</v>
      </c>
      <c r="S43" s="305">
        <v>-0.68300000000000005</v>
      </c>
      <c r="T43" s="305">
        <v>2.282</v>
      </c>
      <c r="U43" s="305">
        <v>-0.46200000000000002</v>
      </c>
      <c r="V43" s="305">
        <v>0.84399999999999997</v>
      </c>
      <c r="W43" s="109">
        <v>-1.9305787299999999</v>
      </c>
      <c r="X43" s="109">
        <v>-9.0519076900000019</v>
      </c>
      <c r="Y43" s="109">
        <v>1.84437457</v>
      </c>
      <c r="Z43" s="248">
        <v>-1.0473782600000012</v>
      </c>
      <c r="AB43" s="325">
        <v>29.562000000000005</v>
      </c>
      <c r="AC43" s="305">
        <v>-11.700000000000001</v>
      </c>
      <c r="AD43" s="305">
        <v>-0.69199999999999984</v>
      </c>
      <c r="AE43" s="305">
        <v>0.3244711400000016</v>
      </c>
      <c r="AF43" s="305">
        <v>1.9809999999999999</v>
      </c>
      <c r="AG43" s="248">
        <v>-10.185490110000003</v>
      </c>
      <c r="AH43" s="3"/>
    </row>
    <row r="44" spans="1:34" x14ac:dyDescent="0.35">
      <c r="A44" s="295" t="s">
        <v>25</v>
      </c>
      <c r="B44" s="50" t="s">
        <v>873</v>
      </c>
      <c r="C44" s="109">
        <v>0</v>
      </c>
      <c r="D44" s="109">
        <v>0</v>
      </c>
      <c r="E44" s="109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>
        <v>0</v>
      </c>
      <c r="R44" s="109">
        <v>0</v>
      </c>
      <c r="S44" s="109">
        <v>0</v>
      </c>
      <c r="T44" s="109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-0.37470412000000031</v>
      </c>
      <c r="Z44" s="248">
        <v>-2.7212570699999996</v>
      </c>
      <c r="AB44" s="325">
        <v>0</v>
      </c>
      <c r="AC44" s="305">
        <v>0</v>
      </c>
      <c r="AD44" s="305">
        <v>0</v>
      </c>
      <c r="AE44" s="305">
        <v>0</v>
      </c>
      <c r="AF44" s="305">
        <v>0</v>
      </c>
      <c r="AG44" s="248">
        <v>-3.0959611899999997</v>
      </c>
      <c r="AH44" s="3"/>
    </row>
    <row r="45" spans="1:34" x14ac:dyDescent="0.35">
      <c r="A45" s="293" t="s">
        <v>705</v>
      </c>
      <c r="B45" s="382" t="s">
        <v>874</v>
      </c>
      <c r="C45" s="213">
        <v>-43.579000000000001</v>
      </c>
      <c r="D45" s="213">
        <v>-51.911999999999999</v>
      </c>
      <c r="E45" s="213">
        <v>-52.99</v>
      </c>
      <c r="F45" s="213">
        <v>-107.35600000000001</v>
      </c>
      <c r="G45" s="213">
        <v>-44.98</v>
      </c>
      <c r="H45" s="213">
        <v>-55.733000000000004</v>
      </c>
      <c r="I45" s="213">
        <v>-61.114999999999995</v>
      </c>
      <c r="J45" s="213">
        <v>-52.251999999999995</v>
      </c>
      <c r="K45" s="213">
        <v>-53.012999999999998</v>
      </c>
      <c r="L45" s="213">
        <v>-55.122000000000007</v>
      </c>
      <c r="M45" s="213">
        <v>-73.442000000000007</v>
      </c>
      <c r="N45" s="213">
        <v>-85.724999999999994</v>
      </c>
      <c r="O45" s="213">
        <v>-110.33154988</v>
      </c>
      <c r="P45" s="213">
        <v>-144.80598391000001</v>
      </c>
      <c r="Q45" s="213">
        <v>-174.33173564000001</v>
      </c>
      <c r="R45" s="213">
        <v>-195.62325971000001</v>
      </c>
      <c r="S45" s="304">
        <v>-168.92208237999998</v>
      </c>
      <c r="T45" s="304">
        <v>-151.69013867999996</v>
      </c>
      <c r="U45" s="304">
        <v>-161.09688914999998</v>
      </c>
      <c r="V45" s="304">
        <v>-172.85541272</v>
      </c>
      <c r="W45" s="110">
        <v>-144.73704680999998</v>
      </c>
      <c r="X45" s="110">
        <v>-128.14546098000002</v>
      </c>
      <c r="Y45" s="110">
        <v>-129.04439565000001</v>
      </c>
      <c r="Z45" s="255">
        <v>-153.11688361000003</v>
      </c>
      <c r="AB45" s="318">
        <v>-255.83699999999999</v>
      </c>
      <c r="AC45" s="304">
        <v>-214.08</v>
      </c>
      <c r="AD45" s="304">
        <v>-267.30200000000002</v>
      </c>
      <c r="AE45" s="304">
        <v>-625.09252914000001</v>
      </c>
      <c r="AF45" s="304">
        <v>-654.56452292999995</v>
      </c>
      <c r="AG45" s="255">
        <v>-555.04378704999999</v>
      </c>
      <c r="AH45" s="3"/>
    </row>
    <row r="46" spans="1:34" x14ac:dyDescent="0.35">
      <c r="A46" s="295" t="s">
        <v>26</v>
      </c>
      <c r="B46" s="50" t="s">
        <v>875</v>
      </c>
      <c r="C46" s="33">
        <v>-11.191000000000001</v>
      </c>
      <c r="D46" s="33">
        <v>-19.556999999999999</v>
      </c>
      <c r="E46" s="33">
        <v>-20.478000000000002</v>
      </c>
      <c r="F46" s="33">
        <v>-9.5229999999999997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>
        <v>0</v>
      </c>
      <c r="R46" s="33">
        <v>0</v>
      </c>
      <c r="S46" s="305">
        <v>0</v>
      </c>
      <c r="T46" s="305">
        <v>0</v>
      </c>
      <c r="U46" s="305">
        <v>0</v>
      </c>
      <c r="V46" s="305">
        <v>0</v>
      </c>
      <c r="W46" s="109">
        <v>0</v>
      </c>
      <c r="X46" s="109">
        <v>0</v>
      </c>
      <c r="Y46" s="109">
        <v>0</v>
      </c>
      <c r="Z46" s="248">
        <v>0</v>
      </c>
      <c r="AB46" s="325">
        <v>-60.748999999999995</v>
      </c>
      <c r="AC46" s="305">
        <v>0</v>
      </c>
      <c r="AD46" s="305">
        <v>0</v>
      </c>
      <c r="AE46" s="305">
        <v>0</v>
      </c>
      <c r="AF46" s="305">
        <v>0</v>
      </c>
      <c r="AG46" s="248">
        <v>0</v>
      </c>
      <c r="AH46" s="3"/>
    </row>
    <row r="47" spans="1:34" x14ac:dyDescent="0.35">
      <c r="A47" s="295" t="s">
        <v>706</v>
      </c>
      <c r="B47" s="50" t="s">
        <v>876</v>
      </c>
      <c r="C47" s="33">
        <v>0</v>
      </c>
      <c r="D47" s="33">
        <v>0</v>
      </c>
      <c r="E47" s="33">
        <v>0</v>
      </c>
      <c r="F47" s="33">
        <v>0</v>
      </c>
      <c r="G47" s="33">
        <v>0</v>
      </c>
      <c r="H47" s="33">
        <v>-9.7200000000000006</v>
      </c>
      <c r="I47" s="33">
        <v>-13.342000000000001</v>
      </c>
      <c r="J47" s="33">
        <v>-12.743</v>
      </c>
      <c r="K47" s="33">
        <v>-12.837999999999999</v>
      </c>
      <c r="L47" s="33">
        <v>-11.976000000000001</v>
      </c>
      <c r="M47" s="33">
        <v>-24.963000000000001</v>
      </c>
      <c r="N47" s="33">
        <v>-31.68</v>
      </c>
      <c r="O47" s="33">
        <v>-40.759</v>
      </c>
      <c r="P47" s="33">
        <v>-64.697000000000003</v>
      </c>
      <c r="Q47" s="33">
        <v>-85.55</v>
      </c>
      <c r="R47" s="33">
        <v>-81.360361929999996</v>
      </c>
      <c r="S47" s="305">
        <v>-74.197999999999993</v>
      </c>
      <c r="T47" s="305">
        <v>-58.716999999999999</v>
      </c>
      <c r="U47" s="305">
        <v>-64.947999999999993</v>
      </c>
      <c r="V47" s="305">
        <v>-57.558</v>
      </c>
      <c r="W47" s="109">
        <v>-53.652761469999994</v>
      </c>
      <c r="X47" s="109">
        <v>-46.963906849999994</v>
      </c>
      <c r="Y47" s="109">
        <v>-42.124632360000007</v>
      </c>
      <c r="Z47" s="248">
        <v>-45.011401960000001</v>
      </c>
      <c r="AB47" s="325">
        <v>0</v>
      </c>
      <c r="AC47" s="305">
        <v>-35.805</v>
      </c>
      <c r="AD47" s="305">
        <v>-81.456999999999994</v>
      </c>
      <c r="AE47" s="305">
        <v>-272.36636192999998</v>
      </c>
      <c r="AF47" s="305">
        <v>-255.42099999999999</v>
      </c>
      <c r="AG47" s="248">
        <v>-187.75270264</v>
      </c>
      <c r="AH47" s="3"/>
    </row>
    <row r="48" spans="1:34" x14ac:dyDescent="0.35">
      <c r="A48" s="295" t="s">
        <v>17</v>
      </c>
      <c r="B48" s="50" t="s">
        <v>824</v>
      </c>
      <c r="C48" s="33">
        <v>-18.524000000000001</v>
      </c>
      <c r="D48" s="33">
        <v>-18.727</v>
      </c>
      <c r="E48" s="33">
        <v>-17.875</v>
      </c>
      <c r="F48" s="33">
        <v>-82.352000000000004</v>
      </c>
      <c r="G48" s="33">
        <v>-32.823</v>
      </c>
      <c r="H48" s="33">
        <v>-34.634</v>
      </c>
      <c r="I48" s="33">
        <v>-33.911999999999999</v>
      </c>
      <c r="J48" s="33">
        <v>-30.420999999999999</v>
      </c>
      <c r="K48" s="33">
        <v>-31.754999999999999</v>
      </c>
      <c r="L48" s="33">
        <v>-34.524000000000001</v>
      </c>
      <c r="M48" s="33">
        <v>-35.104999999999997</v>
      </c>
      <c r="N48" s="33">
        <v>-34.027000000000001</v>
      </c>
      <c r="O48" s="33">
        <v>-38.332000000000001</v>
      </c>
      <c r="P48" s="33">
        <v>-37.590000000000003</v>
      </c>
      <c r="Q48" s="33">
        <v>-40.406999999999996</v>
      </c>
      <c r="R48" s="33">
        <v>-63.961864540000001</v>
      </c>
      <c r="S48" s="305">
        <v>-37.959000000000003</v>
      </c>
      <c r="T48" s="305">
        <v>-39.734999999999999</v>
      </c>
      <c r="U48" s="305">
        <v>-40.503</v>
      </c>
      <c r="V48" s="305">
        <v>-60.012</v>
      </c>
      <c r="W48" s="109">
        <v>-39.523746850000002</v>
      </c>
      <c r="X48" s="109">
        <v>-35.158250170000002</v>
      </c>
      <c r="Y48" s="109">
        <v>-35.345136279999998</v>
      </c>
      <c r="Z48" s="248">
        <v>-60.885955930000009</v>
      </c>
      <c r="AB48" s="325">
        <v>-137.47800000000001</v>
      </c>
      <c r="AC48" s="305">
        <v>-131.79</v>
      </c>
      <c r="AD48" s="305">
        <v>-135.411</v>
      </c>
      <c r="AE48" s="305">
        <v>-180.29086454</v>
      </c>
      <c r="AF48" s="305">
        <v>-178.209</v>
      </c>
      <c r="AG48" s="248">
        <v>-170.91308923000003</v>
      </c>
      <c r="AH48" s="3"/>
    </row>
    <row r="49" spans="1:34" x14ac:dyDescent="0.35">
      <c r="A49" s="295" t="s">
        <v>707</v>
      </c>
      <c r="B49" s="50" t="s">
        <v>877</v>
      </c>
      <c r="C49" s="33">
        <v>-7.5590000000000002</v>
      </c>
      <c r="D49" s="33">
        <v>-7.2919999999999998</v>
      </c>
      <c r="E49" s="33">
        <v>-6.673</v>
      </c>
      <c r="F49" s="33">
        <v>-6.694</v>
      </c>
      <c r="G49" s="33">
        <v>-5.8339999999999996</v>
      </c>
      <c r="H49" s="33">
        <v>-6.6059999999999999</v>
      </c>
      <c r="I49" s="33">
        <v>-10.477</v>
      </c>
      <c r="J49" s="33">
        <v>-4.2450000000000001</v>
      </c>
      <c r="K49" s="33">
        <v>-3.5939999999999999</v>
      </c>
      <c r="L49" s="33">
        <v>-3.468</v>
      </c>
      <c r="M49" s="33">
        <v>-3.359</v>
      </c>
      <c r="N49" s="33">
        <v>-4.04</v>
      </c>
      <c r="O49" s="33">
        <v>-3.6389999999999998</v>
      </c>
      <c r="P49" s="33">
        <v>-5.024</v>
      </c>
      <c r="Q49" s="33">
        <v>-7.0060000000000002</v>
      </c>
      <c r="R49" s="33">
        <v>-6.07789512</v>
      </c>
      <c r="S49" s="305">
        <v>-6.2119999999999997</v>
      </c>
      <c r="T49" s="305">
        <v>-5.3979999999999997</v>
      </c>
      <c r="U49" s="305">
        <v>-5.0140000000000002</v>
      </c>
      <c r="V49" s="305">
        <v>-5.5410000000000004</v>
      </c>
      <c r="W49" s="109">
        <v>-5.9768468700000001</v>
      </c>
      <c r="X49" s="109">
        <v>-4.6179744800000009</v>
      </c>
      <c r="Y49" s="109">
        <v>-6.59993272</v>
      </c>
      <c r="Z49" s="248">
        <v>-4.4626803699999993</v>
      </c>
      <c r="AB49" s="325">
        <v>-28.218</v>
      </c>
      <c r="AC49" s="305">
        <v>-27.162000000000003</v>
      </c>
      <c r="AD49" s="305">
        <v>-14.460999999999999</v>
      </c>
      <c r="AE49" s="305">
        <v>-21.746895120000001</v>
      </c>
      <c r="AF49" s="305">
        <v>-22.164999999999999</v>
      </c>
      <c r="AG49" s="248">
        <v>-21.657434440000003</v>
      </c>
      <c r="AH49" s="3"/>
    </row>
    <row r="50" spans="1:34" x14ac:dyDescent="0.35">
      <c r="A50" s="295" t="s">
        <v>708</v>
      </c>
      <c r="B50" s="50" t="s">
        <v>878</v>
      </c>
      <c r="C50" s="33">
        <v>-4.327</v>
      </c>
      <c r="D50" s="33">
        <v>-5.4109999999999996</v>
      </c>
      <c r="E50" s="33">
        <v>-6.92</v>
      </c>
      <c r="F50" s="33">
        <v>-8.3249999999999993</v>
      </c>
      <c r="G50" s="33">
        <v>-5.8129999999999997</v>
      </c>
      <c r="H50" s="33">
        <v>-3.9359999999999999</v>
      </c>
      <c r="I50" s="33">
        <v>-2.1480000000000001</v>
      </c>
      <c r="J50" s="33">
        <v>-3.48</v>
      </c>
      <c r="K50" s="33">
        <v>-3.5070000000000001</v>
      </c>
      <c r="L50" s="33">
        <v>-4.149</v>
      </c>
      <c r="M50" s="33">
        <v>-8.2349999999999994</v>
      </c>
      <c r="N50" s="33">
        <v>-12.712999999999999</v>
      </c>
      <c r="O50" s="33">
        <v>-18.233000000000001</v>
      </c>
      <c r="P50" s="33">
        <v>-20.454999999999998</v>
      </c>
      <c r="Q50" s="33">
        <v>-24.103000000000002</v>
      </c>
      <c r="R50" s="33">
        <v>-25.819784959999996</v>
      </c>
      <c r="S50" s="305">
        <v>-27.890999999999998</v>
      </c>
      <c r="T50" s="305">
        <v>-27.385999999999999</v>
      </c>
      <c r="U50" s="305">
        <v>-29.483000000000001</v>
      </c>
      <c r="V50" s="305">
        <v>-31.532</v>
      </c>
      <c r="W50" s="109">
        <v>-28.02304118</v>
      </c>
      <c r="X50" s="109">
        <v>-23.539597670000003</v>
      </c>
      <c r="Y50" s="109">
        <v>-23.177137030000001</v>
      </c>
      <c r="Z50" s="248">
        <v>-21.188360469999999</v>
      </c>
      <c r="AB50" s="325">
        <v>-24.983000000000001</v>
      </c>
      <c r="AC50" s="305">
        <v>-15.376999999999999</v>
      </c>
      <c r="AD50" s="305">
        <v>-28.603999999999999</v>
      </c>
      <c r="AE50" s="305">
        <v>-88.610784960000004</v>
      </c>
      <c r="AF50" s="305">
        <v>-116.292</v>
      </c>
      <c r="AG50" s="248">
        <v>-95.928136349999988</v>
      </c>
      <c r="AH50" s="3"/>
    </row>
    <row r="51" spans="1:34" x14ac:dyDescent="0.35">
      <c r="A51" s="295" t="s">
        <v>709</v>
      </c>
      <c r="B51" s="50" t="s">
        <v>879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-7.8512907900000002</v>
      </c>
      <c r="P51" s="33">
        <v>-13.851000000000001</v>
      </c>
      <c r="Q51" s="33">
        <v>-16.295999999999999</v>
      </c>
      <c r="R51" s="33">
        <v>-16.329999999999998</v>
      </c>
      <c r="S51" s="305">
        <v>-17.861000000000001</v>
      </c>
      <c r="T51" s="305">
        <v>-17.32</v>
      </c>
      <c r="U51" s="305">
        <v>-18.413</v>
      </c>
      <c r="V51" s="305">
        <v>-16.975000000000001</v>
      </c>
      <c r="W51" s="109">
        <v>-16.37018475</v>
      </c>
      <c r="X51" s="109">
        <v>-16.412434049999998</v>
      </c>
      <c r="Y51" s="109">
        <v>-17.595259179999999</v>
      </c>
      <c r="Z51" s="248">
        <v>-18.782175519999999</v>
      </c>
      <c r="AB51" s="325">
        <v>0</v>
      </c>
      <c r="AC51" s="305">
        <v>0</v>
      </c>
      <c r="AD51" s="305">
        <v>0</v>
      </c>
      <c r="AE51" s="305">
        <v>-54.328290789999997</v>
      </c>
      <c r="AF51" s="305">
        <v>-70.568999999999988</v>
      </c>
      <c r="AG51" s="248">
        <v>-69.160053499999989</v>
      </c>
      <c r="AH51" s="3"/>
    </row>
    <row r="52" spans="1:34" x14ac:dyDescent="0.35">
      <c r="A52" s="295" t="s">
        <v>27</v>
      </c>
      <c r="B52" s="50" t="s">
        <v>880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/>
      <c r="S52" s="305">
        <v>0</v>
      </c>
      <c r="T52" s="305">
        <v>-3.1052182299999997</v>
      </c>
      <c r="U52" s="305">
        <v>-1.0049999999999999</v>
      </c>
      <c r="V52" s="305">
        <v>0</v>
      </c>
      <c r="W52" s="109">
        <v>0</v>
      </c>
      <c r="X52" s="109">
        <v>0</v>
      </c>
      <c r="Y52" s="109">
        <v>0</v>
      </c>
      <c r="Z52" s="248">
        <v>0</v>
      </c>
      <c r="AB52" s="325">
        <v>0</v>
      </c>
      <c r="AC52" s="305">
        <v>0</v>
      </c>
      <c r="AD52" s="305">
        <v>0</v>
      </c>
      <c r="AE52" s="305">
        <v>0</v>
      </c>
      <c r="AF52" s="305">
        <v>-4.1102182299999992</v>
      </c>
      <c r="AG52" s="248">
        <v>0</v>
      </c>
      <c r="AH52" s="3"/>
    </row>
    <row r="53" spans="1:34" x14ac:dyDescent="0.35">
      <c r="A53" s="295" t="s">
        <v>710</v>
      </c>
      <c r="B53" s="50" t="s">
        <v>881</v>
      </c>
      <c r="C53" s="33">
        <v>-1.978</v>
      </c>
      <c r="D53" s="33">
        <v>-0.92500000000000004</v>
      </c>
      <c r="E53" s="33">
        <v>-1.044</v>
      </c>
      <c r="F53" s="33">
        <v>-0.46200000000000002</v>
      </c>
      <c r="G53" s="33">
        <v>-0.51</v>
      </c>
      <c r="H53" s="33">
        <v>-0.83699999999999997</v>
      </c>
      <c r="I53" s="33">
        <v>-1.236</v>
      </c>
      <c r="J53" s="33">
        <v>-1.363</v>
      </c>
      <c r="K53" s="33">
        <v>-1.319</v>
      </c>
      <c r="L53" s="33">
        <v>-1.0049999999999999</v>
      </c>
      <c r="M53" s="33">
        <v>-1.78</v>
      </c>
      <c r="N53" s="33">
        <v>-3.2650000000000001</v>
      </c>
      <c r="O53" s="33">
        <v>-1.51725909</v>
      </c>
      <c r="P53" s="33">
        <v>-3.1889839100000001</v>
      </c>
      <c r="Q53" s="33">
        <v>-0.96973564000000001</v>
      </c>
      <c r="R53" s="33">
        <v>-2.0733531599999995</v>
      </c>
      <c r="S53" s="305">
        <v>-4.8010823799999995</v>
      </c>
      <c r="T53" s="305">
        <v>-2.8920449999999619E-2</v>
      </c>
      <c r="U53" s="305">
        <v>-1.7308891500000003</v>
      </c>
      <c r="V53" s="305">
        <v>-1.2374127200000002</v>
      </c>
      <c r="W53" s="109">
        <v>-1.1904656899999999</v>
      </c>
      <c r="X53" s="109">
        <v>-1.4532977599999997</v>
      </c>
      <c r="Y53" s="109">
        <v>-4.2022980799999985</v>
      </c>
      <c r="Z53" s="248">
        <v>-2.7863093600000002</v>
      </c>
      <c r="AB53" s="325">
        <v>-4.4089999999999998</v>
      </c>
      <c r="AC53" s="305">
        <v>-3.9460000000000002</v>
      </c>
      <c r="AD53" s="305">
        <v>-7.3689999999999998</v>
      </c>
      <c r="AE53" s="305">
        <v>-7.7493318000000002</v>
      </c>
      <c r="AF53" s="305">
        <v>-7.7983046999999992</v>
      </c>
      <c r="AG53" s="248">
        <v>-9.6323708899999989</v>
      </c>
      <c r="AH53" s="3"/>
    </row>
    <row r="54" spans="1:34" x14ac:dyDescent="0.35">
      <c r="A54" s="293" t="s">
        <v>711</v>
      </c>
      <c r="B54" s="382" t="s">
        <v>882</v>
      </c>
      <c r="C54" s="213">
        <v>566.98900000000003</v>
      </c>
      <c r="D54" s="213">
        <v>19.265000000000004</v>
      </c>
      <c r="E54" s="213">
        <v>24.431000000000001</v>
      </c>
      <c r="F54" s="213">
        <v>30.586000000000002</v>
      </c>
      <c r="G54" s="213">
        <v>18.426000000000002</v>
      </c>
      <c r="H54" s="213">
        <v>14.850999999999999</v>
      </c>
      <c r="I54" s="213">
        <v>48.233000000000004</v>
      </c>
      <c r="J54" s="213">
        <v>52.834999999999994</v>
      </c>
      <c r="K54" s="213">
        <v>16.326000000000001</v>
      </c>
      <c r="L54" s="213">
        <v>70.88</v>
      </c>
      <c r="M54" s="213">
        <v>33.558</v>
      </c>
      <c r="N54" s="213">
        <v>55.427</v>
      </c>
      <c r="O54" s="213">
        <v>38.015043300000002</v>
      </c>
      <c r="P54" s="213">
        <v>51.705158390000001</v>
      </c>
      <c r="Q54" s="213">
        <v>73.959276259999996</v>
      </c>
      <c r="R54" s="213">
        <v>125.87945342999998</v>
      </c>
      <c r="S54" s="304">
        <v>68.628</v>
      </c>
      <c r="T54" s="304">
        <v>43.652000000000001</v>
      </c>
      <c r="U54" s="304">
        <v>48.69100000000001</v>
      </c>
      <c r="V54" s="304">
        <v>37.775999999999996</v>
      </c>
      <c r="W54" s="110">
        <v>141.24019009999998</v>
      </c>
      <c r="X54" s="110">
        <v>34.313078389999994</v>
      </c>
      <c r="Y54" s="110">
        <v>33.153732350000006</v>
      </c>
      <c r="Z54" s="255">
        <v>54.859966749999998</v>
      </c>
      <c r="AB54" s="110">
        <v>641.27099999999996</v>
      </c>
      <c r="AC54" s="110">
        <v>134.345</v>
      </c>
      <c r="AD54" s="110">
        <v>176.191</v>
      </c>
      <c r="AE54" s="110">
        <v>289.55893137999999</v>
      </c>
      <c r="AF54" s="110">
        <v>198.74700000000001</v>
      </c>
      <c r="AG54" s="110">
        <v>263.56696758999999</v>
      </c>
      <c r="AH54" s="3"/>
    </row>
    <row r="55" spans="1:34" x14ac:dyDescent="0.35">
      <c r="A55" s="295" t="s">
        <v>712</v>
      </c>
      <c r="B55" s="50" t="s">
        <v>883</v>
      </c>
      <c r="C55" s="33">
        <v>561.40899999999999</v>
      </c>
      <c r="D55" s="33">
        <v>12.14</v>
      </c>
      <c r="E55" s="33">
        <v>16.785</v>
      </c>
      <c r="F55" s="33">
        <v>18.782</v>
      </c>
      <c r="G55" s="33">
        <v>6.0170000000000003</v>
      </c>
      <c r="H55" s="33">
        <v>6.0190000000000001</v>
      </c>
      <c r="I55" s="33">
        <v>37.707000000000001</v>
      </c>
      <c r="J55" s="33">
        <v>42.683999999999997</v>
      </c>
      <c r="K55" s="33">
        <v>6.3780000000000001</v>
      </c>
      <c r="L55" s="33">
        <v>63.843000000000004</v>
      </c>
      <c r="M55" s="33">
        <v>20.437000000000001</v>
      </c>
      <c r="N55" s="33">
        <v>35.722999999999999</v>
      </c>
      <c r="O55" s="33">
        <v>21.309000000000001</v>
      </c>
      <c r="P55" s="33">
        <v>28.702000000000002</v>
      </c>
      <c r="Q55" s="33">
        <v>34.436</v>
      </c>
      <c r="R55" s="33">
        <v>84.194999999999993</v>
      </c>
      <c r="S55" s="305">
        <v>24.637</v>
      </c>
      <c r="T55" s="305">
        <v>24.448</v>
      </c>
      <c r="U55" s="305">
        <v>22.442</v>
      </c>
      <c r="V55" s="305">
        <v>10.497999999999999</v>
      </c>
      <c r="W55" s="109">
        <v>109.52582556999998</v>
      </c>
      <c r="X55" s="109">
        <v>13.628664050000001</v>
      </c>
      <c r="Y55" s="109">
        <v>13.360434500000002</v>
      </c>
      <c r="Z55" s="248">
        <v>27.661697330000006</v>
      </c>
      <c r="AB55" s="325">
        <v>609.11599999999999</v>
      </c>
      <c r="AC55" s="305">
        <v>92.426999999999992</v>
      </c>
      <c r="AD55" s="305">
        <v>126.381</v>
      </c>
      <c r="AE55" s="305">
        <v>168.642</v>
      </c>
      <c r="AF55" s="305">
        <v>82.025000000000006</v>
      </c>
      <c r="AG55" s="248">
        <v>164.17662145</v>
      </c>
      <c r="AH55" s="3"/>
    </row>
    <row r="56" spans="1:34" x14ac:dyDescent="0.35">
      <c r="A56" s="295" t="s">
        <v>713</v>
      </c>
      <c r="B56" s="50" t="s">
        <v>884</v>
      </c>
      <c r="C56" s="33">
        <v>0</v>
      </c>
      <c r="D56" s="33">
        <v>0</v>
      </c>
      <c r="E56" s="33">
        <v>0</v>
      </c>
      <c r="F56" s="33">
        <v>0</v>
      </c>
      <c r="G56" s="33">
        <v>3.4049999999999998</v>
      </c>
      <c r="H56" s="33">
        <v>7.5209999999999999</v>
      </c>
      <c r="I56" s="33">
        <v>6.5880000000000001</v>
      </c>
      <c r="J56" s="33">
        <v>6.3410000000000002</v>
      </c>
      <c r="K56" s="33">
        <v>6.1550000000000002</v>
      </c>
      <c r="L56" s="33">
        <v>4.8090000000000002</v>
      </c>
      <c r="M56" s="33">
        <v>11.101000000000001</v>
      </c>
      <c r="N56" s="33">
        <v>15.304</v>
      </c>
      <c r="O56" s="33">
        <v>13.948</v>
      </c>
      <c r="P56" s="33">
        <v>21.100999999999999</v>
      </c>
      <c r="Q56" s="33">
        <v>37.478000000000002</v>
      </c>
      <c r="R56" s="33">
        <v>39.134999999999998</v>
      </c>
      <c r="S56" s="305">
        <v>42.783000000000001</v>
      </c>
      <c r="T56" s="305">
        <v>16.876000000000001</v>
      </c>
      <c r="U56" s="305">
        <v>22.937000000000001</v>
      </c>
      <c r="V56" s="305">
        <v>22.396000000000001</v>
      </c>
      <c r="W56" s="109">
        <v>27.969520780000007</v>
      </c>
      <c r="X56" s="109">
        <v>16.478216109999998</v>
      </c>
      <c r="Y56" s="109">
        <v>15.697974530000002</v>
      </c>
      <c r="Z56" s="248">
        <v>24.282072300000003</v>
      </c>
      <c r="AB56" s="325">
        <v>0</v>
      </c>
      <c r="AC56" s="305">
        <v>23.855</v>
      </c>
      <c r="AD56" s="305">
        <v>37.369</v>
      </c>
      <c r="AE56" s="305">
        <v>111.66200000000001</v>
      </c>
      <c r="AF56" s="305">
        <v>104.992</v>
      </c>
      <c r="AG56" s="248">
        <v>84.427783720000008</v>
      </c>
      <c r="AH56" s="3"/>
    </row>
    <row r="57" spans="1:34" x14ac:dyDescent="0.35">
      <c r="A57" s="295" t="s">
        <v>714</v>
      </c>
      <c r="B57" s="50" t="s">
        <v>885</v>
      </c>
      <c r="C57" s="33">
        <v>6.2779999999999996</v>
      </c>
      <c r="D57" s="33">
        <v>6.7430000000000003</v>
      </c>
      <c r="E57" s="33">
        <v>7.569</v>
      </c>
      <c r="F57" s="33">
        <v>11.14</v>
      </c>
      <c r="G57" s="33">
        <v>8.5850000000000009</v>
      </c>
      <c r="H57" s="33">
        <v>0.875</v>
      </c>
      <c r="I57" s="33">
        <v>3.7120000000000002</v>
      </c>
      <c r="J57" s="33">
        <v>3.7970000000000002</v>
      </c>
      <c r="K57" s="33">
        <v>3.5990000000000002</v>
      </c>
      <c r="L57" s="33">
        <v>2.3650000000000002</v>
      </c>
      <c r="M57" s="33">
        <v>2.117</v>
      </c>
      <c r="N57" s="33">
        <v>4.3579999999999997</v>
      </c>
      <c r="O57" s="33">
        <v>2.7570000000000001</v>
      </c>
      <c r="P57" s="33">
        <v>1.899</v>
      </c>
      <c r="Q57" s="33">
        <v>2.044</v>
      </c>
      <c r="R57" s="33">
        <v>2.548</v>
      </c>
      <c r="S57" s="305">
        <v>1.2070000000000001</v>
      </c>
      <c r="T57" s="305">
        <v>2.3250000000000002</v>
      </c>
      <c r="U57" s="305">
        <v>3.31</v>
      </c>
      <c r="V57" s="305">
        <v>4.8440000000000003</v>
      </c>
      <c r="W57" s="109">
        <v>3.7435198999999999</v>
      </c>
      <c r="X57" s="109">
        <v>4.2050579799999994</v>
      </c>
      <c r="Y57" s="109">
        <v>4.0943388200000008</v>
      </c>
      <c r="Z57" s="248">
        <v>2.9154628300000001</v>
      </c>
      <c r="AB57" s="325">
        <v>31.73</v>
      </c>
      <c r="AC57" s="305">
        <v>16.969000000000001</v>
      </c>
      <c r="AD57" s="305">
        <v>12.439</v>
      </c>
      <c r="AE57" s="305">
        <v>9.2480000000000011</v>
      </c>
      <c r="AF57" s="305">
        <v>11.686</v>
      </c>
      <c r="AG57" s="248">
        <v>14.958379529999998</v>
      </c>
      <c r="AH57" s="3"/>
    </row>
    <row r="58" spans="1:34" x14ac:dyDescent="0.35">
      <c r="A58" s="295" t="s">
        <v>715</v>
      </c>
      <c r="B58" s="50" t="s">
        <v>886</v>
      </c>
      <c r="C58" s="33">
        <v>-0.69799999999999995</v>
      </c>
      <c r="D58" s="33">
        <v>0.38200000000000001</v>
      </c>
      <c r="E58" s="33">
        <v>7.6999999999999999E-2</v>
      </c>
      <c r="F58" s="33">
        <v>0.66400000000000003</v>
      </c>
      <c r="G58" s="33">
        <v>0.41899999999999998</v>
      </c>
      <c r="H58" s="33">
        <v>0.436</v>
      </c>
      <c r="I58" s="33">
        <v>0.22600000000000001</v>
      </c>
      <c r="J58" s="33">
        <v>1.2999999999999999E-2</v>
      </c>
      <c r="K58" s="33">
        <v>0.19400000000000001</v>
      </c>
      <c r="L58" s="33">
        <v>-0.13700000000000001</v>
      </c>
      <c r="M58" s="33">
        <v>-9.7000000000000003E-2</v>
      </c>
      <c r="N58" s="33">
        <v>4.2000000000000003E-2</v>
      </c>
      <c r="O58" s="33">
        <v>1.0432999999999879E-3</v>
      </c>
      <c r="P58" s="33">
        <v>3.1583900000000183E-3</v>
      </c>
      <c r="Q58" s="33">
        <v>1.2762599999999935E-3</v>
      </c>
      <c r="R58" s="33">
        <v>1.4534300000000205E-3</v>
      </c>
      <c r="S58" s="305">
        <v>1E-3</v>
      </c>
      <c r="T58" s="305">
        <v>3.0000000000000001E-3</v>
      </c>
      <c r="U58" s="305">
        <v>2E-3</v>
      </c>
      <c r="V58" s="305">
        <v>3.7999999999999999E-2</v>
      </c>
      <c r="W58" s="109">
        <v>1.3238499999999999E-3</v>
      </c>
      <c r="X58" s="109">
        <v>1.14025E-3</v>
      </c>
      <c r="Y58" s="109">
        <v>9.8450000000000013E-4</v>
      </c>
      <c r="Z58" s="248">
        <v>7.3429000000000007E-4</v>
      </c>
      <c r="AB58" s="325">
        <v>0.4250000000000001</v>
      </c>
      <c r="AC58" s="305">
        <v>1.0939999999999999</v>
      </c>
      <c r="AD58" s="305">
        <v>1.9999999999999948E-3</v>
      </c>
      <c r="AE58" s="305">
        <v>6.93138000000002E-3</v>
      </c>
      <c r="AF58" s="305">
        <v>4.3999999999999997E-2</v>
      </c>
      <c r="AG58" s="248">
        <v>4.1828899999999999E-3</v>
      </c>
      <c r="AH58" s="3"/>
    </row>
    <row r="59" spans="1:34" s="1" customFormat="1" x14ac:dyDescent="0.35">
      <c r="A59" s="293" t="s">
        <v>716</v>
      </c>
      <c r="B59" s="384" t="s">
        <v>887</v>
      </c>
      <c r="C59" s="225">
        <v>0</v>
      </c>
      <c r="D59" s="225">
        <v>0</v>
      </c>
      <c r="E59" s="225">
        <v>0</v>
      </c>
      <c r="F59" s="225">
        <v>0</v>
      </c>
      <c r="G59" s="225">
        <v>0</v>
      </c>
      <c r="H59" s="225">
        <v>0</v>
      </c>
      <c r="I59" s="225">
        <v>0</v>
      </c>
      <c r="J59" s="225">
        <v>0</v>
      </c>
      <c r="K59" s="225">
        <v>0</v>
      </c>
      <c r="L59" s="225">
        <v>0</v>
      </c>
      <c r="M59" s="225">
        <v>0</v>
      </c>
      <c r="N59" s="225">
        <v>0</v>
      </c>
      <c r="O59" s="225">
        <v>0</v>
      </c>
      <c r="P59" s="225">
        <v>0</v>
      </c>
      <c r="Q59" s="225">
        <v>0</v>
      </c>
      <c r="R59" s="225">
        <v>0</v>
      </c>
      <c r="S59" s="256">
        <v>0</v>
      </c>
      <c r="T59" s="256">
        <v>1.157</v>
      </c>
      <c r="U59" s="256">
        <v>1.9410000000000001</v>
      </c>
      <c r="V59" s="256">
        <v>3.97</v>
      </c>
      <c r="W59" s="256">
        <v>0.95296172999999995</v>
      </c>
      <c r="X59" s="256">
        <v>1.9503388500000001</v>
      </c>
      <c r="Y59" s="256">
        <v>2.2929743199999999</v>
      </c>
      <c r="Z59" s="257">
        <v>3.2356620899999999</v>
      </c>
      <c r="AA59" s="102"/>
      <c r="AB59" s="326">
        <v>0</v>
      </c>
      <c r="AC59" s="256">
        <v>0</v>
      </c>
      <c r="AD59" s="256">
        <v>0</v>
      </c>
      <c r="AE59" s="256">
        <v>0</v>
      </c>
      <c r="AF59" s="256">
        <v>7.0679999999999996</v>
      </c>
      <c r="AG59" s="257">
        <v>8.4319369900000005</v>
      </c>
      <c r="AH59" s="3"/>
    </row>
    <row r="60" spans="1:34" s="20" customFormat="1" ht="6" customHeight="1" x14ac:dyDescent="0.35">
      <c r="A60" s="197"/>
      <c r="B60" s="25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8"/>
      <c r="S60" s="96"/>
      <c r="T60" s="96"/>
      <c r="U60" s="96"/>
      <c r="V60" s="96"/>
      <c r="W60" s="96"/>
      <c r="X60" s="96"/>
      <c r="Y60" s="96"/>
      <c r="Z60" s="96"/>
      <c r="AA60" s="102"/>
      <c r="AB60" s="312"/>
      <c r="AC60" s="312"/>
      <c r="AD60" s="315"/>
      <c r="AE60" s="315"/>
      <c r="AF60" s="315"/>
      <c r="AG60" s="96"/>
      <c r="AH60" s="3"/>
    </row>
    <row r="61" spans="1:34" x14ac:dyDescent="0.35">
      <c r="B61" s="23" t="s">
        <v>888</v>
      </c>
      <c r="C61" s="169">
        <v>1139.0439999999999</v>
      </c>
      <c r="D61" s="169">
        <v>39.534000000000162</v>
      </c>
      <c r="E61" s="169">
        <v>29.045999999999925</v>
      </c>
      <c r="F61" s="169">
        <v>214.40299999999974</v>
      </c>
      <c r="G61" s="169">
        <v>-88.838999999999928</v>
      </c>
      <c r="H61" s="169">
        <v>-285.63400000000001</v>
      </c>
      <c r="I61" s="169">
        <v>-52.189999999999912</v>
      </c>
      <c r="J61" s="169">
        <v>171.64199999999997</v>
      </c>
      <c r="K61" s="169">
        <v>-207.38000000000002</v>
      </c>
      <c r="L61" s="169">
        <v>104.3840000000001</v>
      </c>
      <c r="M61" s="169">
        <v>-82.404000000000053</v>
      </c>
      <c r="N61" s="169">
        <v>186.39300000000017</v>
      </c>
      <c r="O61" s="169">
        <v>-239.50771230999999</v>
      </c>
      <c r="P61" s="169">
        <v>-6.3676424199999246</v>
      </c>
      <c r="Q61" s="169">
        <v>-103.90143689000003</v>
      </c>
      <c r="R61" s="169">
        <v>287.58082836999995</v>
      </c>
      <c r="S61" s="228">
        <v>-194.17208237999989</v>
      </c>
      <c r="T61" s="228">
        <v>-2.6671386799997094</v>
      </c>
      <c r="U61" s="228">
        <v>-82.740889150000157</v>
      </c>
      <c r="V61" s="228">
        <v>231.49727727999991</v>
      </c>
      <c r="W61" s="228">
        <v>51.407458365769543</v>
      </c>
      <c r="X61" s="228">
        <v>119.57374670226925</v>
      </c>
      <c r="Y61" s="228">
        <v>35.82921539863078</v>
      </c>
      <c r="Z61" s="228">
        <v>306.10809004603885</v>
      </c>
      <c r="AB61" s="227">
        <v>1422.0269999999996</v>
      </c>
      <c r="AC61" s="228">
        <v>-255.02099999999984</v>
      </c>
      <c r="AD61" s="228">
        <v>0.99300000000019395</v>
      </c>
      <c r="AE61" s="228">
        <v>-62.195963249999977</v>
      </c>
      <c r="AF61" s="228">
        <v>-48.082832929999938</v>
      </c>
      <c r="AG61" s="228">
        <v>512.91750210440796</v>
      </c>
      <c r="AH61" s="3"/>
    </row>
    <row r="62" spans="1:34" x14ac:dyDescent="0.35">
      <c r="A62" s="297" t="s">
        <v>717</v>
      </c>
      <c r="B62" s="385" t="s">
        <v>889</v>
      </c>
      <c r="C62" s="278">
        <v>-387.608</v>
      </c>
      <c r="D62" s="278">
        <v>-13.766</v>
      </c>
      <c r="E62" s="278">
        <v>-9.9380000000000006</v>
      </c>
      <c r="F62" s="278">
        <v>-38.720999999999997</v>
      </c>
      <c r="G62" s="278">
        <v>33.545000000000002</v>
      </c>
      <c r="H62" s="278">
        <v>93.561999999999998</v>
      </c>
      <c r="I62" s="278">
        <v>24.085000000000001</v>
      </c>
      <c r="J62" s="278">
        <v>-61.848999999999997</v>
      </c>
      <c r="K62" s="278">
        <v>68.840999999999994</v>
      </c>
      <c r="L62" s="278">
        <v>-35.15</v>
      </c>
      <c r="M62" s="278">
        <v>326.31099999999998</v>
      </c>
      <c r="N62" s="278">
        <v>-31.984000000000002</v>
      </c>
      <c r="O62" s="278">
        <v>86.781000000000006</v>
      </c>
      <c r="P62" s="278">
        <v>8.4600000000000009</v>
      </c>
      <c r="Q62" s="278">
        <v>42.51</v>
      </c>
      <c r="R62" s="278">
        <v>-87.212999999999994</v>
      </c>
      <c r="S62" s="279">
        <v>67.828000000000003</v>
      </c>
      <c r="T62" s="279">
        <v>6.8929999999999998</v>
      </c>
      <c r="U62" s="279">
        <v>38.517000000000003</v>
      </c>
      <c r="V62" s="279">
        <v>-71.97</v>
      </c>
      <c r="W62" s="279">
        <v>18.871135097</v>
      </c>
      <c r="X62" s="279">
        <v>-35.14</v>
      </c>
      <c r="Y62" s="279">
        <v>6.9898195973999986</v>
      </c>
      <c r="Z62" s="280">
        <v>-51.161510720000003</v>
      </c>
      <c r="AB62" s="327">
        <v>-450.03300000000002</v>
      </c>
      <c r="AC62" s="279">
        <v>89.343000000000018</v>
      </c>
      <c r="AD62" s="279">
        <v>328.01799999999997</v>
      </c>
      <c r="AE62" s="279">
        <v>50.538000000000011</v>
      </c>
      <c r="AF62" s="279">
        <v>41.268000000000001</v>
      </c>
      <c r="AG62" s="280">
        <v>-60.440556025600003</v>
      </c>
      <c r="AH62" s="3"/>
    </row>
    <row r="63" spans="1:34" s="20" customFormat="1" ht="6" customHeight="1" x14ac:dyDescent="0.35">
      <c r="A63" s="197"/>
      <c r="B63" s="25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8"/>
      <c r="S63" s="96"/>
      <c r="T63" s="96"/>
      <c r="U63" s="96"/>
      <c r="V63" s="96"/>
      <c r="W63" s="96"/>
      <c r="X63" s="96"/>
      <c r="Y63" s="96"/>
      <c r="Z63" s="96"/>
      <c r="AA63" s="102"/>
      <c r="AB63" s="312"/>
      <c r="AC63" s="312"/>
      <c r="AD63" s="315"/>
      <c r="AE63" s="315"/>
      <c r="AF63" s="315"/>
      <c r="AG63" s="96"/>
      <c r="AH63" s="3"/>
    </row>
    <row r="64" spans="1:34" x14ac:dyDescent="0.35">
      <c r="A64" s="295" t="s">
        <v>28</v>
      </c>
      <c r="B64" s="107" t="s">
        <v>890</v>
      </c>
      <c r="C64" s="281">
        <v>751.43599999999992</v>
      </c>
      <c r="D64" s="281">
        <v>25.768000000000164</v>
      </c>
      <c r="E64" s="281">
        <v>19.107999999999926</v>
      </c>
      <c r="F64" s="281">
        <v>175.68199999999973</v>
      </c>
      <c r="G64" s="281">
        <v>-55.293999999999926</v>
      </c>
      <c r="H64" s="281">
        <v>-192.072</v>
      </c>
      <c r="I64" s="281">
        <v>-28.104999999999912</v>
      </c>
      <c r="J64" s="281">
        <v>109.79299999999998</v>
      </c>
      <c r="K64" s="281">
        <v>-138.53900000000004</v>
      </c>
      <c r="L64" s="281">
        <v>69.234000000000094</v>
      </c>
      <c r="M64" s="281">
        <v>243.90699999999993</v>
      </c>
      <c r="N64" s="281">
        <v>154.40900000000016</v>
      </c>
      <c r="O64" s="281">
        <v>-152.72671230999998</v>
      </c>
      <c r="P64" s="281">
        <v>2.0923575800000762</v>
      </c>
      <c r="Q64" s="281">
        <v>-61.39143689000003</v>
      </c>
      <c r="R64" s="281">
        <v>200.36782836999996</v>
      </c>
      <c r="S64" s="282">
        <v>-126.34408237999989</v>
      </c>
      <c r="T64" s="282">
        <v>4.2258613200002904</v>
      </c>
      <c r="U64" s="282">
        <v>-44.223889150000154</v>
      </c>
      <c r="V64" s="360">
        <v>159.52727727999991</v>
      </c>
      <c r="W64" s="282">
        <v>70.27859346276955</v>
      </c>
      <c r="X64" s="282">
        <v>84.433746702269246</v>
      </c>
      <c r="Y64" s="282">
        <v>42.81903499603078</v>
      </c>
      <c r="Z64" s="283">
        <v>254.94657932603886</v>
      </c>
      <c r="AB64" s="227">
        <v>971.99399999999969</v>
      </c>
      <c r="AC64" s="228">
        <v>-165.67799999999986</v>
      </c>
      <c r="AD64" s="228">
        <v>329.01100000000014</v>
      </c>
      <c r="AE64" s="228">
        <v>-11.657963249999966</v>
      </c>
      <c r="AF64" s="228">
        <v>-6.8148329299999375</v>
      </c>
      <c r="AG64" s="363">
        <v>452.47694607880794</v>
      </c>
      <c r="AH64" s="3"/>
    </row>
    <row r="65" spans="1:35" x14ac:dyDescent="0.35">
      <c r="A65" s="299"/>
      <c r="B65" s="386" t="s">
        <v>891</v>
      </c>
      <c r="C65" s="231">
        <v>0.72217838700717818</v>
      </c>
      <c r="D65" s="231">
        <v>2.0445438892988471E-2</v>
      </c>
      <c r="E65" s="231">
        <v>1.538623822257861E-2</v>
      </c>
      <c r="F65" s="231">
        <v>0.10082499017185607</v>
      </c>
      <c r="G65" s="231">
        <v>-5.6600335749088897E-2</v>
      </c>
      <c r="H65" s="231">
        <v>-0.65219915857099675</v>
      </c>
      <c r="I65" s="231">
        <v>-2.6333888026865072E-2</v>
      </c>
      <c r="J65" s="231">
        <v>6.2829906653298712E-2</v>
      </c>
      <c r="K65" s="231">
        <v>-0.17851215602595627</v>
      </c>
      <c r="L65" s="231">
        <v>5.8892981396575408E-2</v>
      </c>
      <c r="M65" s="231">
        <v>0.18210073562404852</v>
      </c>
      <c r="N65" s="231">
        <v>8.2920589367772815E-2</v>
      </c>
      <c r="O65" s="231">
        <v>-0.12758868018519262</v>
      </c>
      <c r="P65" s="231">
        <v>1.2834667677561853E-3</v>
      </c>
      <c r="Q65" s="231">
        <v>-4.3616122376628749E-2</v>
      </c>
      <c r="R65" s="231">
        <v>0.10281885292901176</v>
      </c>
      <c r="S65" s="306">
        <v>-0.10184299916893501</v>
      </c>
      <c r="T65" s="306">
        <v>2.572099245144008E-3</v>
      </c>
      <c r="U65" s="306">
        <v>-2.8666997574344943E-2</v>
      </c>
      <c r="V65" s="306">
        <v>6.9568299932449562E-2</v>
      </c>
      <c r="W65" s="306">
        <v>4.836765343722154E-2</v>
      </c>
      <c r="X65" s="306">
        <v>4.6098119042328647E-2</v>
      </c>
      <c r="Y65" s="306">
        <v>2.3790862675123654E-2</v>
      </c>
      <c r="Z65" s="329">
        <v>9.9896341831108099E-2</v>
      </c>
      <c r="AB65" s="328">
        <v>0.18390945090391481</v>
      </c>
      <c r="AC65" s="306">
        <v>-4.0546344605506532E-2</v>
      </c>
      <c r="AD65" s="306">
        <v>6.3845910233710931E-2</v>
      </c>
      <c r="AE65" s="306">
        <v>-1.8853191346910919E-3</v>
      </c>
      <c r="AF65" s="306">
        <v>-1.0142149739006158E-3</v>
      </c>
      <c r="AG65" s="232">
        <v>5.9251573816052422E-2</v>
      </c>
      <c r="AH65" s="3"/>
    </row>
    <row r="66" spans="1:35" s="20" customFormat="1" ht="6" customHeight="1" x14ac:dyDescent="0.35">
      <c r="A66" s="197"/>
      <c r="B66" s="25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8"/>
      <c r="S66" s="96"/>
      <c r="T66" s="96"/>
      <c r="U66" s="96"/>
      <c r="V66" s="96"/>
      <c r="W66" s="96"/>
      <c r="X66" s="96"/>
      <c r="Y66" s="96"/>
      <c r="Z66" s="96"/>
      <c r="AA66" s="102"/>
      <c r="AB66" s="312"/>
      <c r="AC66" s="312"/>
      <c r="AD66" s="315"/>
      <c r="AE66" s="315"/>
      <c r="AF66" s="315"/>
      <c r="AG66" s="315"/>
      <c r="AH66" s="3"/>
    </row>
    <row r="67" spans="1:35" x14ac:dyDescent="0.35">
      <c r="B67" s="23" t="s">
        <v>892</v>
      </c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98">
        <v>-127.71016722480019</v>
      </c>
      <c r="T67" s="98">
        <v>3.2281608013902368</v>
      </c>
      <c r="U67" s="98">
        <v>-55.092213198095152</v>
      </c>
      <c r="V67" s="359">
        <v>142.41488974453716</v>
      </c>
      <c r="W67" s="98">
        <v>-61.734999999999999</v>
      </c>
      <c r="X67" s="98">
        <v>58.521000000000001</v>
      </c>
      <c r="Y67" s="98">
        <v>51.999000000000002</v>
      </c>
      <c r="Z67" s="359">
        <v>250.11798293003852</v>
      </c>
      <c r="AB67" s="324"/>
      <c r="AC67" s="108"/>
      <c r="AD67" s="108"/>
      <c r="AE67" s="108"/>
      <c r="AF67" s="108">
        <v>-37.159329876967945</v>
      </c>
      <c r="AG67" s="108">
        <v>298.88609371430675</v>
      </c>
      <c r="AH67" s="3"/>
      <c r="AI67" s="3"/>
    </row>
    <row r="68" spans="1:35" s="20" customFormat="1" ht="17.25" customHeight="1" x14ac:dyDescent="0.35">
      <c r="A68" s="197"/>
      <c r="B68" s="25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8"/>
      <c r="S68" s="96"/>
      <c r="T68" s="96"/>
      <c r="U68" s="96"/>
      <c r="V68" s="96"/>
      <c r="W68" s="96"/>
      <c r="X68" s="96"/>
      <c r="Y68" s="96"/>
      <c r="Z68" s="96"/>
      <c r="AA68" s="102"/>
      <c r="AB68" s="315"/>
      <c r="AC68" s="315"/>
      <c r="AD68" s="315"/>
      <c r="AE68" s="315"/>
      <c r="AF68" s="315"/>
      <c r="AG68" s="315"/>
      <c r="AH68" s="3"/>
    </row>
    <row r="69" spans="1:35" s="20" customFormat="1" ht="6" customHeight="1" x14ac:dyDescent="0.35">
      <c r="A69" s="197"/>
      <c r="B69" s="25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8"/>
      <c r="S69" s="96"/>
      <c r="T69" s="96"/>
      <c r="U69" s="96"/>
      <c r="V69" s="96"/>
      <c r="W69" s="96"/>
      <c r="X69" s="96"/>
      <c r="Y69" s="96"/>
      <c r="Z69" s="96"/>
      <c r="AA69" s="102"/>
      <c r="AB69" s="312"/>
      <c r="AC69" s="312"/>
      <c r="AD69" s="315"/>
      <c r="AE69" s="315"/>
      <c r="AF69" s="315"/>
      <c r="AG69" s="96"/>
      <c r="AH69" s="3"/>
    </row>
    <row r="70" spans="1:35" x14ac:dyDescent="0.35">
      <c r="A70" s="297" t="s">
        <v>718</v>
      </c>
      <c r="B70" s="387" t="s">
        <v>893</v>
      </c>
      <c r="C70" s="284">
        <v>129.59299999999999</v>
      </c>
      <c r="D70" s="284">
        <v>131.00299999999999</v>
      </c>
      <c r="E70" s="284">
        <v>132.08699999999999</v>
      </c>
      <c r="F70" s="285">
        <v>109.113</v>
      </c>
      <c r="G70" s="285">
        <v>128.08699999999999</v>
      </c>
      <c r="H70" s="285">
        <v>129.58500000000001</v>
      </c>
      <c r="I70" s="285">
        <v>130.06800000000001</v>
      </c>
      <c r="J70" s="285">
        <v>137.20599999999999</v>
      </c>
      <c r="K70" s="285">
        <v>131.727</v>
      </c>
      <c r="L70" s="285">
        <v>137.99700000000001</v>
      </c>
      <c r="M70" s="285">
        <v>138.63200000000001</v>
      </c>
      <c r="N70" s="285">
        <v>146.285</v>
      </c>
      <c r="O70" s="285">
        <v>166.904</v>
      </c>
      <c r="P70" s="285">
        <v>169.376</v>
      </c>
      <c r="Q70" s="285">
        <v>176.572</v>
      </c>
      <c r="R70" s="285">
        <v>142.70049</v>
      </c>
      <c r="S70" s="286">
        <v>174.44499999999999</v>
      </c>
      <c r="T70" s="286">
        <v>175.38</v>
      </c>
      <c r="U70" s="286">
        <v>178.715</v>
      </c>
      <c r="V70" s="286">
        <v>186.12300000000002</v>
      </c>
      <c r="W70" s="286">
        <v>172.09382292000001</v>
      </c>
      <c r="X70" s="286">
        <v>168.31234377999999</v>
      </c>
      <c r="Y70" s="286">
        <v>167.69075343</v>
      </c>
      <c r="Z70" s="287">
        <v>167.43927245000003</v>
      </c>
      <c r="AB70" s="286">
        <v>501.79599999999999</v>
      </c>
      <c r="AC70" s="286">
        <v>524.94600000000003</v>
      </c>
      <c r="AD70" s="286">
        <v>554.64100000000008</v>
      </c>
      <c r="AE70" s="286">
        <v>655.55349000000001</v>
      </c>
      <c r="AF70" s="286">
        <v>714.66300000000001</v>
      </c>
      <c r="AG70" s="287">
        <v>675.53619147000006</v>
      </c>
      <c r="AH70" s="3"/>
    </row>
    <row r="71" spans="1:35" x14ac:dyDescent="0.35">
      <c r="A71" s="197" t="s">
        <v>29</v>
      </c>
      <c r="B71" s="107" t="s">
        <v>29</v>
      </c>
      <c r="C71" s="288">
        <v>740.44</v>
      </c>
      <c r="D71" s="288">
        <v>203.131</v>
      </c>
      <c r="E71" s="288">
        <v>189.97</v>
      </c>
      <c r="F71" s="288">
        <v>401.339</v>
      </c>
      <c r="G71" s="288">
        <v>78.168000000000006</v>
      </c>
      <c r="H71" s="288">
        <v>-114.9</v>
      </c>
      <c r="I71" s="288">
        <v>90.866</v>
      </c>
      <c r="J71" s="288">
        <v>306.57299999999998</v>
      </c>
      <c r="K71" s="288">
        <v>-37.365000000000002</v>
      </c>
      <c r="L71" s="288">
        <v>223.73599999999999</v>
      </c>
      <c r="M71" s="288">
        <v>98.013000000000005</v>
      </c>
      <c r="N71" s="288">
        <v>363.05500000000001</v>
      </c>
      <c r="O71" s="289">
        <v>-4.036205730000006</v>
      </c>
      <c r="P71" s="289">
        <v>258.63018310000007</v>
      </c>
      <c r="Q71" s="289">
        <v>174.21202248999998</v>
      </c>
      <c r="R71" s="289">
        <v>499.75975040999998</v>
      </c>
      <c r="S71" s="289">
        <v>81.250000000000057</v>
      </c>
      <c r="T71" s="289">
        <v>277.31200000000024</v>
      </c>
      <c r="U71" s="289">
        <v>206.90099999999981</v>
      </c>
      <c r="V71" s="289">
        <v>547.88568999999995</v>
      </c>
      <c r="W71" s="289">
        <v>227.97575499576956</v>
      </c>
      <c r="X71" s="289">
        <v>388.82004191226929</v>
      </c>
      <c r="Y71" s="289">
        <v>295.64798735863076</v>
      </c>
      <c r="Z71" s="289">
        <v>572.33725259603898</v>
      </c>
      <c r="AB71" s="330">
        <v>1534.8799999999999</v>
      </c>
      <c r="AC71" s="108">
        <v>360.70699999999999</v>
      </c>
      <c r="AD71" s="108">
        <v>647.43900000000008</v>
      </c>
      <c r="AE71" s="108">
        <v>928.56575027000008</v>
      </c>
      <c r="AF71" s="108">
        <v>1113.34869</v>
      </c>
      <c r="AG71" s="289">
        <v>1484.7800273444079</v>
      </c>
      <c r="AH71" s="3"/>
    </row>
    <row r="72" spans="1:35" x14ac:dyDescent="0.35">
      <c r="A72" s="197" t="s">
        <v>719</v>
      </c>
      <c r="B72" s="388" t="s">
        <v>894</v>
      </c>
      <c r="C72" s="33">
        <v>-2.1320000000000001</v>
      </c>
      <c r="D72" s="33">
        <v>-10.723000000000001</v>
      </c>
      <c r="E72" s="33">
        <v>-12.515000000000001</v>
      </c>
      <c r="F72" s="27">
        <v>-50.918999999999997</v>
      </c>
      <c r="G72" s="27">
        <v>4.335</v>
      </c>
      <c r="H72" s="27">
        <v>11.577999999999999</v>
      </c>
      <c r="I72" s="27">
        <v>21.170999999999999</v>
      </c>
      <c r="J72" s="27">
        <v>40.862000000000002</v>
      </c>
      <c r="K72" s="27">
        <v>-1.948</v>
      </c>
      <c r="L72" s="27">
        <v>47.494999999999997</v>
      </c>
      <c r="M72" s="27">
        <v>-6.3230000000000004</v>
      </c>
      <c r="N72" s="27">
        <v>-20.315000000000001</v>
      </c>
      <c r="O72" s="33">
        <v>4.9409999999999998</v>
      </c>
      <c r="P72" s="33">
        <v>2.5179999999999998</v>
      </c>
      <c r="Q72" s="33">
        <v>10.222</v>
      </c>
      <c r="R72" s="33">
        <v>13.446999999999999</v>
      </c>
      <c r="S72" s="305">
        <v>1.002</v>
      </c>
      <c r="T72" s="305">
        <v>1.0109999999999999</v>
      </c>
      <c r="U72" s="305">
        <v>2.2400000000000002</v>
      </c>
      <c r="V72" s="305">
        <v>5.9779999999999998</v>
      </c>
      <c r="W72" s="109">
        <v>-2.9259804400000089</v>
      </c>
      <c r="X72" s="109">
        <v>-25.960633900000005</v>
      </c>
      <c r="Y72" s="109">
        <v>3.5975351499999997</v>
      </c>
      <c r="Z72" s="248">
        <v>72.300607439999993</v>
      </c>
      <c r="AB72" s="331">
        <v>-76.289000000000001</v>
      </c>
      <c r="AC72" s="332">
        <v>77.945999999999998</v>
      </c>
      <c r="AD72" s="333">
        <v>18.908999999999995</v>
      </c>
      <c r="AE72" s="333">
        <v>31.127999999999997</v>
      </c>
      <c r="AF72" s="333">
        <v>10.231</v>
      </c>
      <c r="AG72" s="248">
        <v>47.011528249999976</v>
      </c>
      <c r="AH72" s="3"/>
    </row>
    <row r="73" spans="1:35" x14ac:dyDescent="0.35">
      <c r="A73" s="197" t="s">
        <v>720</v>
      </c>
      <c r="B73" s="388" t="s">
        <v>895</v>
      </c>
      <c r="C73" s="33">
        <v>1.369</v>
      </c>
      <c r="D73" s="33">
        <v>1.234</v>
      </c>
      <c r="E73" s="33">
        <v>0.54700000000000004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0</v>
      </c>
      <c r="P73" s="33">
        <v>0</v>
      </c>
      <c r="Q73" s="33" t="s">
        <v>4</v>
      </c>
      <c r="R73" s="33" t="s">
        <v>4</v>
      </c>
      <c r="S73" s="305" t="s">
        <v>4</v>
      </c>
      <c r="T73" s="305" t="s">
        <v>4</v>
      </c>
      <c r="U73" s="305" t="s">
        <v>1</v>
      </c>
      <c r="V73" s="305" t="s">
        <v>1</v>
      </c>
      <c r="W73" s="109">
        <v>0</v>
      </c>
      <c r="X73" s="109">
        <v>0</v>
      </c>
      <c r="Y73" s="109">
        <v>0</v>
      </c>
      <c r="Z73" s="248">
        <v>0</v>
      </c>
      <c r="AB73" s="325">
        <v>3.15</v>
      </c>
      <c r="AC73" s="305">
        <v>0</v>
      </c>
      <c r="AD73" s="305">
        <v>0</v>
      </c>
      <c r="AE73" s="305">
        <v>0</v>
      </c>
      <c r="AF73" s="305">
        <v>0</v>
      </c>
      <c r="AG73" s="248">
        <v>0</v>
      </c>
      <c r="AH73" s="3"/>
    </row>
    <row r="74" spans="1:35" x14ac:dyDescent="0.35">
      <c r="A74" s="197" t="s">
        <v>721</v>
      </c>
      <c r="B74" s="388" t="s">
        <v>896</v>
      </c>
      <c r="C74" s="33">
        <v>5.6470000000000002</v>
      </c>
      <c r="D74" s="33">
        <v>7.3849999999999998</v>
      </c>
      <c r="E74" s="33">
        <v>7.5510000000000002</v>
      </c>
      <c r="F74" s="27">
        <v>11.37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 t="s">
        <v>4</v>
      </c>
      <c r="R74" s="33" t="s">
        <v>4</v>
      </c>
      <c r="S74" s="305" t="s">
        <v>4</v>
      </c>
      <c r="T74" s="305" t="s">
        <v>4</v>
      </c>
      <c r="U74" s="305" t="s">
        <v>1</v>
      </c>
      <c r="V74" s="305" t="s">
        <v>1</v>
      </c>
      <c r="W74" s="109">
        <v>0</v>
      </c>
      <c r="X74" s="109">
        <v>0</v>
      </c>
      <c r="Y74" s="109">
        <v>0</v>
      </c>
      <c r="Z74" s="248">
        <v>0</v>
      </c>
      <c r="AB74" s="325">
        <v>31.952999999999996</v>
      </c>
      <c r="AC74" s="305">
        <v>0</v>
      </c>
      <c r="AD74" s="305">
        <v>0</v>
      </c>
      <c r="AE74" s="305">
        <v>0</v>
      </c>
      <c r="AF74" s="305">
        <v>0</v>
      </c>
      <c r="AG74" s="248">
        <v>0</v>
      </c>
      <c r="AH74" s="3"/>
    </row>
    <row r="75" spans="1:35" x14ac:dyDescent="0.35">
      <c r="A75" s="197" t="s">
        <v>722</v>
      </c>
      <c r="B75" s="388" t="s">
        <v>897</v>
      </c>
      <c r="C75" s="33">
        <v>6.2779999999999996</v>
      </c>
      <c r="D75" s="33">
        <v>6.7430000000000003</v>
      </c>
      <c r="E75" s="33">
        <v>7.5720000000000001</v>
      </c>
      <c r="F75" s="27">
        <v>11.137</v>
      </c>
      <c r="G75" s="27">
        <v>8.5850000000000009</v>
      </c>
      <c r="H75" s="27">
        <v>0.875</v>
      </c>
      <c r="I75" s="27">
        <v>3.7120000000000002</v>
      </c>
      <c r="J75" s="27">
        <v>3.7970000000000002</v>
      </c>
      <c r="K75" s="27">
        <v>3.5990000000000002</v>
      </c>
      <c r="L75" s="27">
        <v>2.3650000000000002</v>
      </c>
      <c r="M75" s="27">
        <v>2.117</v>
      </c>
      <c r="N75" s="27">
        <v>4.3579999999999997</v>
      </c>
      <c r="O75" s="33">
        <v>2.7570000000000001</v>
      </c>
      <c r="P75" s="33">
        <v>1.899</v>
      </c>
      <c r="Q75" s="33">
        <v>2.044</v>
      </c>
      <c r="R75" s="33">
        <v>2.5470000000000002</v>
      </c>
      <c r="S75" s="305">
        <v>1.2070000000000001</v>
      </c>
      <c r="T75" s="305">
        <v>2.3250000000000002</v>
      </c>
      <c r="U75" s="305">
        <v>3.31</v>
      </c>
      <c r="V75" s="305">
        <v>4.8440000000000003</v>
      </c>
      <c r="W75" s="109">
        <v>3.7435198999999999</v>
      </c>
      <c r="X75" s="109">
        <v>4.2050579799999994</v>
      </c>
      <c r="Y75" s="109">
        <v>4.0943388200000008</v>
      </c>
      <c r="Z75" s="248">
        <v>2.9154628300000001</v>
      </c>
      <c r="AB75" s="325">
        <v>31.73</v>
      </c>
      <c r="AC75" s="303">
        <v>16.969000000000001</v>
      </c>
      <c r="AD75" s="305">
        <v>12.439</v>
      </c>
      <c r="AE75" s="305">
        <v>9.2470000000000017</v>
      </c>
      <c r="AF75" s="305">
        <v>11.686</v>
      </c>
      <c r="AG75" s="248">
        <v>14.95837953</v>
      </c>
      <c r="AH75" s="3"/>
    </row>
    <row r="76" spans="1:35" x14ac:dyDescent="0.35">
      <c r="A76" s="197" t="s">
        <v>723</v>
      </c>
      <c r="B76" s="388" t="s">
        <v>898</v>
      </c>
      <c r="C76" s="33">
        <v>-637.71900000000005</v>
      </c>
      <c r="D76" s="33">
        <v>0.125</v>
      </c>
      <c r="E76" s="33">
        <v>-4.7709999999999999</v>
      </c>
      <c r="F76" s="27">
        <v>0.32500000000000001</v>
      </c>
      <c r="G76" s="27">
        <v>-0.51800000000000002</v>
      </c>
      <c r="H76" s="27">
        <v>-11.157999999999999</v>
      </c>
      <c r="I76" s="27">
        <v>-51.341000000000001</v>
      </c>
      <c r="J76" s="27">
        <v>-94.201999999999998</v>
      </c>
      <c r="K76" s="27">
        <v>-4.3579999999999997</v>
      </c>
      <c r="L76" s="27">
        <v>-173.339</v>
      </c>
      <c r="M76" s="27">
        <v>-7.0359999999999996</v>
      </c>
      <c r="N76" s="27">
        <v>-43.670999999999999</v>
      </c>
      <c r="O76" s="33">
        <v>-3.5369999999999999</v>
      </c>
      <c r="P76" s="33">
        <v>-17.207000000000001</v>
      </c>
      <c r="Q76" s="33">
        <v>-46.728999999999999</v>
      </c>
      <c r="R76" s="33">
        <v>-132.90899999999999</v>
      </c>
      <c r="S76" s="305">
        <v>-6.593</v>
      </c>
      <c r="T76" s="305">
        <v>-6.6820000000000004</v>
      </c>
      <c r="U76" s="305">
        <v>-16.890999999999998</v>
      </c>
      <c r="V76" s="305">
        <v>-46.168999999999997</v>
      </c>
      <c r="W76" s="109">
        <v>-61.390983439999999</v>
      </c>
      <c r="X76" s="109">
        <v>-13.499029029999999</v>
      </c>
      <c r="Y76" s="109">
        <v>2.0564733500000001</v>
      </c>
      <c r="Z76" s="248">
        <v>-51.608657690000001</v>
      </c>
      <c r="AB76" s="325">
        <v>-642.04</v>
      </c>
      <c r="AC76" s="303">
        <v>-157.21899999999999</v>
      </c>
      <c r="AD76" s="305">
        <v>-228.404</v>
      </c>
      <c r="AE76" s="305">
        <v>-200.38200000000001</v>
      </c>
      <c r="AF76" s="305">
        <v>-76.334999999999994</v>
      </c>
      <c r="AG76" s="248">
        <v>-124.44219681</v>
      </c>
      <c r="AH76" s="3"/>
    </row>
    <row r="77" spans="1:35" x14ac:dyDescent="0.35">
      <c r="A77" s="197" t="s">
        <v>30</v>
      </c>
      <c r="B77" s="388" t="s">
        <v>899</v>
      </c>
      <c r="C77" s="33">
        <v>0</v>
      </c>
      <c r="D77" s="33">
        <v>0</v>
      </c>
      <c r="E77" s="33">
        <v>0</v>
      </c>
      <c r="F77" s="27">
        <v>0</v>
      </c>
      <c r="G77" s="27">
        <v>0</v>
      </c>
      <c r="H77" s="27">
        <v>0</v>
      </c>
      <c r="I77" s="27">
        <v>0</v>
      </c>
      <c r="J77" s="27">
        <v>0</v>
      </c>
      <c r="K77" s="27">
        <v>0</v>
      </c>
      <c r="L77" s="27">
        <v>0</v>
      </c>
      <c r="M77" s="27">
        <v>0</v>
      </c>
      <c r="N77" s="27">
        <v>0</v>
      </c>
      <c r="O77" s="33">
        <v>0</v>
      </c>
      <c r="P77" s="33">
        <v>0</v>
      </c>
      <c r="Q77" s="33">
        <v>0</v>
      </c>
      <c r="R77" s="33">
        <v>0</v>
      </c>
      <c r="S77" s="305">
        <v>3.2863665299999996</v>
      </c>
      <c r="T77" s="305">
        <v>5.0480011100000004</v>
      </c>
      <c r="U77" s="305">
        <v>7.9949052499999995</v>
      </c>
      <c r="V77" s="305">
        <v>14.208496309999999</v>
      </c>
      <c r="W77" s="109">
        <v>13.113302260000001</v>
      </c>
      <c r="X77" s="109">
        <v>5.9348501400000009</v>
      </c>
      <c r="Y77" s="109">
        <v>10.621673289999999</v>
      </c>
      <c r="Z77" s="248">
        <v>-2.5274025699999991</v>
      </c>
      <c r="AB77" s="334">
        <v>0</v>
      </c>
      <c r="AC77" s="99">
        <v>0</v>
      </c>
      <c r="AD77" s="335">
        <v>0</v>
      </c>
      <c r="AE77" s="335">
        <v>0</v>
      </c>
      <c r="AF77" s="335">
        <v>30.5377692</v>
      </c>
      <c r="AG77" s="248">
        <v>27.14242312</v>
      </c>
      <c r="AH77" s="3"/>
    </row>
    <row r="78" spans="1:35" x14ac:dyDescent="0.35">
      <c r="A78" s="197" t="s">
        <v>31</v>
      </c>
      <c r="B78" s="107" t="s">
        <v>900</v>
      </c>
      <c r="C78" s="288">
        <v>113.883</v>
      </c>
      <c r="D78" s="288">
        <v>207.89500000000001</v>
      </c>
      <c r="E78" s="288">
        <v>188.35400000000001</v>
      </c>
      <c r="F78" s="288">
        <v>373.25200000000001</v>
      </c>
      <c r="G78" s="288">
        <v>90.57</v>
      </c>
      <c r="H78" s="288">
        <v>-113.605</v>
      </c>
      <c r="I78" s="288">
        <v>64.408000000000001</v>
      </c>
      <c r="J78" s="288">
        <v>257.02999999999997</v>
      </c>
      <c r="K78" s="289">
        <v>-40.071999999999996</v>
      </c>
      <c r="L78" s="289">
        <v>100.25700000000001</v>
      </c>
      <c r="M78" s="289">
        <v>86.771000000000001</v>
      </c>
      <c r="N78" s="289">
        <v>303.42700000000002</v>
      </c>
      <c r="O78" s="289">
        <v>0.12479426999999399</v>
      </c>
      <c r="P78" s="289">
        <v>245.84018310000005</v>
      </c>
      <c r="Q78" s="289">
        <v>139.74902249000002</v>
      </c>
      <c r="R78" s="289">
        <v>382.84475040999996</v>
      </c>
      <c r="S78" s="289">
        <v>80.152366530000037</v>
      </c>
      <c r="T78" s="289">
        <v>279.01400111000021</v>
      </c>
      <c r="U78" s="289">
        <v>203.55490524999982</v>
      </c>
      <c r="V78" s="289">
        <v>526.74718630999996</v>
      </c>
      <c r="W78" s="289">
        <v>180.51561327576957</v>
      </c>
      <c r="X78" s="289">
        <v>359.50028710226928</v>
      </c>
      <c r="Y78" s="289">
        <v>316.01800796863074</v>
      </c>
      <c r="Z78" s="290">
        <v>593.417262606039</v>
      </c>
      <c r="AB78" s="336">
        <v>883.38400000000001</v>
      </c>
      <c r="AC78" s="337">
        <v>298.40299999999996</v>
      </c>
      <c r="AD78" s="337">
        <v>450.38300000000004</v>
      </c>
      <c r="AE78" s="337">
        <v>768.55875027000002</v>
      </c>
      <c r="AF78" s="337">
        <v>1089.4684592000001</v>
      </c>
      <c r="AG78" s="290">
        <v>1449.4501614344078</v>
      </c>
      <c r="AH78" s="3"/>
    </row>
    <row r="79" spans="1:35" s="20" customFormat="1" ht="6" customHeight="1" x14ac:dyDescent="0.35">
      <c r="A79" s="197"/>
      <c r="B79" s="25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8"/>
      <c r="S79" s="96"/>
      <c r="T79" s="96"/>
      <c r="U79" s="96"/>
      <c r="V79" s="96"/>
      <c r="W79" s="96"/>
      <c r="X79" s="96"/>
      <c r="Y79" s="96"/>
      <c r="Z79" s="96"/>
      <c r="AA79" s="102"/>
      <c r="AB79" s="312"/>
      <c r="AC79" s="312"/>
      <c r="AD79" s="315"/>
      <c r="AE79" s="315"/>
      <c r="AF79" s="315"/>
      <c r="AG79" s="96"/>
    </row>
    <row r="80" spans="1:35" x14ac:dyDescent="0.35">
      <c r="B80" s="389" t="s">
        <v>901</v>
      </c>
      <c r="C80" s="343">
        <v>0.10944889684223071</v>
      </c>
      <c r="D80" s="343">
        <v>0.16495282981441367</v>
      </c>
      <c r="E80" s="343">
        <v>0.15166733902949461</v>
      </c>
      <c r="F80" s="343">
        <v>0.21421163939177423</v>
      </c>
      <c r="G80" s="343">
        <v>9.270974081808131E-2</v>
      </c>
      <c r="H80" s="343">
        <v>-0.38575682769720776</v>
      </c>
      <c r="I80" s="343">
        <v>6.034915709070738E-2</v>
      </c>
      <c r="J80" s="343">
        <v>0.14708743642215233</v>
      </c>
      <c r="K80" s="343">
        <v>-5.1634118308000757E-2</v>
      </c>
      <c r="L80" s="343">
        <v>8.5282283789416366E-2</v>
      </c>
      <c r="M80" s="343">
        <v>6.4783146571579811E-2</v>
      </c>
      <c r="N80" s="343">
        <v>0.16294610851760699</v>
      </c>
      <c r="O80" s="343">
        <v>1.0425377436040881E-4</v>
      </c>
      <c r="P80" s="343">
        <v>0.15080008704245207</v>
      </c>
      <c r="Q80" s="343">
        <v>9.9286004298279287E-2</v>
      </c>
      <c r="R80" s="343">
        <v>0.19645697818494556</v>
      </c>
      <c r="S80" s="343">
        <v>6.4608941266846021E-2</v>
      </c>
      <c r="T80" s="343">
        <v>0.16982377018458136</v>
      </c>
      <c r="U80" s="343">
        <v>0.1319492267008755</v>
      </c>
      <c r="V80" s="343">
        <v>0.22970934419866876</v>
      </c>
      <c r="W80" s="343">
        <v>0.12423579062599317</v>
      </c>
      <c r="X80" s="343">
        <v>0.19627563240831922</v>
      </c>
      <c r="Y80" s="343">
        <v>0.17558408383432178</v>
      </c>
      <c r="Z80" s="344">
        <v>0.23252013763229479</v>
      </c>
      <c r="AA80" s="345"/>
      <c r="AB80" s="346">
        <v>0.16714369263318901</v>
      </c>
      <c r="AC80" s="343">
        <v>7.302810795227474E-2</v>
      </c>
      <c r="AD80" s="343">
        <v>8.739863587779563E-2</v>
      </c>
      <c r="AE80" s="343">
        <v>0.1242908805719822</v>
      </c>
      <c r="AF80" s="343">
        <v>0.16213973787220667</v>
      </c>
      <c r="AG80" s="240">
        <v>0.18980459441564965</v>
      </c>
    </row>
    <row r="81" spans="2:33" x14ac:dyDescent="0.35">
      <c r="B81" s="390" t="s">
        <v>902</v>
      </c>
      <c r="C81" s="347">
        <v>0.11612017121869946</v>
      </c>
      <c r="D81" s="347">
        <v>0.17420045180924804</v>
      </c>
      <c r="E81" s="347">
        <v>0.15887089767953044</v>
      </c>
      <c r="F81" s="347">
        <v>0.22058350747468253</v>
      </c>
      <c r="G81" s="347">
        <v>0.10002794199991827</v>
      </c>
      <c r="H81" s="347">
        <v>-0.41292890375109043</v>
      </c>
      <c r="I81" s="347">
        <v>6.141611400618853E-2</v>
      </c>
      <c r="J81" s="347">
        <v>0.15176484272915733</v>
      </c>
      <c r="K81" s="347">
        <v>-5.6568428571630226E-2</v>
      </c>
      <c r="L81" s="347">
        <v>8.8414497024982747E-2</v>
      </c>
      <c r="M81" s="347">
        <v>6.7513302931819119E-2</v>
      </c>
      <c r="N81" s="347">
        <v>0.1655297736142616</v>
      </c>
      <c r="O81" s="347">
        <v>1.109192678636608E-4</v>
      </c>
      <c r="P81" s="347">
        <v>0.15652907545785871</v>
      </c>
      <c r="Q81" s="347">
        <v>0.10513856380845764</v>
      </c>
      <c r="R81" s="347">
        <v>0.20368058573668368</v>
      </c>
      <c r="S81" s="347">
        <v>6.9260106604704566E-2</v>
      </c>
      <c r="T81" s="347">
        <v>0.18008699321448202</v>
      </c>
      <c r="U81" s="347">
        <v>0.14036507503885709</v>
      </c>
      <c r="V81" s="347">
        <v>0.24163579536790764</v>
      </c>
      <c r="W81" s="347">
        <v>0.13560139740799584</v>
      </c>
      <c r="X81" s="347">
        <v>0.21078735595397083</v>
      </c>
      <c r="Y81" s="347">
        <v>0.18840933546469871</v>
      </c>
      <c r="Z81" s="348">
        <v>0.24274042657347625</v>
      </c>
      <c r="AA81" s="349"/>
      <c r="AB81" s="350">
        <v>0.1748635004727972</v>
      </c>
      <c r="AC81" s="347">
        <v>7.6067153569728832E-2</v>
      </c>
      <c r="AD81" s="347">
        <v>9.0791437302457173E-2</v>
      </c>
      <c r="AE81" s="347">
        <v>0.13016524731115417</v>
      </c>
      <c r="AF81" s="347">
        <v>0.17192996845834085</v>
      </c>
      <c r="AG81" s="243">
        <v>0.20247431393798504</v>
      </c>
    </row>
    <row r="82" spans="2:33" x14ac:dyDescent="0.35">
      <c r="B82" s="47" t="s">
        <v>846</v>
      </c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96"/>
      <c r="T82" s="96"/>
      <c r="U82" s="96"/>
      <c r="V82" s="96"/>
      <c r="W82" s="96"/>
      <c r="X82" s="96"/>
      <c r="Y82" s="96"/>
      <c r="Z82" s="96"/>
      <c r="AB82" s="96"/>
      <c r="AC82" s="96"/>
      <c r="AD82" s="96"/>
      <c r="AE82" s="96"/>
      <c r="AF82" s="96"/>
      <c r="AG82" s="96"/>
    </row>
    <row r="83" spans="2:33" x14ac:dyDescent="0.35">
      <c r="O83" s="3"/>
      <c r="P83" s="3"/>
      <c r="Q83" s="3"/>
      <c r="R83" s="3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17885-CD1C-4493-89F8-BE49DCE99AF5}">
  <dimension ref="A3:AH86"/>
  <sheetViews>
    <sheetView showGridLines="0" zoomScaleNormal="100" workbookViewId="0">
      <pane xSplit="2" ySplit="9" topLeftCell="Q79" activePane="bottomRight" state="frozen"/>
      <selection activeCell="AG15" sqref="AG15"/>
      <selection pane="topRight" activeCell="AG15" sqref="AG15"/>
      <selection pane="bottomLeft" activeCell="AG15" sqref="AG15"/>
      <selection pane="bottomRight"/>
    </sheetView>
  </sheetViews>
  <sheetFormatPr defaultRowHeight="14.5" x14ac:dyDescent="0.35"/>
  <cols>
    <col min="1" max="1" width="3.26953125" style="197" customWidth="1"/>
    <col min="2" max="2" width="60.7265625" style="20" bestFit="1" customWidth="1"/>
    <col min="3" max="3" width="10.26953125" style="20" bestFit="1" customWidth="1"/>
    <col min="4" max="6" width="10.26953125" bestFit="1" customWidth="1"/>
    <col min="7" max="7" width="9.7265625" bestFit="1" customWidth="1"/>
    <col min="8" max="8" width="9.54296875" bestFit="1" customWidth="1"/>
    <col min="9" max="10" width="10.26953125" bestFit="1" customWidth="1"/>
    <col min="11" max="11" width="9.54296875" bestFit="1" customWidth="1"/>
    <col min="12" max="14" width="10.26953125" bestFit="1" customWidth="1"/>
    <col min="15" max="21" width="10.26953125" style="2" bestFit="1" customWidth="1"/>
    <col min="22" max="22" width="6.81640625" style="2" bestFit="1" customWidth="1"/>
    <col min="23" max="25" width="6.81640625" style="103" bestFit="1" customWidth="1"/>
    <col min="26" max="26" width="7.54296875" style="103" bestFit="1" customWidth="1"/>
    <col min="27" max="27" width="4.1796875" customWidth="1"/>
    <col min="28" max="31" width="11" bestFit="1" customWidth="1"/>
    <col min="32" max="32" width="11" style="102" bestFit="1" customWidth="1"/>
    <col min="33" max="33" width="11" style="2" bestFit="1" customWidth="1"/>
  </cols>
  <sheetData>
    <row r="3" spans="1:34" x14ac:dyDescent="0.35">
      <c r="Z3" s="358"/>
    </row>
    <row r="5" spans="1:34" x14ac:dyDescent="0.35">
      <c r="N5" s="358"/>
      <c r="R5" s="358"/>
      <c r="V5" s="358"/>
      <c r="Z5" s="358"/>
    </row>
    <row r="6" spans="1:34" x14ac:dyDescent="0.35">
      <c r="F6" s="6"/>
      <c r="J6" s="6"/>
      <c r="N6" s="6"/>
      <c r="R6" s="6"/>
      <c r="V6" s="6"/>
      <c r="Z6" s="6"/>
    </row>
    <row r="8" spans="1:34" s="20" customFormat="1" ht="13.5" customHeight="1" x14ac:dyDescent="0.2">
      <c r="A8" s="197"/>
      <c r="B8" s="21" t="s">
        <v>903</v>
      </c>
      <c r="C8" s="22" t="s">
        <v>1021</v>
      </c>
      <c r="D8" s="22" t="s">
        <v>1022</v>
      </c>
      <c r="E8" s="22" t="s">
        <v>1023</v>
      </c>
      <c r="F8" s="22" t="s">
        <v>1024</v>
      </c>
      <c r="G8" s="22" t="s">
        <v>1025</v>
      </c>
      <c r="H8" s="22" t="s">
        <v>1026</v>
      </c>
      <c r="I8" s="22" t="s">
        <v>1027</v>
      </c>
      <c r="J8" s="22" t="s">
        <v>1028</v>
      </c>
      <c r="K8" s="22" t="s">
        <v>1029</v>
      </c>
      <c r="L8" s="22" t="s">
        <v>1030</v>
      </c>
      <c r="M8" s="22" t="s">
        <v>1031</v>
      </c>
      <c r="N8" s="22" t="s">
        <v>1032</v>
      </c>
      <c r="O8" s="22" t="s">
        <v>1033</v>
      </c>
      <c r="P8" s="22" t="s">
        <v>1034</v>
      </c>
      <c r="Q8" s="22" t="s">
        <v>1035</v>
      </c>
      <c r="R8" s="22" t="s">
        <v>1036</v>
      </c>
      <c r="S8" s="22" t="s">
        <v>1037</v>
      </c>
      <c r="T8" s="22" t="s">
        <v>1038</v>
      </c>
      <c r="U8" s="22" t="s">
        <v>1039</v>
      </c>
      <c r="V8" s="22" t="s">
        <v>1040</v>
      </c>
      <c r="W8" s="97" t="s">
        <v>1041</v>
      </c>
      <c r="X8" s="97" t="s">
        <v>1042</v>
      </c>
      <c r="Y8" s="97" t="s">
        <v>1043</v>
      </c>
      <c r="Z8" s="97" t="s">
        <v>1044</v>
      </c>
      <c r="AB8" s="22" t="s">
        <v>19</v>
      </c>
      <c r="AC8" s="22" t="s">
        <v>20</v>
      </c>
      <c r="AD8" s="22" t="s">
        <v>21</v>
      </c>
      <c r="AE8" s="22" t="s">
        <v>22</v>
      </c>
      <c r="AF8" s="97" t="s">
        <v>23</v>
      </c>
      <c r="AG8" s="22" t="s">
        <v>677</v>
      </c>
    </row>
    <row r="9" spans="1:34" s="20" customFormat="1" ht="6" customHeight="1" x14ac:dyDescent="0.2">
      <c r="A9" s="197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W9" s="96"/>
      <c r="X9" s="96"/>
      <c r="Y9" s="96"/>
      <c r="Z9" s="96"/>
      <c r="AC9" s="26"/>
      <c r="AD9" s="26"/>
      <c r="AE9" s="26"/>
      <c r="AF9" s="312"/>
    </row>
    <row r="10" spans="1:34" x14ac:dyDescent="0.35">
      <c r="A10" s="293" t="s">
        <v>678</v>
      </c>
      <c r="B10" s="116" t="s">
        <v>849</v>
      </c>
      <c r="C10" s="169">
        <v>1335.011</v>
      </c>
      <c r="D10" s="169">
        <v>1629.2170000000001</v>
      </c>
      <c r="E10" s="169">
        <v>1609.5989999999999</v>
      </c>
      <c r="F10" s="169">
        <v>2267.2779999999998</v>
      </c>
      <c r="G10" s="169">
        <v>1251.92</v>
      </c>
      <c r="H10" s="169">
        <v>374.01</v>
      </c>
      <c r="I10" s="169">
        <v>1378.7670000000001</v>
      </c>
      <c r="J10" s="169">
        <v>2264.078</v>
      </c>
      <c r="K10" s="169">
        <v>996.80700000000002</v>
      </c>
      <c r="L10" s="169">
        <v>1532.248</v>
      </c>
      <c r="M10" s="169">
        <v>1743.1969999999999</v>
      </c>
      <c r="N10" s="169">
        <v>2423.643</v>
      </c>
      <c r="O10" s="169">
        <v>1529.6659999999999</v>
      </c>
      <c r="P10" s="169">
        <v>2114.2510000000002</v>
      </c>
      <c r="Q10" s="169">
        <v>1820.43</v>
      </c>
      <c r="R10" s="169">
        <v>2536.0070000000001</v>
      </c>
      <c r="S10" s="169">
        <v>1595.365</v>
      </c>
      <c r="T10" s="169">
        <v>2137.6060000000002</v>
      </c>
      <c r="U10" s="169">
        <v>2004.077</v>
      </c>
      <c r="V10" s="169">
        <v>2997.74</v>
      </c>
      <c r="W10" s="228">
        <v>1881.3328815771779</v>
      </c>
      <c r="X10" s="228">
        <v>2398.1688389622691</v>
      </c>
      <c r="Y10" s="228">
        <v>2355.0187131686307</v>
      </c>
      <c r="Z10" s="229">
        <v>3355.1297689758394</v>
      </c>
      <c r="AB10" s="62">
        <v>6841.1049999999996</v>
      </c>
      <c r="AC10" s="63">
        <v>5268.7749999999996</v>
      </c>
      <c r="AD10" s="63">
        <v>6695.8959999999997</v>
      </c>
      <c r="AE10" s="63">
        <v>8000.3540000000003</v>
      </c>
      <c r="AF10" s="352">
        <v>8734.7880000000005</v>
      </c>
      <c r="AG10" s="63">
        <v>9989.6502028039176</v>
      </c>
      <c r="AH10" s="3"/>
    </row>
    <row r="11" spans="1:34" x14ac:dyDescent="0.35">
      <c r="A11" s="293" t="s">
        <v>679</v>
      </c>
      <c r="B11" s="380" t="s">
        <v>850</v>
      </c>
      <c r="C11" s="271">
        <v>-294.49799999999999</v>
      </c>
      <c r="D11" s="271">
        <v>-368.887</v>
      </c>
      <c r="E11" s="271">
        <v>-367.71</v>
      </c>
      <c r="F11" s="271">
        <v>-524.83299999999997</v>
      </c>
      <c r="G11" s="271">
        <v>-275</v>
      </c>
      <c r="H11" s="271">
        <v>-79.510999999999996</v>
      </c>
      <c r="I11" s="271">
        <v>-311.51100000000002</v>
      </c>
      <c r="J11" s="271">
        <v>-516.61400000000003</v>
      </c>
      <c r="K11" s="271">
        <v>-220.73099999999999</v>
      </c>
      <c r="L11" s="271">
        <v>-356.65800000000002</v>
      </c>
      <c r="M11" s="271">
        <v>-403.79</v>
      </c>
      <c r="N11" s="271">
        <v>-561.51199999999994</v>
      </c>
      <c r="O11" s="271">
        <v>-332.642</v>
      </c>
      <c r="P11" s="271">
        <v>-484.012</v>
      </c>
      <c r="Q11" s="271">
        <v>-412.89</v>
      </c>
      <c r="R11" s="271">
        <v>-587.26099999999997</v>
      </c>
      <c r="S11" s="271">
        <v>-354.78800000000001</v>
      </c>
      <c r="T11" s="271">
        <v>-494.64400000000001</v>
      </c>
      <c r="U11" s="271">
        <v>-461.40100000000001</v>
      </c>
      <c r="V11" s="271">
        <v>-704.63699999999994</v>
      </c>
      <c r="W11" s="272">
        <v>-428.32475592999998</v>
      </c>
      <c r="X11" s="272">
        <v>-566.55947058999982</v>
      </c>
      <c r="Y11" s="272">
        <v>-555.20861041000001</v>
      </c>
      <c r="Z11" s="273">
        <v>-803.01850391000005</v>
      </c>
      <c r="AB11" s="206">
        <v>-1555.9290000000001</v>
      </c>
      <c r="AC11" s="207">
        <v>-1148.335</v>
      </c>
      <c r="AD11" s="207">
        <v>-1542.691</v>
      </c>
      <c r="AE11" s="207">
        <v>-1816.8050000000001</v>
      </c>
      <c r="AF11" s="269">
        <v>-2015.471</v>
      </c>
      <c r="AG11" s="208">
        <v>-2353.1113408399997</v>
      </c>
      <c r="AH11" s="3"/>
    </row>
    <row r="12" spans="1:34" s="20" customFormat="1" ht="6" customHeight="1" x14ac:dyDescent="0.35">
      <c r="A12" s="197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8"/>
      <c r="W12" s="96"/>
      <c r="X12" s="96"/>
      <c r="Y12" s="96"/>
      <c r="Z12" s="96"/>
      <c r="AB12" s="26"/>
      <c r="AC12" s="26"/>
      <c r="AD12" s="28"/>
      <c r="AE12" s="28"/>
      <c r="AF12" s="315"/>
      <c r="AH12" s="3"/>
    </row>
    <row r="13" spans="1:34" x14ac:dyDescent="0.35">
      <c r="A13" s="293" t="s">
        <v>680</v>
      </c>
      <c r="B13" s="36" t="s">
        <v>851</v>
      </c>
      <c r="C13" s="210">
        <v>1040.5129999999999</v>
      </c>
      <c r="D13" s="210">
        <v>1260.3300000000002</v>
      </c>
      <c r="E13" s="210">
        <v>1241.8889999999999</v>
      </c>
      <c r="F13" s="210">
        <v>1742.4449999999997</v>
      </c>
      <c r="G13" s="210">
        <v>976.92000000000007</v>
      </c>
      <c r="H13" s="210">
        <v>294.49900000000002</v>
      </c>
      <c r="I13" s="210">
        <v>1067.2560000000001</v>
      </c>
      <c r="J13" s="210">
        <v>1747.4639999999999</v>
      </c>
      <c r="K13" s="210">
        <v>776.07600000000002</v>
      </c>
      <c r="L13" s="210">
        <v>1175.5900000000001</v>
      </c>
      <c r="M13" s="210">
        <v>1339.4069999999999</v>
      </c>
      <c r="N13" s="210">
        <v>1862.1310000000001</v>
      </c>
      <c r="O13" s="210">
        <v>1197.0239999999999</v>
      </c>
      <c r="P13" s="210">
        <v>1630.2390000000003</v>
      </c>
      <c r="Q13" s="210">
        <v>1407.54</v>
      </c>
      <c r="R13" s="210">
        <v>1948.7460000000001</v>
      </c>
      <c r="S13" s="210">
        <v>1240.577</v>
      </c>
      <c r="T13" s="210">
        <v>1642.9620000000002</v>
      </c>
      <c r="U13" s="210">
        <v>1542.6759999999999</v>
      </c>
      <c r="V13" s="210">
        <v>2293.1030000000001</v>
      </c>
      <c r="W13" s="259">
        <v>1453.0081256471778</v>
      </c>
      <c r="X13" s="259">
        <v>1831.6093683722693</v>
      </c>
      <c r="Y13" s="259">
        <v>1799.8101027586308</v>
      </c>
      <c r="Z13" s="260">
        <v>2552.1112650658397</v>
      </c>
      <c r="AB13" s="209">
        <v>5285.1760000000004</v>
      </c>
      <c r="AC13" s="210">
        <v>4085.4859999999999</v>
      </c>
      <c r="AD13" s="210">
        <v>5153.2049999999999</v>
      </c>
      <c r="AE13" s="210">
        <v>6183.55</v>
      </c>
      <c r="AF13" s="259">
        <v>6719.317</v>
      </c>
      <c r="AG13" s="211">
        <v>7636.5388619639161</v>
      </c>
      <c r="AH13" s="3"/>
    </row>
    <row r="14" spans="1:34" x14ac:dyDescent="0.35">
      <c r="A14" s="294" t="s">
        <v>681</v>
      </c>
      <c r="B14" s="381" t="s">
        <v>681</v>
      </c>
      <c r="C14" s="27">
        <v>767.07500000000005</v>
      </c>
      <c r="D14" s="27">
        <v>957.68100000000004</v>
      </c>
      <c r="E14" s="27">
        <v>974.83299999999997</v>
      </c>
      <c r="F14" s="27">
        <v>1426.3610000000001</v>
      </c>
      <c r="G14" s="27">
        <v>713.68700000000001</v>
      </c>
      <c r="H14" s="27">
        <v>194.30099999999999</v>
      </c>
      <c r="I14" s="27">
        <v>820.64400000000001</v>
      </c>
      <c r="J14" s="27">
        <v>1392.42</v>
      </c>
      <c r="K14" s="27">
        <v>565.48800000000006</v>
      </c>
      <c r="L14" s="27">
        <v>951.28899999999999</v>
      </c>
      <c r="M14" s="27">
        <v>1085.4829999999999</v>
      </c>
      <c r="N14" s="27">
        <v>1601.8019999999999</v>
      </c>
      <c r="O14" s="27">
        <v>910.79</v>
      </c>
      <c r="P14" s="27">
        <v>1328.848</v>
      </c>
      <c r="Q14" s="27">
        <v>1133.894</v>
      </c>
      <c r="R14" s="27">
        <v>1647.54</v>
      </c>
      <c r="S14" s="27">
        <v>966.005</v>
      </c>
      <c r="T14" s="27">
        <v>1351.0429999999999</v>
      </c>
      <c r="U14" s="27">
        <v>1276.9179999999999</v>
      </c>
      <c r="V14" s="27">
        <v>1957.614</v>
      </c>
      <c r="W14" s="111">
        <v>1180.6838950271767</v>
      </c>
      <c r="X14" s="111">
        <v>1528.6155363622686</v>
      </c>
      <c r="Y14" s="111">
        <v>1514.4862401786313</v>
      </c>
      <c r="Z14" s="261">
        <v>2239.1495062158392</v>
      </c>
      <c r="AB14" s="179">
        <v>4125.95</v>
      </c>
      <c r="AC14" s="27">
        <v>3121.0520000000001</v>
      </c>
      <c r="AD14" s="27">
        <v>4204.0619999999999</v>
      </c>
      <c r="AE14" s="27">
        <v>5021.0720000000001</v>
      </c>
      <c r="AF14" s="303">
        <v>5551.58</v>
      </c>
      <c r="AG14" s="180">
        <v>6462.9351777839156</v>
      </c>
      <c r="AH14" s="3"/>
    </row>
    <row r="15" spans="1:34" x14ac:dyDescent="0.35">
      <c r="A15" s="294" t="s">
        <v>682</v>
      </c>
      <c r="B15" s="381" t="s">
        <v>852</v>
      </c>
      <c r="C15" s="27">
        <v>213.65899999999999</v>
      </c>
      <c r="D15" s="27">
        <v>235.74299999999999</v>
      </c>
      <c r="E15" s="27">
        <v>210.74600000000001</v>
      </c>
      <c r="F15" s="27">
        <v>265.75099999999998</v>
      </c>
      <c r="G15" s="27">
        <v>191.76</v>
      </c>
      <c r="H15" s="27">
        <v>80.819000000000003</v>
      </c>
      <c r="I15" s="27">
        <v>228.071</v>
      </c>
      <c r="J15" s="27">
        <v>301.18700000000001</v>
      </c>
      <c r="K15" s="27">
        <v>142.893</v>
      </c>
      <c r="L15" s="27">
        <v>182.654</v>
      </c>
      <c r="M15" s="27">
        <v>199.76</v>
      </c>
      <c r="N15" s="27">
        <v>231.26400000000001</v>
      </c>
      <c r="O15" s="27">
        <v>214.30099999999999</v>
      </c>
      <c r="P15" s="27">
        <v>241.72399999999999</v>
      </c>
      <c r="Q15" s="27">
        <v>195.29499999999999</v>
      </c>
      <c r="R15" s="27">
        <v>232.09299999999999</v>
      </c>
      <c r="S15" s="27">
        <v>191.261</v>
      </c>
      <c r="T15" s="27">
        <v>198.286</v>
      </c>
      <c r="U15" s="27">
        <v>173.26400000000001</v>
      </c>
      <c r="V15" s="27">
        <v>222.30799999999999</v>
      </c>
      <c r="W15" s="111">
        <v>150.53847233999997</v>
      </c>
      <c r="X15" s="111">
        <v>176.89609395000002</v>
      </c>
      <c r="Y15" s="111">
        <v>162.8086093</v>
      </c>
      <c r="Z15" s="261">
        <v>205.50813026</v>
      </c>
      <c r="AB15" s="179">
        <v>925.899</v>
      </c>
      <c r="AC15" s="27">
        <v>801.83699999999999</v>
      </c>
      <c r="AD15" s="27">
        <v>756.57100000000003</v>
      </c>
      <c r="AE15" s="27">
        <v>883.41200000000003</v>
      </c>
      <c r="AF15" s="303">
        <v>785.12</v>
      </c>
      <c r="AG15" s="180">
        <v>695.75130584999999</v>
      </c>
      <c r="AH15" s="3"/>
    </row>
    <row r="16" spans="1:34" s="1" customFormat="1" x14ac:dyDescent="0.35">
      <c r="A16" s="295" t="s">
        <v>683</v>
      </c>
      <c r="B16" s="382" t="s">
        <v>853</v>
      </c>
      <c r="C16" s="213">
        <v>980.73400000000004</v>
      </c>
      <c r="D16" s="213">
        <v>1193.424</v>
      </c>
      <c r="E16" s="213">
        <v>1185.579</v>
      </c>
      <c r="F16" s="213">
        <v>1692.1120000000001</v>
      </c>
      <c r="G16" s="213">
        <v>905.447</v>
      </c>
      <c r="H16" s="213">
        <v>275.12</v>
      </c>
      <c r="I16" s="213">
        <v>1048.7149999999999</v>
      </c>
      <c r="J16" s="213">
        <v>1693.607</v>
      </c>
      <c r="K16" s="213">
        <v>708.38100000000009</v>
      </c>
      <c r="L16" s="213">
        <v>1133.943</v>
      </c>
      <c r="M16" s="213">
        <v>1285.2429999999999</v>
      </c>
      <c r="N16" s="213">
        <v>1833.0659999999998</v>
      </c>
      <c r="O16" s="213">
        <v>1125.0909999999999</v>
      </c>
      <c r="P16" s="213">
        <v>1570.5719999999999</v>
      </c>
      <c r="Q16" s="213">
        <v>1329.1890000000001</v>
      </c>
      <c r="R16" s="213">
        <v>1879.633</v>
      </c>
      <c r="S16" s="213">
        <v>1157.2660000000001</v>
      </c>
      <c r="T16" s="213">
        <v>1549.329</v>
      </c>
      <c r="U16" s="213">
        <v>1450.1819999999998</v>
      </c>
      <c r="V16" s="213">
        <v>2179.922</v>
      </c>
      <c r="W16" s="110">
        <v>1331.2223673671767</v>
      </c>
      <c r="X16" s="110">
        <v>1705.5116303122686</v>
      </c>
      <c r="Y16" s="110">
        <v>1677.2948494786312</v>
      </c>
      <c r="Z16" s="255">
        <v>2444.6577398858394</v>
      </c>
      <c r="AB16" s="212">
        <v>5051.8490000000002</v>
      </c>
      <c r="AC16" s="213">
        <v>3922.8890000000001</v>
      </c>
      <c r="AD16" s="213">
        <v>4960.6329999999998</v>
      </c>
      <c r="AE16" s="213">
        <v>5904.4840000000004</v>
      </c>
      <c r="AF16" s="304">
        <v>6336.7</v>
      </c>
      <c r="AG16" s="214">
        <v>7158.6866168039151</v>
      </c>
      <c r="AH16" s="3"/>
    </row>
    <row r="17" spans="1:34" x14ac:dyDescent="0.35">
      <c r="A17" s="295" t="s">
        <v>684</v>
      </c>
      <c r="B17" s="51" t="s">
        <v>854</v>
      </c>
      <c r="C17" s="41">
        <v>4.4740000000000002</v>
      </c>
      <c r="D17" s="41">
        <v>5.8979999999999997</v>
      </c>
      <c r="E17" s="41">
        <v>3.843</v>
      </c>
      <c r="F17" s="41">
        <v>2.71</v>
      </c>
      <c r="G17" s="41">
        <v>3.1709999999999998</v>
      </c>
      <c r="H17" s="41">
        <v>3.4870000000000001</v>
      </c>
      <c r="I17" s="41">
        <v>2.4039999999999999</v>
      </c>
      <c r="J17" s="41">
        <v>4.2759999999999998</v>
      </c>
      <c r="K17" s="41">
        <v>5.2060000000000004</v>
      </c>
      <c r="L17" s="41">
        <v>3.9649999999999999</v>
      </c>
      <c r="M17" s="41">
        <v>4.5590000000000002</v>
      </c>
      <c r="N17" s="41">
        <v>3.8690000000000002</v>
      </c>
      <c r="O17" s="41">
        <v>5.5990000000000002</v>
      </c>
      <c r="P17" s="41">
        <v>4.8780000000000001</v>
      </c>
      <c r="Q17" s="41">
        <v>4.9450000000000003</v>
      </c>
      <c r="R17" s="41">
        <v>6.2709999999999999</v>
      </c>
      <c r="S17" s="41">
        <v>4.1420000000000003</v>
      </c>
      <c r="T17" s="41">
        <v>5.6589999999999998</v>
      </c>
      <c r="U17" s="41">
        <v>6.31</v>
      </c>
      <c r="V17" s="41">
        <v>9.9139999999999997</v>
      </c>
      <c r="W17" s="99">
        <v>7.9178165099999998</v>
      </c>
      <c r="X17" s="99">
        <v>8.5302546899999996</v>
      </c>
      <c r="Y17" s="99">
        <v>9.8707122500000004</v>
      </c>
      <c r="Z17" s="264">
        <v>10.558391289999999</v>
      </c>
      <c r="AB17" s="179">
        <v>16.925000000000001</v>
      </c>
      <c r="AC17" s="27">
        <v>13.337999999999999</v>
      </c>
      <c r="AD17" s="27">
        <v>17.599</v>
      </c>
      <c r="AE17" s="27">
        <v>21.693000000000001</v>
      </c>
      <c r="AF17" s="303">
        <v>26.024999999999999</v>
      </c>
      <c r="AG17" s="180">
        <v>36.877174740000001</v>
      </c>
      <c r="AH17" s="3"/>
    </row>
    <row r="18" spans="1:34" x14ac:dyDescent="0.35">
      <c r="A18" s="296" t="s">
        <v>685</v>
      </c>
      <c r="B18" s="34" t="s">
        <v>855</v>
      </c>
      <c r="C18" s="35">
        <v>985.20800000000008</v>
      </c>
      <c r="D18" s="35">
        <v>1199.3219999999999</v>
      </c>
      <c r="E18" s="35">
        <v>1189.422</v>
      </c>
      <c r="F18" s="35">
        <v>1694.8220000000001</v>
      </c>
      <c r="G18" s="35">
        <v>908.61800000000005</v>
      </c>
      <c r="H18" s="35">
        <v>278.60700000000003</v>
      </c>
      <c r="I18" s="35">
        <v>1051.1189999999999</v>
      </c>
      <c r="J18" s="35">
        <v>1697.883</v>
      </c>
      <c r="K18" s="35">
        <v>713.5870000000001</v>
      </c>
      <c r="L18" s="35">
        <v>1137.9079999999999</v>
      </c>
      <c r="M18" s="35">
        <v>1289.8019999999999</v>
      </c>
      <c r="N18" s="35">
        <v>1836.9349999999997</v>
      </c>
      <c r="O18" s="35">
        <v>1130.6899999999998</v>
      </c>
      <c r="P18" s="35">
        <v>1575.4499999999998</v>
      </c>
      <c r="Q18" s="35">
        <v>1334.134</v>
      </c>
      <c r="R18" s="35">
        <v>1885.904</v>
      </c>
      <c r="S18" s="35">
        <v>1161.4080000000001</v>
      </c>
      <c r="T18" s="35">
        <v>1554.9880000000001</v>
      </c>
      <c r="U18" s="35">
        <v>1456.4919999999997</v>
      </c>
      <c r="V18" s="35">
        <v>2189.8360000000002</v>
      </c>
      <c r="W18" s="95">
        <v>1339.1401838771767</v>
      </c>
      <c r="X18" s="95">
        <v>1714.0418850022686</v>
      </c>
      <c r="Y18" s="95">
        <v>1687.1655617286312</v>
      </c>
      <c r="Z18" s="265">
        <v>2455.21613117584</v>
      </c>
      <c r="AA18" s="2"/>
      <c r="AB18" s="215">
        <v>5068.7740000000003</v>
      </c>
      <c r="AC18" s="120">
        <v>3936.2269999999999</v>
      </c>
      <c r="AD18" s="120">
        <v>4978.232</v>
      </c>
      <c r="AE18" s="120">
        <v>5926.1769999999997</v>
      </c>
      <c r="AF18" s="355">
        <v>6362.7250000000004</v>
      </c>
      <c r="AG18" s="216">
        <v>7195.5637915439147</v>
      </c>
      <c r="AH18" s="3"/>
    </row>
    <row r="19" spans="1:34" x14ac:dyDescent="0.35">
      <c r="A19" s="293" t="s">
        <v>686</v>
      </c>
      <c r="B19" s="34" t="s">
        <v>856</v>
      </c>
      <c r="C19" s="266">
        <v>55.305</v>
      </c>
      <c r="D19" s="266">
        <v>61.008000000000003</v>
      </c>
      <c r="E19" s="266">
        <v>52.466999999999999</v>
      </c>
      <c r="F19" s="266">
        <v>47.622</v>
      </c>
      <c r="G19" s="266">
        <v>68.231999999999999</v>
      </c>
      <c r="H19" s="266">
        <v>15.885</v>
      </c>
      <c r="I19" s="266">
        <v>16.032</v>
      </c>
      <c r="J19" s="266">
        <v>49.11</v>
      </c>
      <c r="K19" s="266">
        <v>62.488</v>
      </c>
      <c r="L19" s="266">
        <v>37.682000000000002</v>
      </c>
      <c r="M19" s="266">
        <v>49.604999999999997</v>
      </c>
      <c r="N19" s="266">
        <v>25.199000000000002</v>
      </c>
      <c r="O19" s="266">
        <v>66.334999999999994</v>
      </c>
      <c r="P19" s="266">
        <v>54.79</v>
      </c>
      <c r="Q19" s="266">
        <v>73.405000000000001</v>
      </c>
      <c r="R19" s="266">
        <v>62.841999999999999</v>
      </c>
      <c r="S19" s="266">
        <v>79.168999999999997</v>
      </c>
      <c r="T19" s="266">
        <v>87.974000000000004</v>
      </c>
      <c r="U19" s="266">
        <v>86.183000000000007</v>
      </c>
      <c r="V19" s="266">
        <v>103.265</v>
      </c>
      <c r="W19" s="267">
        <v>113.86794177000111</v>
      </c>
      <c r="X19" s="267">
        <v>117.5674536100004</v>
      </c>
      <c r="Y19" s="267">
        <v>112.64454102999963</v>
      </c>
      <c r="Z19" s="268">
        <v>96.89513389000011</v>
      </c>
      <c r="AB19" s="217">
        <v>216.40199999999999</v>
      </c>
      <c r="AC19" s="218">
        <v>149.25899999999999</v>
      </c>
      <c r="AD19" s="218">
        <v>174.97399999999999</v>
      </c>
      <c r="AE19" s="218">
        <v>257.37299999999999</v>
      </c>
      <c r="AF19" s="356">
        <v>356.59199999999998</v>
      </c>
      <c r="AG19" s="219">
        <v>440.97507042000132</v>
      </c>
      <c r="AH19" s="3"/>
    </row>
    <row r="20" spans="1:34" s="20" customFormat="1" ht="6" customHeight="1" x14ac:dyDescent="0.35">
      <c r="A20" s="197"/>
      <c r="B20" s="25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8"/>
      <c r="W20" s="96"/>
      <c r="X20" s="96"/>
      <c r="Y20" s="96"/>
      <c r="Z20" s="96"/>
      <c r="AB20" s="26"/>
      <c r="AC20" s="26"/>
      <c r="AD20" s="28"/>
      <c r="AE20" s="28"/>
      <c r="AF20" s="315"/>
      <c r="AH20" s="3"/>
    </row>
    <row r="21" spans="1:34" x14ac:dyDescent="0.35">
      <c r="A21" s="293" t="s">
        <v>687</v>
      </c>
      <c r="B21" s="380" t="s">
        <v>857</v>
      </c>
      <c r="C21" s="207">
        <v>-539.08000000000004</v>
      </c>
      <c r="D21" s="207">
        <v>-640.18700000000001</v>
      </c>
      <c r="E21" s="207">
        <v>-654.03200000000004</v>
      </c>
      <c r="F21" s="207">
        <v>-883.76599999999996</v>
      </c>
      <c r="G21" s="207">
        <v>-500.51900000000001</v>
      </c>
      <c r="H21" s="207">
        <v>-151.23699999999999</v>
      </c>
      <c r="I21" s="207">
        <v>-612.12599999999998</v>
      </c>
      <c r="J21" s="207">
        <v>-924.97799999999995</v>
      </c>
      <c r="K21" s="207">
        <v>-425.07900000000001</v>
      </c>
      <c r="L21" s="207">
        <v>-627.154</v>
      </c>
      <c r="M21" s="207">
        <v>-740.06899999999996</v>
      </c>
      <c r="N21" s="207">
        <v>-963.596</v>
      </c>
      <c r="O21" s="207">
        <v>-629.60500000000002</v>
      </c>
      <c r="P21" s="207">
        <v>-793.78399999999999</v>
      </c>
      <c r="Q21" s="207">
        <v>-713.69</v>
      </c>
      <c r="R21" s="207">
        <v>-940.36199999999997</v>
      </c>
      <c r="S21" s="207">
        <v>-616.05600000000004</v>
      </c>
      <c r="T21" s="207">
        <v>-763.62</v>
      </c>
      <c r="U21" s="207">
        <v>-745.43299999999999</v>
      </c>
      <c r="V21" s="207">
        <v>-1071.9390000000001</v>
      </c>
      <c r="W21" s="269">
        <v>-682.65871710999988</v>
      </c>
      <c r="X21" s="269">
        <v>-805.79162898000004</v>
      </c>
      <c r="Y21" s="269">
        <v>-821.30250075999993</v>
      </c>
      <c r="Z21" s="270">
        <v>-1150.2174921700002</v>
      </c>
      <c r="AB21" s="206">
        <v>-2717.0650000000001</v>
      </c>
      <c r="AC21" s="207">
        <v>-2188.8589999999999</v>
      </c>
      <c r="AD21" s="207">
        <v>-2755.8969999999999</v>
      </c>
      <c r="AE21" s="207">
        <v>-3077.4409999999998</v>
      </c>
      <c r="AF21" s="269">
        <v>-3197.049</v>
      </c>
      <c r="AG21" s="208">
        <v>-3459.9703390199998</v>
      </c>
      <c r="AH21" s="3"/>
    </row>
    <row r="22" spans="1:34" s="20" customFormat="1" ht="6" customHeight="1" x14ac:dyDescent="0.35">
      <c r="A22" s="197"/>
      <c r="B22" s="25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8"/>
      <c r="W22" s="96"/>
      <c r="X22" s="96"/>
      <c r="Y22" s="96"/>
      <c r="Z22" s="96"/>
      <c r="AB22" s="26"/>
      <c r="AC22" s="26"/>
      <c r="AD22" s="28"/>
      <c r="AE22" s="28"/>
      <c r="AF22" s="315"/>
      <c r="AH22" s="3"/>
    </row>
    <row r="23" spans="1:34" x14ac:dyDescent="0.35">
      <c r="A23" s="293" t="s">
        <v>688</v>
      </c>
      <c r="B23" s="36" t="s">
        <v>858</v>
      </c>
      <c r="C23" s="210">
        <v>501.43299999999988</v>
      </c>
      <c r="D23" s="210">
        <v>620.14300000000014</v>
      </c>
      <c r="E23" s="210">
        <v>587.85699999999986</v>
      </c>
      <c r="F23" s="210">
        <v>858.67899999999975</v>
      </c>
      <c r="G23" s="210">
        <v>476.40100000000007</v>
      </c>
      <c r="H23" s="210">
        <v>143.26200000000003</v>
      </c>
      <c r="I23" s="210">
        <v>455.13000000000011</v>
      </c>
      <c r="J23" s="210">
        <v>822.48599999999999</v>
      </c>
      <c r="K23" s="210">
        <v>350.99700000000001</v>
      </c>
      <c r="L23" s="210">
        <v>548.43600000000015</v>
      </c>
      <c r="M23" s="210">
        <v>599.33799999999997</v>
      </c>
      <c r="N23" s="210">
        <v>898.53500000000008</v>
      </c>
      <c r="O23" s="210">
        <v>567.41899999999987</v>
      </c>
      <c r="P23" s="210">
        <v>836.45500000000027</v>
      </c>
      <c r="Q23" s="210">
        <v>693.84999999999991</v>
      </c>
      <c r="R23" s="210">
        <v>1008.3840000000001</v>
      </c>
      <c r="S23" s="210">
        <v>624.52099999999996</v>
      </c>
      <c r="T23" s="210">
        <v>879.34200000000021</v>
      </c>
      <c r="U23" s="210">
        <v>797.24299999999994</v>
      </c>
      <c r="V23" s="210">
        <v>1221.164</v>
      </c>
      <c r="W23" s="259">
        <v>770.34940853717796</v>
      </c>
      <c r="X23" s="259">
        <v>1025.8177393922692</v>
      </c>
      <c r="Y23" s="259">
        <v>978.50760199863089</v>
      </c>
      <c r="Z23" s="260">
        <v>1401.8937728958392</v>
      </c>
      <c r="AA23" s="4"/>
      <c r="AB23" s="209">
        <v>2568.1109999999999</v>
      </c>
      <c r="AC23" s="210">
        <v>1896.627</v>
      </c>
      <c r="AD23" s="210">
        <v>2397.308</v>
      </c>
      <c r="AE23" s="210">
        <v>3106.1089999999999</v>
      </c>
      <c r="AF23" s="259">
        <v>3522.268</v>
      </c>
      <c r="AG23" s="211">
        <v>4176.5685229439168</v>
      </c>
      <c r="AH23" s="3"/>
    </row>
    <row r="24" spans="1:34" x14ac:dyDescent="0.35">
      <c r="A24" s="295" t="s">
        <v>689</v>
      </c>
      <c r="B24" s="381" t="s">
        <v>681</v>
      </c>
      <c r="C24" s="27">
        <v>394.84899999999999</v>
      </c>
      <c r="D24" s="27">
        <v>506.29300000000001</v>
      </c>
      <c r="E24" s="27">
        <v>489.17700000000002</v>
      </c>
      <c r="F24" s="27">
        <v>764.10599999999999</v>
      </c>
      <c r="G24" s="27">
        <v>373.06200000000001</v>
      </c>
      <c r="H24" s="27">
        <v>106.779</v>
      </c>
      <c r="I24" s="27">
        <v>395.87099999999998</v>
      </c>
      <c r="J24" s="27">
        <v>726.37199999999996</v>
      </c>
      <c r="K24" s="27">
        <v>262.50200000000001</v>
      </c>
      <c r="L24" s="27">
        <v>485.851</v>
      </c>
      <c r="M24" s="27">
        <v>535.17399999999998</v>
      </c>
      <c r="N24" s="27">
        <v>839.87900000000002</v>
      </c>
      <c r="O24" s="27">
        <v>464.45600000000002</v>
      </c>
      <c r="P24" s="27">
        <v>743.26499999999999</v>
      </c>
      <c r="Q24" s="27">
        <v>586.81700000000001</v>
      </c>
      <c r="R24" s="27">
        <v>911.21</v>
      </c>
      <c r="S24" s="27">
        <v>512.79399999999998</v>
      </c>
      <c r="T24" s="27">
        <v>762.51199999999994</v>
      </c>
      <c r="U24" s="27">
        <v>690.77599999999995</v>
      </c>
      <c r="V24" s="27">
        <v>1105.182</v>
      </c>
      <c r="W24" s="111">
        <v>638.49336317017674</v>
      </c>
      <c r="X24" s="111">
        <v>882.14561311656837</v>
      </c>
      <c r="Y24" s="111">
        <v>833.88149705403134</v>
      </c>
      <c r="Z24" s="261">
        <v>1266.8778019284389</v>
      </c>
      <c r="AA24" s="4"/>
      <c r="AB24" s="179">
        <v>2154.4250000000002</v>
      </c>
      <c r="AC24" s="27">
        <v>1602.0840000000001</v>
      </c>
      <c r="AD24" s="27">
        <v>2123.4059999999999</v>
      </c>
      <c r="AE24" s="27">
        <v>2705.748</v>
      </c>
      <c r="AF24" s="303">
        <v>3071.2640000000001</v>
      </c>
      <c r="AG24" s="180">
        <v>3621.3982752692159</v>
      </c>
      <c r="AH24" s="3"/>
    </row>
    <row r="25" spans="1:34" x14ac:dyDescent="0.35">
      <c r="A25" s="295" t="s">
        <v>690</v>
      </c>
      <c r="B25" s="381" t="s">
        <v>852</v>
      </c>
      <c r="C25" s="27">
        <v>52.923999999999999</v>
      </c>
      <c r="D25" s="27">
        <v>57.420999999999999</v>
      </c>
      <c r="E25" s="27">
        <v>51.338000000000001</v>
      </c>
      <c r="F25" s="27">
        <v>63.491999999999997</v>
      </c>
      <c r="G25" s="27">
        <v>40.875</v>
      </c>
      <c r="H25" s="27">
        <v>19.472999999999999</v>
      </c>
      <c r="I25" s="27">
        <v>56.905000000000001</v>
      </c>
      <c r="J25" s="27">
        <v>62.886000000000003</v>
      </c>
      <c r="K25" s="27">
        <v>26.311</v>
      </c>
      <c r="L25" s="27">
        <v>36.494</v>
      </c>
      <c r="M25" s="27">
        <v>33.82</v>
      </c>
      <c r="N25" s="27">
        <v>50.414999999999999</v>
      </c>
      <c r="O25" s="27">
        <v>41.872</v>
      </c>
      <c r="P25" s="27">
        <v>52.12</v>
      </c>
      <c r="Q25" s="27">
        <v>48.320999999999998</v>
      </c>
      <c r="R25" s="27">
        <v>51.588000000000001</v>
      </c>
      <c r="S25" s="27">
        <v>43.534999999999997</v>
      </c>
      <c r="T25" s="27">
        <v>43.12</v>
      </c>
      <c r="U25" s="27">
        <v>39.723999999999997</v>
      </c>
      <c r="V25" s="27">
        <v>55.418999999999997</v>
      </c>
      <c r="W25" s="111">
        <v>35.600531476999983</v>
      </c>
      <c r="X25" s="111">
        <v>45.936236437400019</v>
      </c>
      <c r="Y25" s="111">
        <v>49.606030144599991</v>
      </c>
      <c r="Z25" s="261">
        <v>70.108904577600015</v>
      </c>
      <c r="AB25" s="179">
        <v>225.17500000000001</v>
      </c>
      <c r="AC25" s="27">
        <v>180.13900000000001</v>
      </c>
      <c r="AD25" s="27">
        <v>147.04</v>
      </c>
      <c r="AE25" s="27">
        <v>193.90100000000001</v>
      </c>
      <c r="AF25" s="303">
        <v>181.798</v>
      </c>
      <c r="AG25" s="180">
        <v>201.25170263660002</v>
      </c>
      <c r="AH25" s="3"/>
    </row>
    <row r="26" spans="1:34" x14ac:dyDescent="0.35">
      <c r="A26" s="293" t="s">
        <v>691</v>
      </c>
      <c r="B26" s="382" t="s">
        <v>859</v>
      </c>
      <c r="C26" s="213">
        <v>447.77299999999997</v>
      </c>
      <c r="D26" s="213">
        <v>563.71400000000006</v>
      </c>
      <c r="E26" s="213">
        <v>540.51499999999999</v>
      </c>
      <c r="F26" s="213">
        <v>827.59799999999996</v>
      </c>
      <c r="G26" s="213">
        <v>413.93700000000001</v>
      </c>
      <c r="H26" s="213">
        <v>126.252</v>
      </c>
      <c r="I26" s="213">
        <v>452.77599999999995</v>
      </c>
      <c r="J26" s="213">
        <v>789.25799999999992</v>
      </c>
      <c r="K26" s="213">
        <v>288.81299999999999</v>
      </c>
      <c r="L26" s="213">
        <v>522.34500000000003</v>
      </c>
      <c r="M26" s="213">
        <v>568.99400000000003</v>
      </c>
      <c r="N26" s="213">
        <v>890.29399999999998</v>
      </c>
      <c r="O26" s="213">
        <v>506.32800000000003</v>
      </c>
      <c r="P26" s="213">
        <v>795.38499999999999</v>
      </c>
      <c r="Q26" s="213">
        <v>635.13800000000003</v>
      </c>
      <c r="R26" s="213">
        <v>962.798</v>
      </c>
      <c r="S26" s="213">
        <v>556.32899999999995</v>
      </c>
      <c r="T26" s="213">
        <v>805.63199999999995</v>
      </c>
      <c r="U26" s="213">
        <v>730.5</v>
      </c>
      <c r="V26" s="213">
        <v>1160.6010000000001</v>
      </c>
      <c r="W26" s="110">
        <v>674.09389464717674</v>
      </c>
      <c r="X26" s="110">
        <v>928.08184955396837</v>
      </c>
      <c r="Y26" s="110">
        <v>883.48752719863137</v>
      </c>
      <c r="Z26" s="255">
        <v>1336.9867065060391</v>
      </c>
      <c r="AA26" s="19"/>
      <c r="AB26" s="212">
        <v>2379.6</v>
      </c>
      <c r="AC26" s="213">
        <v>1782.223</v>
      </c>
      <c r="AD26" s="213">
        <v>2270.4470000000001</v>
      </c>
      <c r="AE26" s="213">
        <v>2899.6489999999999</v>
      </c>
      <c r="AF26" s="304">
        <v>3253.0619999999999</v>
      </c>
      <c r="AG26" s="214">
        <v>3822.6499779058154</v>
      </c>
      <c r="AH26" s="3"/>
    </row>
    <row r="27" spans="1:34" x14ac:dyDescent="0.35">
      <c r="A27" s="293" t="s">
        <v>692</v>
      </c>
      <c r="B27" s="51" t="s">
        <v>860</v>
      </c>
      <c r="C27" s="41">
        <v>-1.3049999999999999</v>
      </c>
      <c r="D27" s="41">
        <v>-4.2610000000000001</v>
      </c>
      <c r="E27" s="41">
        <v>-4.8120000000000003</v>
      </c>
      <c r="F27" s="41">
        <v>-16.238</v>
      </c>
      <c r="G27" s="41">
        <v>-5.5380000000000003</v>
      </c>
      <c r="H27" s="41">
        <v>1.367</v>
      </c>
      <c r="I27" s="41">
        <v>-13.55</v>
      </c>
      <c r="J27" s="41">
        <v>-16.117999999999999</v>
      </c>
      <c r="K27" s="41">
        <v>-6.7000000000000004E-2</v>
      </c>
      <c r="L27" s="41">
        <v>-11.371</v>
      </c>
      <c r="M27" s="41">
        <v>-19.052</v>
      </c>
      <c r="N27" s="41">
        <v>-15.64</v>
      </c>
      <c r="O27" s="41">
        <v>-5.1180000000000003</v>
      </c>
      <c r="P27" s="41">
        <v>-13.054</v>
      </c>
      <c r="Q27" s="41">
        <v>-14.32</v>
      </c>
      <c r="R27" s="41">
        <v>-16.888999999999999</v>
      </c>
      <c r="S27" s="41">
        <v>-10.648</v>
      </c>
      <c r="T27" s="41">
        <v>-14.018000000000001</v>
      </c>
      <c r="U27" s="41">
        <v>-19.184999999999999</v>
      </c>
      <c r="V27" s="41">
        <v>-42.451999999999998</v>
      </c>
      <c r="W27" s="99">
        <v>-17.484807770000003</v>
      </c>
      <c r="X27" s="99">
        <v>-19.666809000000004</v>
      </c>
      <c r="Y27" s="99">
        <v>-17.469596439999997</v>
      </c>
      <c r="Z27" s="264">
        <v>-31.847536630000018</v>
      </c>
      <c r="AB27" s="179">
        <v>-26.616</v>
      </c>
      <c r="AC27" s="27">
        <v>-33.838999999999999</v>
      </c>
      <c r="AD27" s="27">
        <v>-46.128999999999998</v>
      </c>
      <c r="AE27" s="27">
        <v>-49.381</v>
      </c>
      <c r="AF27" s="303">
        <v>-86.302999999999997</v>
      </c>
      <c r="AG27" s="180">
        <v>-86.468749840000015</v>
      </c>
      <c r="AH27" s="3"/>
    </row>
    <row r="28" spans="1:34" x14ac:dyDescent="0.35">
      <c r="A28" s="295" t="s">
        <v>693</v>
      </c>
      <c r="B28" s="34" t="s">
        <v>861</v>
      </c>
      <c r="C28" s="35">
        <v>446.46799999999996</v>
      </c>
      <c r="D28" s="35">
        <v>559.45300000000009</v>
      </c>
      <c r="E28" s="35">
        <v>535.70299999999997</v>
      </c>
      <c r="F28" s="35">
        <v>811.3599999999999</v>
      </c>
      <c r="G28" s="35">
        <v>408.399</v>
      </c>
      <c r="H28" s="35">
        <v>127.619</v>
      </c>
      <c r="I28" s="35">
        <v>439.22599999999994</v>
      </c>
      <c r="J28" s="35">
        <v>773.13999999999987</v>
      </c>
      <c r="K28" s="35">
        <v>288.74599999999998</v>
      </c>
      <c r="L28" s="35">
        <v>510.97400000000005</v>
      </c>
      <c r="M28" s="35">
        <v>549.94200000000001</v>
      </c>
      <c r="N28" s="35">
        <v>874.654</v>
      </c>
      <c r="O28" s="35">
        <v>501.21000000000004</v>
      </c>
      <c r="P28" s="35">
        <v>782.33100000000002</v>
      </c>
      <c r="Q28" s="35">
        <v>620.81799999999998</v>
      </c>
      <c r="R28" s="35">
        <v>945.90899999999999</v>
      </c>
      <c r="S28" s="35">
        <v>545.68099999999993</v>
      </c>
      <c r="T28" s="35">
        <v>791.61399999999992</v>
      </c>
      <c r="U28" s="35">
        <v>711.31500000000005</v>
      </c>
      <c r="V28" s="35">
        <v>1118.1490000000001</v>
      </c>
      <c r="W28" s="95">
        <v>656.60908687717676</v>
      </c>
      <c r="X28" s="95">
        <v>908.41504055396831</v>
      </c>
      <c r="Y28" s="95">
        <v>866.01793075863134</v>
      </c>
      <c r="Z28" s="265">
        <v>1305.139169876039</v>
      </c>
      <c r="AB28" s="215">
        <v>2352.9839999999999</v>
      </c>
      <c r="AC28" s="120">
        <v>1748.384</v>
      </c>
      <c r="AD28" s="120">
        <v>2224.3180000000002</v>
      </c>
      <c r="AE28" s="120">
        <v>2850.268</v>
      </c>
      <c r="AF28" s="355">
        <v>3166.759</v>
      </c>
      <c r="AG28" s="216">
        <v>3736.1812280658155</v>
      </c>
      <c r="AH28" s="3"/>
    </row>
    <row r="29" spans="1:34" x14ac:dyDescent="0.35">
      <c r="A29" s="293" t="s">
        <v>694</v>
      </c>
      <c r="B29" s="34" t="s">
        <v>862</v>
      </c>
      <c r="C29" s="266">
        <v>54.965000000000003</v>
      </c>
      <c r="D29" s="266">
        <v>60.69</v>
      </c>
      <c r="E29" s="266">
        <v>52.152999999999999</v>
      </c>
      <c r="F29" s="266">
        <v>47.319000000000003</v>
      </c>
      <c r="G29" s="266">
        <v>67.932000000000002</v>
      </c>
      <c r="H29" s="266">
        <v>15.635999999999999</v>
      </c>
      <c r="I29" s="266">
        <v>15.798</v>
      </c>
      <c r="J29" s="266">
        <v>48.875</v>
      </c>
      <c r="K29" s="266">
        <v>62.249000000000002</v>
      </c>
      <c r="L29" s="266">
        <v>37.460999999999999</v>
      </c>
      <c r="M29" s="266">
        <v>49.396000000000001</v>
      </c>
      <c r="N29" s="266">
        <v>23.884</v>
      </c>
      <c r="O29" s="266">
        <v>66.209000000000003</v>
      </c>
      <c r="P29" s="266">
        <v>54.125</v>
      </c>
      <c r="Q29" s="266">
        <v>73.031999999999996</v>
      </c>
      <c r="R29" s="266">
        <v>62.475000000000001</v>
      </c>
      <c r="S29" s="266">
        <v>78.84</v>
      </c>
      <c r="T29" s="266">
        <v>87.727999999999994</v>
      </c>
      <c r="U29" s="266">
        <v>85.927000000000007</v>
      </c>
      <c r="V29" s="266">
        <v>103.015</v>
      </c>
      <c r="W29" s="267">
        <v>113.7403216600011</v>
      </c>
      <c r="X29" s="267">
        <v>117.40268893000039</v>
      </c>
      <c r="Y29" s="267">
        <v>112.48967123999961</v>
      </c>
      <c r="Z29" s="268">
        <v>96.754542990000104</v>
      </c>
      <c r="AB29" s="217">
        <v>215.12700000000001</v>
      </c>
      <c r="AC29" s="218">
        <v>148.24100000000001</v>
      </c>
      <c r="AD29" s="218">
        <v>172.99</v>
      </c>
      <c r="AE29" s="218">
        <v>255.84100000000001</v>
      </c>
      <c r="AF29" s="356">
        <v>355.51</v>
      </c>
      <c r="AG29" s="219">
        <v>440.38722494000126</v>
      </c>
      <c r="AH29" s="3"/>
    </row>
    <row r="30" spans="1:34" s="20" customFormat="1" ht="6" customHeight="1" x14ac:dyDescent="0.35">
      <c r="A30" s="197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8"/>
      <c r="W30" s="96"/>
      <c r="X30" s="96"/>
      <c r="Y30" s="96"/>
      <c r="Z30" s="96"/>
      <c r="AB30" s="26"/>
      <c r="AC30" s="26"/>
      <c r="AD30" s="28"/>
      <c r="AE30" s="28"/>
      <c r="AF30" s="315"/>
      <c r="AH30" s="3"/>
    </row>
    <row r="31" spans="1:34" x14ac:dyDescent="0.35">
      <c r="A31" s="293" t="s">
        <v>695</v>
      </c>
      <c r="B31" s="36" t="s">
        <v>863</v>
      </c>
      <c r="C31" s="210">
        <v>-531.86699999999996</v>
      </c>
      <c r="D31" s="210">
        <v>-554.21699999999998</v>
      </c>
      <c r="E31" s="210">
        <v>-543.01300000000003</v>
      </c>
      <c r="F31" s="210">
        <v>-601.78100000000006</v>
      </c>
      <c r="G31" s="210">
        <v>-544.72300000000007</v>
      </c>
      <c r="H31" s="210">
        <v>-406.41800000000001</v>
      </c>
      <c r="I31" s="210">
        <v>-515.61099999999999</v>
      </c>
      <c r="J31" s="210">
        <v>-672.43</v>
      </c>
      <c r="K31" s="210">
        <v>-538.98199999999997</v>
      </c>
      <c r="L31" s="210">
        <v>-483.59999999999991</v>
      </c>
      <c r="M31" s="210">
        <v>-663.08199999999988</v>
      </c>
      <c r="N31" s="210">
        <v>-707.71399999999994</v>
      </c>
      <c r="O31" s="210">
        <v>-762.65199999999993</v>
      </c>
      <c r="P31" s="210">
        <v>-769.03899999999999</v>
      </c>
      <c r="Q31" s="210">
        <v>-716.75299999999993</v>
      </c>
      <c r="R31" s="210">
        <v>-692.60500000000002</v>
      </c>
      <c r="S31" s="210">
        <v>-749.42849567000007</v>
      </c>
      <c r="T31" s="210">
        <v>-812.89699999999993</v>
      </c>
      <c r="U31" s="210">
        <v>-802.18184130999998</v>
      </c>
      <c r="V31" s="210">
        <v>-904.10500000000002</v>
      </c>
      <c r="W31" s="259">
        <v>-738.85315600140848</v>
      </c>
      <c r="X31" s="259">
        <v>-838.78225242000008</v>
      </c>
      <c r="Y31" s="259">
        <v>-885.07704703000013</v>
      </c>
      <c r="Z31" s="260">
        <v>-1050.96454653</v>
      </c>
      <c r="AA31" s="18"/>
      <c r="AB31" s="210">
        <v>-2230.8780000000002</v>
      </c>
      <c r="AC31" s="210">
        <v>-2139.1819999999998</v>
      </c>
      <c r="AD31" s="210">
        <v>-2393.3790000000008</v>
      </c>
      <c r="AE31" s="210">
        <v>-2941.0490000000004</v>
      </c>
      <c r="AF31" s="259">
        <v>-3268.6123369800007</v>
      </c>
      <c r="AG31" s="211">
        <v>-3513.6770006014081</v>
      </c>
      <c r="AH31" s="3"/>
    </row>
    <row r="32" spans="1:34" x14ac:dyDescent="0.35">
      <c r="A32" s="297" t="s">
        <v>696</v>
      </c>
      <c r="B32" s="381" t="s">
        <v>864</v>
      </c>
      <c r="C32" s="27">
        <v>-108.32299999999999</v>
      </c>
      <c r="D32" s="27">
        <v>-100.84099999999999</v>
      </c>
      <c r="E32" s="27">
        <v>-99.578000000000003</v>
      </c>
      <c r="F32" s="27">
        <v>-117.009</v>
      </c>
      <c r="G32" s="27">
        <v>-90.734999999999999</v>
      </c>
      <c r="H32" s="27">
        <v>-91.370999999999995</v>
      </c>
      <c r="I32" s="27">
        <v>-96.19</v>
      </c>
      <c r="J32" s="27">
        <v>-136.31100000000001</v>
      </c>
      <c r="K32" s="27">
        <v>-53.485999999999997</v>
      </c>
      <c r="L32" s="27">
        <v>-108.83199999999999</v>
      </c>
      <c r="M32" s="27">
        <v>-112.01900000000001</v>
      </c>
      <c r="N32" s="27">
        <v>-117.31100000000001</v>
      </c>
      <c r="O32" s="27">
        <v>-132.041</v>
      </c>
      <c r="P32" s="27">
        <v>-120.366</v>
      </c>
      <c r="Q32" s="27">
        <v>-116.435</v>
      </c>
      <c r="R32" s="27">
        <v>-148.315</v>
      </c>
      <c r="S32" s="27">
        <v>-119.60299999999999</v>
      </c>
      <c r="T32" s="27">
        <v>-142.99100000000001</v>
      </c>
      <c r="U32" s="27">
        <v>-138.48699999999999</v>
      </c>
      <c r="V32" s="27">
        <v>-168.619</v>
      </c>
      <c r="W32" s="111">
        <v>-149.91260221000002</v>
      </c>
      <c r="X32" s="111">
        <v>-152.83131249999997</v>
      </c>
      <c r="Y32" s="111">
        <v>-173.30071438000002</v>
      </c>
      <c r="Z32" s="261">
        <v>-204.76543303000005</v>
      </c>
      <c r="AA32" s="18"/>
      <c r="AB32" s="179">
        <v>-425.75099999999998</v>
      </c>
      <c r="AC32" s="27">
        <v>-414.60700000000003</v>
      </c>
      <c r="AD32" s="27">
        <v>-391.64699999999999</v>
      </c>
      <c r="AE32" s="27">
        <v>-517.15699999999993</v>
      </c>
      <c r="AF32" s="303">
        <v>-569.70000000000005</v>
      </c>
      <c r="AG32" s="180">
        <v>-680.81006212</v>
      </c>
      <c r="AH32" s="3"/>
    </row>
    <row r="33" spans="1:34" x14ac:dyDescent="0.35">
      <c r="A33" s="297" t="s">
        <v>697</v>
      </c>
      <c r="B33" s="381" t="s">
        <v>865</v>
      </c>
      <c r="C33" s="27">
        <v>-369.83</v>
      </c>
      <c r="D33" s="27">
        <v>-406.32400000000001</v>
      </c>
      <c r="E33" s="27">
        <v>-396.63799999999998</v>
      </c>
      <c r="F33" s="27">
        <v>-475.58199999999999</v>
      </c>
      <c r="G33" s="27">
        <v>-389.91</v>
      </c>
      <c r="H33" s="27">
        <v>-253.78800000000001</v>
      </c>
      <c r="I33" s="27">
        <v>-388.60199999999998</v>
      </c>
      <c r="J33" s="27">
        <v>-525.21799999999996</v>
      </c>
      <c r="K33" s="27">
        <v>-434.91500000000002</v>
      </c>
      <c r="L33" s="27">
        <v>-440.60399999999998</v>
      </c>
      <c r="M33" s="27">
        <v>-502.81099999999998</v>
      </c>
      <c r="N33" s="27">
        <v>-583.64599999999996</v>
      </c>
      <c r="O33" s="27">
        <v>-544.06700000000001</v>
      </c>
      <c r="P33" s="27">
        <v>-567.10500000000002</v>
      </c>
      <c r="Q33" s="27">
        <v>-533.26599999999996</v>
      </c>
      <c r="R33" s="27">
        <v>-584.38499999999999</v>
      </c>
      <c r="S33" s="27">
        <v>-502.01799999999997</v>
      </c>
      <c r="T33" s="27">
        <v>-523.47900000000004</v>
      </c>
      <c r="U33" s="27">
        <v>-520.6</v>
      </c>
      <c r="V33" s="27">
        <v>-619.18599999999992</v>
      </c>
      <c r="W33" s="111">
        <v>-532.61042914000006</v>
      </c>
      <c r="X33" s="111">
        <v>-570.60466724000014</v>
      </c>
      <c r="Y33" s="111">
        <v>-577.01614216999997</v>
      </c>
      <c r="Z33" s="261">
        <v>-679.28489960000002</v>
      </c>
      <c r="AA33" s="18"/>
      <c r="AB33" s="179">
        <v>-1648.374</v>
      </c>
      <c r="AC33" s="27">
        <v>-1557.519</v>
      </c>
      <c r="AD33" s="27">
        <v>-1961.9770000000001</v>
      </c>
      <c r="AE33" s="27">
        <v>-2228.8230000000003</v>
      </c>
      <c r="AF33" s="303">
        <v>-2165.2830000000004</v>
      </c>
      <c r="AG33" s="180">
        <v>-2359.5161381500002</v>
      </c>
      <c r="AH33" s="3"/>
    </row>
    <row r="34" spans="1:34" x14ac:dyDescent="0.35">
      <c r="A34" s="297" t="s">
        <v>698</v>
      </c>
      <c r="B34" s="381" t="s">
        <v>866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-0.49199999999999999</v>
      </c>
      <c r="O34" s="27">
        <v>-1.194</v>
      </c>
      <c r="P34" s="27">
        <v>-12.192</v>
      </c>
      <c r="Q34" s="27">
        <v>-20.847000000000001</v>
      </c>
      <c r="R34" s="27">
        <v>-30.038</v>
      </c>
      <c r="S34" s="27">
        <v>-44.124000000000002</v>
      </c>
      <c r="T34" s="27">
        <v>-58.963000000000001</v>
      </c>
      <c r="U34" s="27">
        <v>-64.191000000000003</v>
      </c>
      <c r="V34" s="27">
        <v>-56.6</v>
      </c>
      <c r="W34" s="111">
        <v>-41.004241581408429</v>
      </c>
      <c r="X34" s="111">
        <v>-69.05199592999999</v>
      </c>
      <c r="Y34" s="111">
        <v>-42.890540780000002</v>
      </c>
      <c r="Z34" s="261">
        <v>-49.495258079999992</v>
      </c>
      <c r="AA34" s="18"/>
      <c r="AB34" s="179">
        <v>0</v>
      </c>
      <c r="AC34" s="27">
        <v>0</v>
      </c>
      <c r="AD34" s="27">
        <v>-0.49199999999999999</v>
      </c>
      <c r="AE34" s="27">
        <v>-64.271000000000001</v>
      </c>
      <c r="AF34" s="303">
        <v>-223.87800000000001</v>
      </c>
      <c r="AG34" s="180">
        <v>-202.44203610140841</v>
      </c>
      <c r="AH34" s="3"/>
    </row>
    <row r="35" spans="1:34" x14ac:dyDescent="0.35">
      <c r="A35" s="297" t="s">
        <v>699</v>
      </c>
      <c r="B35" s="381" t="s">
        <v>867</v>
      </c>
      <c r="C35" s="27">
        <v>2.1320000000000001</v>
      </c>
      <c r="D35" s="27">
        <v>10.723000000000001</v>
      </c>
      <c r="E35" s="27">
        <v>12.515000000000001</v>
      </c>
      <c r="F35" s="27">
        <v>50.92</v>
      </c>
      <c r="G35" s="27">
        <v>-3.8170000000000002</v>
      </c>
      <c r="H35" s="27">
        <v>-0.42</v>
      </c>
      <c r="I35" s="27">
        <v>30.164000000000001</v>
      </c>
      <c r="J35" s="27">
        <v>53.348999999999997</v>
      </c>
      <c r="K35" s="27">
        <v>6.3780000000000001</v>
      </c>
      <c r="L35" s="27">
        <v>125.77200000000001</v>
      </c>
      <c r="M35" s="27">
        <v>13.359</v>
      </c>
      <c r="N35" s="27">
        <v>61.884</v>
      </c>
      <c r="O35" s="27">
        <v>-4.5339999999999998</v>
      </c>
      <c r="P35" s="27">
        <v>13.362</v>
      </c>
      <c r="Q35" s="27">
        <v>37.94</v>
      </c>
      <c r="R35" s="27">
        <v>117.494</v>
      </c>
      <c r="S35" s="27">
        <v>4.4745043300000003</v>
      </c>
      <c r="T35" s="27">
        <v>2.6040000000000001</v>
      </c>
      <c r="U35" s="27">
        <v>14.651158690000001</v>
      </c>
      <c r="V35" s="27">
        <v>36.173999999999999</v>
      </c>
      <c r="W35" s="111">
        <v>74.078947079999992</v>
      </c>
      <c r="X35" s="111">
        <v>39.715069339999999</v>
      </c>
      <c r="Y35" s="111">
        <v>-5.654008499999998</v>
      </c>
      <c r="Z35" s="261">
        <v>-29.921913170000003</v>
      </c>
      <c r="AA35" s="18"/>
      <c r="AB35" s="179">
        <v>76.290000000000006</v>
      </c>
      <c r="AC35" s="27">
        <v>79.275999999999996</v>
      </c>
      <c r="AD35" s="27">
        <v>207.392</v>
      </c>
      <c r="AE35" s="27">
        <v>164.262</v>
      </c>
      <c r="AF35" s="303">
        <v>57.903663019999996</v>
      </c>
      <c r="AG35" s="180">
        <v>78.218094750000006</v>
      </c>
      <c r="AH35" s="3"/>
    </row>
    <row r="36" spans="1:34" x14ac:dyDescent="0.35">
      <c r="A36" s="298" t="s">
        <v>700</v>
      </c>
      <c r="B36" s="383" t="s">
        <v>801</v>
      </c>
      <c r="C36" s="221">
        <v>-55.845999999999997</v>
      </c>
      <c r="D36" s="221">
        <v>-57.774999999999999</v>
      </c>
      <c r="E36" s="221">
        <v>-59.311999999999998</v>
      </c>
      <c r="F36" s="221">
        <v>-60.11</v>
      </c>
      <c r="G36" s="221">
        <v>-60.261000000000003</v>
      </c>
      <c r="H36" s="221">
        <v>-60.838999999999999</v>
      </c>
      <c r="I36" s="221">
        <v>-60.982999999999997</v>
      </c>
      <c r="J36" s="221">
        <v>-64.25</v>
      </c>
      <c r="K36" s="221">
        <v>-56.959000000000003</v>
      </c>
      <c r="L36" s="221">
        <v>-59.936</v>
      </c>
      <c r="M36" s="221">
        <v>-61.610999999999997</v>
      </c>
      <c r="N36" s="221">
        <v>-68.149000000000001</v>
      </c>
      <c r="O36" s="221">
        <v>-80.816000000000003</v>
      </c>
      <c r="P36" s="221">
        <v>-82.738</v>
      </c>
      <c r="Q36" s="221">
        <v>-84.144999999999996</v>
      </c>
      <c r="R36" s="221">
        <v>-47.360999999999997</v>
      </c>
      <c r="S36" s="221">
        <v>-88.158000000000001</v>
      </c>
      <c r="T36" s="221">
        <v>-90.067999999999998</v>
      </c>
      <c r="U36" s="221">
        <v>-93.555000000000007</v>
      </c>
      <c r="V36" s="221">
        <v>-95.873999999999995</v>
      </c>
      <c r="W36" s="262">
        <v>-89.404830150000009</v>
      </c>
      <c r="X36" s="262">
        <v>-86.009346090000008</v>
      </c>
      <c r="Y36" s="262">
        <v>-86.215641200000007</v>
      </c>
      <c r="Z36" s="263">
        <v>-87.497042649999983</v>
      </c>
      <c r="AB36" s="220">
        <v>-233.04300000000001</v>
      </c>
      <c r="AC36" s="221">
        <v>-246.33199999999999</v>
      </c>
      <c r="AD36" s="221">
        <v>-246.655</v>
      </c>
      <c r="AE36" s="221">
        <v>-295.06</v>
      </c>
      <c r="AF36" s="262">
        <v>-367.65499999999997</v>
      </c>
      <c r="AG36" s="222">
        <v>-349.12685898000001</v>
      </c>
      <c r="AH36" s="3"/>
    </row>
    <row r="37" spans="1:34" s="20" customFormat="1" ht="6" customHeight="1" x14ac:dyDescent="0.35">
      <c r="A37" s="197"/>
      <c r="B37" s="25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8"/>
      <c r="W37" s="96"/>
      <c r="X37" s="96"/>
      <c r="Y37" s="96"/>
      <c r="Z37" s="96"/>
      <c r="AB37" s="26"/>
      <c r="AC37" s="26"/>
      <c r="AD37" s="28"/>
      <c r="AE37" s="28"/>
      <c r="AF37" s="315"/>
      <c r="AH37" s="3"/>
    </row>
    <row r="38" spans="1:34" x14ac:dyDescent="0.35">
      <c r="A38" s="293" t="s">
        <v>701</v>
      </c>
      <c r="B38" s="107" t="s">
        <v>868</v>
      </c>
      <c r="C38" s="104">
        <v>-30.434000000000083</v>
      </c>
      <c r="D38" s="104">
        <v>65.926000000000158</v>
      </c>
      <c r="E38" s="104">
        <v>44.843999999999824</v>
      </c>
      <c r="F38" s="104">
        <v>256.89799999999968</v>
      </c>
      <c r="G38" s="104">
        <v>-68.322000000000003</v>
      </c>
      <c r="H38" s="104">
        <v>-263.15599999999995</v>
      </c>
      <c r="I38" s="104">
        <v>-60.480999999999881</v>
      </c>
      <c r="J38" s="104">
        <v>150.05600000000004</v>
      </c>
      <c r="K38" s="104">
        <v>-187.98499999999996</v>
      </c>
      <c r="L38" s="104">
        <v>64.83600000000024</v>
      </c>
      <c r="M38" s="104">
        <v>-63.743999999999915</v>
      </c>
      <c r="N38" s="104">
        <v>190.82100000000014</v>
      </c>
      <c r="O38" s="104">
        <v>-195.23300000000006</v>
      </c>
      <c r="P38" s="104">
        <v>67.416000000000281</v>
      </c>
      <c r="Q38" s="104">
        <v>-22.90300000000002</v>
      </c>
      <c r="R38" s="104">
        <v>315.77900000000011</v>
      </c>
      <c r="S38" s="104">
        <v>-124.90749567000012</v>
      </c>
      <c r="T38" s="104">
        <v>66.445000000000277</v>
      </c>
      <c r="U38" s="104">
        <v>-4.9388413100000434</v>
      </c>
      <c r="V38" s="104">
        <v>317.05899999999997</v>
      </c>
      <c r="W38" s="108">
        <v>31.496252535769486</v>
      </c>
      <c r="X38" s="108">
        <v>187.03548697226915</v>
      </c>
      <c r="Y38" s="108">
        <v>93.430554968630759</v>
      </c>
      <c r="Z38" s="108">
        <v>350.92916633603909</v>
      </c>
      <c r="AB38" s="112">
        <v>337.233</v>
      </c>
      <c r="AC38" s="104">
        <v>-242.559</v>
      </c>
      <c r="AD38" s="104">
        <v>3.9289999999999998</v>
      </c>
      <c r="AE38" s="104">
        <v>165.05900000000031</v>
      </c>
      <c r="AF38" s="108">
        <v>253.65766302000009</v>
      </c>
      <c r="AG38" s="104">
        <v>662.89145240440826</v>
      </c>
      <c r="AH38" s="3"/>
    </row>
    <row r="39" spans="1:34" s="20" customFormat="1" ht="6" customHeight="1" x14ac:dyDescent="0.35">
      <c r="A39" s="197"/>
      <c r="B39" s="25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8"/>
      <c r="W39" s="96"/>
      <c r="X39" s="96"/>
      <c r="Y39" s="96"/>
      <c r="Z39" s="96"/>
      <c r="AB39" s="26"/>
      <c r="AC39" s="26"/>
      <c r="AD39" s="28"/>
      <c r="AE39" s="28"/>
      <c r="AF39" s="315"/>
      <c r="AH39" s="3"/>
    </row>
    <row r="40" spans="1:34" x14ac:dyDescent="0.35">
      <c r="A40" s="293" t="s">
        <v>702</v>
      </c>
      <c r="B40" s="34" t="s">
        <v>869</v>
      </c>
      <c r="C40" s="186">
        <v>-14.183</v>
      </c>
      <c r="D40" s="186">
        <v>-21.836999999999996</v>
      </c>
      <c r="E40" s="186">
        <v>-23.733000000000004</v>
      </c>
      <c r="F40" s="186">
        <v>-5.4539999999999935</v>
      </c>
      <c r="G40" s="186">
        <v>-6.1669999999999963</v>
      </c>
      <c r="H40" s="186">
        <v>-6.5229999999999997</v>
      </c>
      <c r="I40" s="186">
        <v>20.819000000000003</v>
      </c>
      <c r="J40" s="186">
        <v>32.227999999999994</v>
      </c>
      <c r="K40" s="186">
        <v>-6.5340000000000007</v>
      </c>
      <c r="L40" s="186">
        <v>53.166999999999987</v>
      </c>
      <c r="M40" s="186">
        <v>-6.6810000000000045</v>
      </c>
      <c r="N40" s="186">
        <v>3.6529999999999987</v>
      </c>
      <c r="O40" s="186">
        <v>-30.234786340000007</v>
      </c>
      <c r="P40" s="186">
        <v>-58.032000000000011</v>
      </c>
      <c r="Q40" s="186">
        <v>-61.134999999999977</v>
      </c>
      <c r="R40" s="186">
        <v>-5.5180000000000433</v>
      </c>
      <c r="S40" s="186">
        <v>-63.018000000000001</v>
      </c>
      <c r="T40" s="186">
        <v>-64.864000000000004</v>
      </c>
      <c r="U40" s="186">
        <v>-70.421999999999983</v>
      </c>
      <c r="V40" s="186">
        <v>-70.254999999999995</v>
      </c>
      <c r="W40" s="258">
        <v>35.049273139999983</v>
      </c>
      <c r="X40" s="258">
        <v>-65.775701260000019</v>
      </c>
      <c r="Y40" s="258">
        <v>-56.782882249999993</v>
      </c>
      <c r="Z40" s="277">
        <v>-37.903934169999999</v>
      </c>
      <c r="AB40" s="223">
        <v>-63.311</v>
      </c>
      <c r="AC40" s="204">
        <v>40.356000000000009</v>
      </c>
      <c r="AD40" s="204">
        <v>43.60499999999999</v>
      </c>
      <c r="AE40" s="204">
        <v>-154.91800000000006</v>
      </c>
      <c r="AF40" s="276">
        <v>-268.56299999999999</v>
      </c>
      <c r="AG40" s="205">
        <v>-125.41324453999999</v>
      </c>
      <c r="AH40" s="3"/>
    </row>
    <row r="41" spans="1:34" x14ac:dyDescent="0.35">
      <c r="A41" s="293" t="s">
        <v>703</v>
      </c>
      <c r="B41" s="382" t="s">
        <v>870</v>
      </c>
      <c r="C41" s="252">
        <v>-26.053999999999998</v>
      </c>
      <c r="D41" s="252">
        <v>0</v>
      </c>
      <c r="E41" s="252">
        <v>0</v>
      </c>
      <c r="F41" s="252">
        <v>0</v>
      </c>
      <c r="G41" s="252">
        <v>0</v>
      </c>
      <c r="H41" s="252">
        <v>0</v>
      </c>
      <c r="I41" s="252">
        <v>0</v>
      </c>
      <c r="J41" s="252">
        <v>0</v>
      </c>
      <c r="K41" s="252">
        <v>0</v>
      </c>
      <c r="L41" s="252">
        <v>0</v>
      </c>
      <c r="M41" s="252">
        <v>0</v>
      </c>
      <c r="N41" s="252">
        <v>0</v>
      </c>
      <c r="O41" s="252">
        <v>0</v>
      </c>
      <c r="P41" s="252">
        <v>0</v>
      </c>
      <c r="Q41" s="252">
        <v>0</v>
      </c>
      <c r="R41" s="252">
        <v>0</v>
      </c>
      <c r="S41" s="252">
        <v>0</v>
      </c>
      <c r="T41" s="252">
        <v>0</v>
      </c>
      <c r="U41" s="252">
        <v>0</v>
      </c>
      <c r="V41" s="252">
        <v>0</v>
      </c>
      <c r="W41" s="253">
        <v>0</v>
      </c>
      <c r="X41" s="253">
        <v>0</v>
      </c>
      <c r="Y41" s="253">
        <v>0</v>
      </c>
      <c r="Z41" s="254">
        <v>0</v>
      </c>
      <c r="AB41" s="212">
        <v>-26.053999999999998</v>
      </c>
      <c r="AC41" s="213">
        <v>0</v>
      </c>
      <c r="AD41" s="213">
        <v>0</v>
      </c>
      <c r="AE41" s="213">
        <v>0</v>
      </c>
      <c r="AF41" s="304">
        <v>0</v>
      </c>
      <c r="AG41" s="214">
        <v>0</v>
      </c>
      <c r="AH41" s="3"/>
    </row>
    <row r="42" spans="1:34" x14ac:dyDescent="0.35">
      <c r="A42" s="293" t="s">
        <v>704</v>
      </c>
      <c r="B42" s="382" t="s">
        <v>871</v>
      </c>
      <c r="C42" s="213">
        <v>28.945</v>
      </c>
      <c r="D42" s="213">
        <v>5.2999999999999999E-2</v>
      </c>
      <c r="E42" s="213">
        <v>-0.27800000000000002</v>
      </c>
      <c r="F42" s="213">
        <v>-1.054</v>
      </c>
      <c r="G42" s="213">
        <v>-12.436</v>
      </c>
      <c r="H42" s="213">
        <v>-0.27400000000000002</v>
      </c>
      <c r="I42" s="213">
        <v>-0.21099999999999999</v>
      </c>
      <c r="J42" s="213">
        <v>1.2210000000000001</v>
      </c>
      <c r="K42" s="213">
        <v>-1.6</v>
      </c>
      <c r="L42" s="213">
        <v>2.8860000000000001</v>
      </c>
      <c r="M42" s="213">
        <v>-1.9019999999999999</v>
      </c>
      <c r="N42" s="213">
        <v>-7.5999999999999998E-2</v>
      </c>
      <c r="O42" s="213">
        <v>3.7490000000000001</v>
      </c>
      <c r="P42" s="213">
        <v>-2.5209999999999999</v>
      </c>
      <c r="Q42" s="213">
        <v>-1.169</v>
      </c>
      <c r="R42" s="213">
        <v>0.26500000000000001</v>
      </c>
      <c r="S42" s="213">
        <v>-0.68300000000000005</v>
      </c>
      <c r="T42" s="213">
        <v>2.282</v>
      </c>
      <c r="U42" s="213">
        <v>-0.46200000000000002</v>
      </c>
      <c r="V42" s="213">
        <v>0.84399999999999997</v>
      </c>
      <c r="W42" s="213">
        <v>-1.9305787299999999</v>
      </c>
      <c r="X42" s="213">
        <v>-9.0519076900000019</v>
      </c>
      <c r="Y42" s="213">
        <v>1.4696704500000002</v>
      </c>
      <c r="Z42" s="255">
        <v>-3.7686353300000008</v>
      </c>
      <c r="AB42" s="212">
        <v>29.562000000000001</v>
      </c>
      <c r="AC42" s="213">
        <v>-11.7</v>
      </c>
      <c r="AD42" s="213">
        <v>-0.69099999999999995</v>
      </c>
      <c r="AE42" s="213">
        <v>0.32400000000000001</v>
      </c>
      <c r="AF42" s="304">
        <v>1.98</v>
      </c>
      <c r="AG42" s="214">
        <v>-13.281451300000002</v>
      </c>
      <c r="AH42" s="3"/>
    </row>
    <row r="43" spans="1:34" s="5" customFormat="1" ht="15.65" customHeight="1" x14ac:dyDescent="0.35">
      <c r="A43" s="295" t="s">
        <v>24</v>
      </c>
      <c r="B43" s="50" t="s">
        <v>872</v>
      </c>
      <c r="C43" s="33">
        <v>28.945</v>
      </c>
      <c r="D43" s="33">
        <v>5.2999999999999999E-2</v>
      </c>
      <c r="E43" s="33">
        <v>-0.27800000000000002</v>
      </c>
      <c r="F43" s="33">
        <v>-1.054</v>
      </c>
      <c r="G43" s="33">
        <v>-12.436</v>
      </c>
      <c r="H43" s="33">
        <v>-0.27400000000000002</v>
      </c>
      <c r="I43" s="33">
        <v>-0.21099999999999999</v>
      </c>
      <c r="J43" s="33">
        <v>1.2210000000000001</v>
      </c>
      <c r="K43" s="33">
        <v>-1.6</v>
      </c>
      <c r="L43" s="33">
        <v>2.8860000000000001</v>
      </c>
      <c r="M43" s="33">
        <v>-1.9019999999999999</v>
      </c>
      <c r="N43" s="33">
        <v>-7.5999999999999998E-2</v>
      </c>
      <c r="O43" s="33">
        <v>3.7490000000000001</v>
      </c>
      <c r="P43" s="33">
        <v>-2.5209999999999999</v>
      </c>
      <c r="Q43" s="33">
        <v>-1.169</v>
      </c>
      <c r="R43" s="33">
        <v>0.26500000000000001</v>
      </c>
      <c r="S43" s="33">
        <v>-0.68300000000000005</v>
      </c>
      <c r="T43" s="33">
        <v>2.282</v>
      </c>
      <c r="U43" s="33">
        <v>-0.46200000000000002</v>
      </c>
      <c r="V43" s="33">
        <v>0.84399999999999997</v>
      </c>
      <c r="W43" s="109">
        <v>-1.9305787299999999</v>
      </c>
      <c r="X43" s="109">
        <v>-9.0519076900000019</v>
      </c>
      <c r="Y43" s="109">
        <v>1.8443745700000005</v>
      </c>
      <c r="Z43" s="248">
        <v>-1.0473782600000012</v>
      </c>
      <c r="AA43"/>
      <c r="AB43" s="187">
        <v>27.666000000000004</v>
      </c>
      <c r="AC43" s="33">
        <v>-11.700000000000001</v>
      </c>
      <c r="AD43" s="33">
        <v>-0.69199999999999984</v>
      </c>
      <c r="AE43" s="33">
        <v>0.32400000000000018</v>
      </c>
      <c r="AF43" s="305">
        <v>1.9809999999999999</v>
      </c>
      <c r="AG43" s="173">
        <v>-10.185490110000003</v>
      </c>
      <c r="AH43" s="3"/>
    </row>
    <row r="44" spans="1:34" s="5" customFormat="1" ht="15.65" customHeight="1" x14ac:dyDescent="0.35">
      <c r="A44" s="295" t="s">
        <v>25</v>
      </c>
      <c r="B44" s="50" t="s">
        <v>873</v>
      </c>
      <c r="C44" s="109">
        <v>0</v>
      </c>
      <c r="D44" s="109">
        <v>0</v>
      </c>
      <c r="E44" s="109">
        <v>0</v>
      </c>
      <c r="F44" s="109">
        <v>0</v>
      </c>
      <c r="G44" s="109">
        <v>0</v>
      </c>
      <c r="H44" s="109">
        <v>0</v>
      </c>
      <c r="I44" s="109">
        <v>0</v>
      </c>
      <c r="J44" s="109">
        <v>0</v>
      </c>
      <c r="K44" s="109">
        <v>0</v>
      </c>
      <c r="L44" s="109">
        <v>0</v>
      </c>
      <c r="M44" s="109">
        <v>0</v>
      </c>
      <c r="N44" s="109">
        <v>0</v>
      </c>
      <c r="O44" s="109">
        <v>0</v>
      </c>
      <c r="P44" s="109">
        <v>0</v>
      </c>
      <c r="Q44" s="109">
        <v>0</v>
      </c>
      <c r="R44" s="109">
        <v>0</v>
      </c>
      <c r="S44" s="109">
        <v>0</v>
      </c>
      <c r="T44" s="109">
        <v>0</v>
      </c>
      <c r="U44" s="109">
        <v>0</v>
      </c>
      <c r="V44" s="109">
        <v>0</v>
      </c>
      <c r="W44" s="109">
        <v>0</v>
      </c>
      <c r="X44" s="109">
        <v>0</v>
      </c>
      <c r="Y44" s="109">
        <v>-0.37470412000000031</v>
      </c>
      <c r="Z44" s="248">
        <v>-2.7212570699999996</v>
      </c>
      <c r="AA44"/>
      <c r="AB44" s="187">
        <v>0</v>
      </c>
      <c r="AC44" s="33">
        <v>0</v>
      </c>
      <c r="AD44" s="33">
        <v>0</v>
      </c>
      <c r="AE44" s="33">
        <v>0</v>
      </c>
      <c r="AF44" s="305">
        <v>0</v>
      </c>
      <c r="AG44" s="173">
        <v>-3.0959611899999997</v>
      </c>
      <c r="AH44" s="3"/>
    </row>
    <row r="45" spans="1:34" x14ac:dyDescent="0.35">
      <c r="A45" s="293" t="s">
        <v>705</v>
      </c>
      <c r="B45" s="382" t="s">
        <v>874</v>
      </c>
      <c r="C45" s="213">
        <v>-25.055</v>
      </c>
      <c r="D45" s="213">
        <v>-33.184999999999995</v>
      </c>
      <c r="E45" s="213">
        <v>-35.115000000000002</v>
      </c>
      <c r="F45" s="213">
        <v>-25.003999999999998</v>
      </c>
      <c r="G45" s="213">
        <v>-12.156999999999998</v>
      </c>
      <c r="H45" s="213">
        <v>-21.099</v>
      </c>
      <c r="I45" s="213">
        <v>-27.204000000000001</v>
      </c>
      <c r="J45" s="213">
        <v>-21.834</v>
      </c>
      <c r="K45" s="213">
        <v>-21.259</v>
      </c>
      <c r="L45" s="213">
        <v>-20.597999999999999</v>
      </c>
      <c r="M45" s="213">
        <v>-38.337000000000003</v>
      </c>
      <c r="N45" s="213">
        <v>-51.698</v>
      </c>
      <c r="O45" s="213">
        <v>-71.998786340000009</v>
      </c>
      <c r="P45" s="213">
        <v>-107.21600000000001</v>
      </c>
      <c r="Q45" s="213">
        <v>-133.92499999999998</v>
      </c>
      <c r="R45" s="213">
        <v>-131.66200000000003</v>
      </c>
      <c r="S45" s="213">
        <v>-130.96299999999999</v>
      </c>
      <c r="T45" s="213">
        <v>-111.955</v>
      </c>
      <c r="U45" s="213">
        <v>-120.59399999999998</v>
      </c>
      <c r="V45" s="213">
        <v>-112.84299999999999</v>
      </c>
      <c r="W45" s="110">
        <v>-105.21329996</v>
      </c>
      <c r="X45" s="110">
        <v>-92.987210809999993</v>
      </c>
      <c r="Y45" s="110">
        <v>-93.699259369999993</v>
      </c>
      <c r="Z45" s="110">
        <v>-92.230927680000008</v>
      </c>
      <c r="AB45" s="213">
        <v>-118.35900000000001</v>
      </c>
      <c r="AC45" s="213">
        <v>-82.294999999999987</v>
      </c>
      <c r="AD45" s="213">
        <v>-131.893</v>
      </c>
      <c r="AE45" s="213">
        <v>-444.80100000000004</v>
      </c>
      <c r="AF45" s="304">
        <v>-476.35599999999999</v>
      </c>
      <c r="AG45" s="214">
        <v>-384.13069781999997</v>
      </c>
      <c r="AH45" s="3"/>
    </row>
    <row r="46" spans="1:34" s="5" customFormat="1" ht="15.65" customHeight="1" x14ac:dyDescent="0.35">
      <c r="A46" s="295" t="s">
        <v>26</v>
      </c>
      <c r="B46" s="50" t="s">
        <v>875</v>
      </c>
      <c r="C46" s="33">
        <v>-11.191000000000001</v>
      </c>
      <c r="D46" s="33">
        <v>-19.556999999999999</v>
      </c>
      <c r="E46" s="33">
        <v>-20.478000000000002</v>
      </c>
      <c r="F46" s="33">
        <v>-9.5229999999999997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33" t="s">
        <v>4</v>
      </c>
      <c r="R46" s="33" t="s">
        <v>4</v>
      </c>
      <c r="S46" s="33" t="s">
        <v>4</v>
      </c>
      <c r="T46" s="33" t="s">
        <v>4</v>
      </c>
      <c r="U46" s="33" t="s">
        <v>1</v>
      </c>
      <c r="V46" s="33" t="s">
        <v>1</v>
      </c>
      <c r="W46" s="109">
        <v>0</v>
      </c>
      <c r="X46" s="109">
        <v>0</v>
      </c>
      <c r="Y46" s="109">
        <v>0</v>
      </c>
      <c r="Z46" s="248">
        <v>0</v>
      </c>
      <c r="AA46"/>
      <c r="AB46" s="187">
        <v>-60.749000000000002</v>
      </c>
      <c r="AC46" s="33">
        <v>0</v>
      </c>
      <c r="AD46" s="33">
        <v>0</v>
      </c>
      <c r="AE46" s="33" t="s">
        <v>4</v>
      </c>
      <c r="AF46" s="305" t="s">
        <v>1</v>
      </c>
      <c r="AG46" s="173">
        <v>0</v>
      </c>
      <c r="AH46" s="3"/>
    </row>
    <row r="47" spans="1:34" s="5" customFormat="1" ht="15.65" customHeight="1" x14ac:dyDescent="0.35">
      <c r="A47" s="295" t="s">
        <v>706</v>
      </c>
      <c r="B47" s="50" t="s">
        <v>876</v>
      </c>
      <c r="C47" s="33">
        <v>0</v>
      </c>
      <c r="D47" s="33">
        <v>0</v>
      </c>
      <c r="E47" s="33">
        <v>0</v>
      </c>
      <c r="F47" s="33" t="s">
        <v>16</v>
      </c>
      <c r="G47" s="33" t="s">
        <v>16</v>
      </c>
      <c r="H47" s="33">
        <v>-9.7200000000000006</v>
      </c>
      <c r="I47" s="33">
        <v>-13.343</v>
      </c>
      <c r="J47" s="33">
        <v>-12.743</v>
      </c>
      <c r="K47" s="33">
        <v>-12.837999999999999</v>
      </c>
      <c r="L47" s="33">
        <v>-11.976000000000001</v>
      </c>
      <c r="M47" s="33">
        <v>-24.963000000000001</v>
      </c>
      <c r="N47" s="33">
        <v>-31.68</v>
      </c>
      <c r="O47" s="33">
        <v>-40.759</v>
      </c>
      <c r="P47" s="33">
        <v>-64.697000000000003</v>
      </c>
      <c r="Q47" s="33">
        <v>-85.55</v>
      </c>
      <c r="R47" s="33">
        <v>-81.36</v>
      </c>
      <c r="S47" s="33">
        <v>-74.197999999999993</v>
      </c>
      <c r="T47" s="33">
        <v>-58.716999999999999</v>
      </c>
      <c r="U47" s="33">
        <v>-64.947999999999993</v>
      </c>
      <c r="V47" s="33">
        <v>-57.558</v>
      </c>
      <c r="W47" s="109">
        <v>-53.652761469999994</v>
      </c>
      <c r="X47" s="109">
        <v>-46.963906849999994</v>
      </c>
      <c r="Y47" s="109">
        <v>-42.124632360000007</v>
      </c>
      <c r="Z47" s="248">
        <v>-45.011401960000001</v>
      </c>
      <c r="AA47"/>
      <c r="AB47" s="187" t="s">
        <v>16</v>
      </c>
      <c r="AC47" s="33">
        <v>-35.805999999999997</v>
      </c>
      <c r="AD47" s="33">
        <v>-81.457999999999998</v>
      </c>
      <c r="AE47" s="33">
        <v>-272.36599999999999</v>
      </c>
      <c r="AF47" s="305">
        <v>-255.42099999999999</v>
      </c>
      <c r="AG47" s="173">
        <v>-187.75270263999997</v>
      </c>
      <c r="AH47" s="3"/>
    </row>
    <row r="48" spans="1:34" s="5" customFormat="1" ht="15.65" customHeight="1" x14ac:dyDescent="0.35">
      <c r="A48" s="295" t="s">
        <v>17</v>
      </c>
      <c r="B48" s="50" t="s">
        <v>824</v>
      </c>
      <c r="C48" s="33">
        <v>0</v>
      </c>
      <c r="D48" s="33">
        <v>0</v>
      </c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33">
        <v>0</v>
      </c>
      <c r="M48" s="33">
        <v>0</v>
      </c>
      <c r="N48" s="33">
        <v>0</v>
      </c>
      <c r="O48" s="33">
        <v>0</v>
      </c>
      <c r="P48" s="33">
        <v>0</v>
      </c>
      <c r="Q48" s="33" t="s">
        <v>4</v>
      </c>
      <c r="R48" s="33" t="s">
        <v>4</v>
      </c>
      <c r="S48" s="33" t="s">
        <v>4</v>
      </c>
      <c r="T48" s="33" t="s">
        <v>4</v>
      </c>
      <c r="U48" s="33" t="s">
        <v>1</v>
      </c>
      <c r="V48" s="33" t="s">
        <v>1</v>
      </c>
      <c r="W48" s="109">
        <v>0</v>
      </c>
      <c r="X48" s="109">
        <v>0</v>
      </c>
      <c r="Y48" s="109">
        <v>0</v>
      </c>
      <c r="Z48" s="248">
        <v>0</v>
      </c>
      <c r="AA48"/>
      <c r="AB48" s="187">
        <v>0</v>
      </c>
      <c r="AC48" s="33">
        <v>0</v>
      </c>
      <c r="AD48" s="33">
        <v>0</v>
      </c>
      <c r="AE48" s="33" t="s">
        <v>4</v>
      </c>
      <c r="AF48" s="305" t="s">
        <v>1</v>
      </c>
      <c r="AG48" s="173">
        <v>0</v>
      </c>
      <c r="AH48" s="3"/>
    </row>
    <row r="49" spans="1:34" s="5" customFormat="1" ht="15.65" customHeight="1" x14ac:dyDescent="0.35">
      <c r="A49" s="295" t="s">
        <v>707</v>
      </c>
      <c r="B49" s="50" t="s">
        <v>877</v>
      </c>
      <c r="C49" s="33">
        <v>-7.5590000000000002</v>
      </c>
      <c r="D49" s="33">
        <v>-7.2919999999999998</v>
      </c>
      <c r="E49" s="33">
        <v>-6.673</v>
      </c>
      <c r="F49" s="33">
        <v>-6.694</v>
      </c>
      <c r="G49" s="33">
        <v>-5.8339999999999996</v>
      </c>
      <c r="H49" s="33">
        <v>-6.6059999999999999</v>
      </c>
      <c r="I49" s="33">
        <v>-10.476000000000001</v>
      </c>
      <c r="J49" s="33">
        <v>-4.2450000000000001</v>
      </c>
      <c r="K49" s="33">
        <v>-3.5939999999999999</v>
      </c>
      <c r="L49" s="33">
        <v>-3.468</v>
      </c>
      <c r="M49" s="33">
        <v>-3.359</v>
      </c>
      <c r="N49" s="33">
        <v>-4.04</v>
      </c>
      <c r="O49" s="33">
        <v>-3.6389999999999998</v>
      </c>
      <c r="P49" s="33">
        <v>-5.024</v>
      </c>
      <c r="Q49" s="33">
        <v>-7.0060000000000002</v>
      </c>
      <c r="R49" s="33">
        <v>-6.0780000000000003</v>
      </c>
      <c r="S49" s="33">
        <v>-6.2119999999999997</v>
      </c>
      <c r="T49" s="33">
        <v>-5.3979999999999997</v>
      </c>
      <c r="U49" s="33">
        <v>-5.0140000000000002</v>
      </c>
      <c r="V49" s="33">
        <v>-5.5410000000000004</v>
      </c>
      <c r="W49" s="109">
        <v>-5.9768468700000001</v>
      </c>
      <c r="X49" s="109">
        <v>-4.6179744800000009</v>
      </c>
      <c r="Y49" s="109">
        <v>-6.59993272</v>
      </c>
      <c r="Z49" s="248">
        <v>-4.4626803699999993</v>
      </c>
      <c r="AA49"/>
      <c r="AB49" s="187">
        <v>-28.218</v>
      </c>
      <c r="AC49" s="33">
        <v>-27.161000000000001</v>
      </c>
      <c r="AD49" s="33">
        <v>-14.462</v>
      </c>
      <c r="AE49" s="33">
        <v>-21.747</v>
      </c>
      <c r="AF49" s="305">
        <v>-22.164000000000001</v>
      </c>
      <c r="AG49" s="173">
        <v>-21.657434439999999</v>
      </c>
      <c r="AH49" s="3"/>
    </row>
    <row r="50" spans="1:34" s="5" customFormat="1" ht="15.65" customHeight="1" x14ac:dyDescent="0.35">
      <c r="A50" s="295" t="s">
        <v>708</v>
      </c>
      <c r="B50" s="50" t="s">
        <v>878</v>
      </c>
      <c r="C50" s="33">
        <v>-4.327</v>
      </c>
      <c r="D50" s="33">
        <v>-5.4109999999999996</v>
      </c>
      <c r="E50" s="33">
        <v>-6.92</v>
      </c>
      <c r="F50" s="33">
        <v>-8.3249999999999993</v>
      </c>
      <c r="G50" s="33">
        <v>-5.8129999999999997</v>
      </c>
      <c r="H50" s="33">
        <v>-3.9359999999999999</v>
      </c>
      <c r="I50" s="33">
        <v>-2.1480000000000001</v>
      </c>
      <c r="J50" s="33">
        <v>-3.48</v>
      </c>
      <c r="K50" s="33">
        <v>-3.5070000000000001</v>
      </c>
      <c r="L50" s="33">
        <v>-4.149</v>
      </c>
      <c r="M50" s="33">
        <v>-8.2349999999999994</v>
      </c>
      <c r="N50" s="33">
        <v>-12.712999999999999</v>
      </c>
      <c r="O50" s="33">
        <v>-18.233000000000001</v>
      </c>
      <c r="P50" s="33">
        <v>-20.454999999999998</v>
      </c>
      <c r="Q50" s="33">
        <v>-24.103000000000002</v>
      </c>
      <c r="R50" s="33">
        <v>-25.82</v>
      </c>
      <c r="S50" s="33">
        <v>-27.890999999999998</v>
      </c>
      <c r="T50" s="33">
        <v>-27.385999999999999</v>
      </c>
      <c r="U50" s="33">
        <v>-29.483000000000001</v>
      </c>
      <c r="V50" s="33">
        <v>-31.532</v>
      </c>
      <c r="W50" s="109">
        <v>-28.02304118</v>
      </c>
      <c r="X50" s="109">
        <v>-23.539597670000003</v>
      </c>
      <c r="Y50" s="109">
        <v>-23.177137030000001</v>
      </c>
      <c r="Z50" s="248">
        <v>-21.188360469999999</v>
      </c>
      <c r="AA50"/>
      <c r="AB50" s="187">
        <v>-24.983000000000001</v>
      </c>
      <c r="AC50" s="33">
        <v>-15.377000000000001</v>
      </c>
      <c r="AD50" s="33">
        <v>-28.603999999999999</v>
      </c>
      <c r="AE50" s="33">
        <v>-88.611000000000004</v>
      </c>
      <c r="AF50" s="305">
        <v>-116.29300000000001</v>
      </c>
      <c r="AG50" s="173">
        <v>-95.928136350000003</v>
      </c>
      <c r="AH50" s="3"/>
    </row>
    <row r="51" spans="1:34" s="5" customFormat="1" ht="15.65" customHeight="1" x14ac:dyDescent="0.35">
      <c r="A51" s="295" t="s">
        <v>709</v>
      </c>
      <c r="B51" s="50" t="s">
        <v>879</v>
      </c>
      <c r="C51" s="33">
        <v>0</v>
      </c>
      <c r="D51" s="33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-7.8502907899999999</v>
      </c>
      <c r="P51" s="33">
        <v>-13.851000000000001</v>
      </c>
      <c r="Q51" s="33">
        <v>-16.295999999999999</v>
      </c>
      <c r="R51" s="33">
        <v>-16.329999999999998</v>
      </c>
      <c r="S51" s="33">
        <v>-17.861000000000001</v>
      </c>
      <c r="T51" s="33">
        <v>-17.32</v>
      </c>
      <c r="U51" s="33">
        <v>-18.413</v>
      </c>
      <c r="V51" s="33">
        <v>-16.975000000000001</v>
      </c>
      <c r="W51" s="109">
        <v>-16.37018475</v>
      </c>
      <c r="X51" s="109">
        <v>-16.412434049999998</v>
      </c>
      <c r="Y51" s="109">
        <v>-17.595259179999999</v>
      </c>
      <c r="Z51" s="248">
        <v>-18.782175519999999</v>
      </c>
      <c r="AA51"/>
      <c r="AB51" s="187">
        <v>0</v>
      </c>
      <c r="AC51" s="33">
        <v>0</v>
      </c>
      <c r="AD51" s="33">
        <v>0</v>
      </c>
      <c r="AE51" s="33">
        <v>-54.328000000000003</v>
      </c>
      <c r="AF51" s="305">
        <v>-70.569999999999993</v>
      </c>
      <c r="AG51" s="173">
        <v>-69.160053499999989</v>
      </c>
      <c r="AH51" s="3"/>
    </row>
    <row r="52" spans="1:34" s="5" customFormat="1" ht="15.65" customHeight="1" x14ac:dyDescent="0.35">
      <c r="A52" s="295" t="s">
        <v>27</v>
      </c>
      <c r="B52" s="50" t="s">
        <v>880</v>
      </c>
      <c r="C52" s="33">
        <v>0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  <c r="R52" s="33">
        <v>-1.5447804599999999</v>
      </c>
      <c r="S52" s="33">
        <v>-1.5449999999999999</v>
      </c>
      <c r="T52" s="33">
        <v>-1.5449999999999999</v>
      </c>
      <c r="U52" s="33">
        <v>-1.0049999999999999</v>
      </c>
      <c r="V52" s="33" t="s">
        <v>1</v>
      </c>
      <c r="W52" s="109">
        <v>0</v>
      </c>
      <c r="X52" s="109">
        <v>0</v>
      </c>
      <c r="Y52" s="109">
        <v>0</v>
      </c>
      <c r="Z52" s="248">
        <v>0</v>
      </c>
      <c r="AA52"/>
      <c r="AB52" s="187">
        <v>0</v>
      </c>
      <c r="AC52" s="33">
        <v>0</v>
      </c>
      <c r="AD52" s="33">
        <v>0</v>
      </c>
      <c r="AE52" s="33">
        <v>-1.5447804599999999</v>
      </c>
      <c r="AF52" s="305">
        <v>-4.0949999999999998</v>
      </c>
      <c r="AG52" s="173">
        <v>0</v>
      </c>
      <c r="AH52" s="3"/>
    </row>
    <row r="53" spans="1:34" s="5" customFormat="1" ht="15.65" customHeight="1" x14ac:dyDescent="0.35">
      <c r="A53" s="300" t="s">
        <v>32</v>
      </c>
      <c r="B53" s="50" t="s">
        <v>904</v>
      </c>
      <c r="C53" s="117">
        <v>0</v>
      </c>
      <c r="D53" s="117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0</v>
      </c>
      <c r="J53" s="117">
        <v>0</v>
      </c>
      <c r="K53" s="117">
        <v>0</v>
      </c>
      <c r="L53" s="117">
        <v>0</v>
      </c>
      <c r="M53" s="117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0</v>
      </c>
      <c r="V53" s="117">
        <v>0</v>
      </c>
      <c r="W53" s="109">
        <v>0</v>
      </c>
      <c r="X53" s="109">
        <v>0</v>
      </c>
      <c r="Y53" s="109">
        <v>0</v>
      </c>
      <c r="Z53" s="248" t="s">
        <v>1</v>
      </c>
      <c r="AA53"/>
      <c r="AB53" s="187" t="s">
        <v>1</v>
      </c>
      <c r="AC53" s="33" t="s">
        <v>1</v>
      </c>
      <c r="AD53" s="33" t="s">
        <v>1</v>
      </c>
      <c r="AE53" s="33" t="s">
        <v>1</v>
      </c>
      <c r="AF53" s="305" t="s">
        <v>1</v>
      </c>
      <c r="AG53" s="173" t="s">
        <v>1</v>
      </c>
      <c r="AH53" s="3"/>
    </row>
    <row r="54" spans="1:34" s="5" customFormat="1" ht="15.65" customHeight="1" x14ac:dyDescent="0.35">
      <c r="A54" s="295" t="s">
        <v>710</v>
      </c>
      <c r="B54" s="50" t="s">
        <v>881</v>
      </c>
      <c r="C54" s="33">
        <v>-1.978</v>
      </c>
      <c r="D54" s="33">
        <v>-0.92500000000000004</v>
      </c>
      <c r="E54" s="33">
        <v>-1.044</v>
      </c>
      <c r="F54" s="33">
        <v>-0.46200000000000002</v>
      </c>
      <c r="G54" s="33">
        <v>-0.51</v>
      </c>
      <c r="H54" s="33">
        <v>-0.83699999999999997</v>
      </c>
      <c r="I54" s="33">
        <v>-1.2370000000000001</v>
      </c>
      <c r="J54" s="33">
        <v>-1.3660000000000001</v>
      </c>
      <c r="K54" s="33">
        <v>-1.32</v>
      </c>
      <c r="L54" s="33">
        <v>-1.0049999999999999</v>
      </c>
      <c r="M54" s="33">
        <v>-1.78</v>
      </c>
      <c r="N54" s="33">
        <v>-3.2650000000000001</v>
      </c>
      <c r="O54" s="33">
        <v>-1.51749555</v>
      </c>
      <c r="P54" s="33">
        <v>-3.1890000000000001</v>
      </c>
      <c r="Q54" s="33">
        <v>-0.97</v>
      </c>
      <c r="R54" s="33">
        <v>-0.52921954000000004</v>
      </c>
      <c r="S54" s="33">
        <v>-3.2559999999999998</v>
      </c>
      <c r="T54" s="33">
        <v>-1.589</v>
      </c>
      <c r="U54" s="33">
        <v>-1.7310000000000001</v>
      </c>
      <c r="V54" s="33">
        <v>-1.2370000000000001</v>
      </c>
      <c r="W54" s="109">
        <v>-1.1904656899999999</v>
      </c>
      <c r="X54" s="109">
        <v>-1.4532977600000001</v>
      </c>
      <c r="Y54" s="109">
        <v>-4.2022980799999985</v>
      </c>
      <c r="Z54" s="248">
        <v>-2.7863093600000002</v>
      </c>
      <c r="AA54"/>
      <c r="AB54" s="187">
        <v>-4.4089999999999998</v>
      </c>
      <c r="AC54" s="33">
        <v>-3.9510000000000001</v>
      </c>
      <c r="AD54" s="33">
        <v>-7.3689999999999998</v>
      </c>
      <c r="AE54" s="33">
        <v>-6.2042195400000004</v>
      </c>
      <c r="AF54" s="305">
        <v>-7.8129999999999997</v>
      </c>
      <c r="AG54" s="173">
        <v>-9.6323708899999989</v>
      </c>
      <c r="AH54" s="3"/>
    </row>
    <row r="55" spans="1:34" x14ac:dyDescent="0.35">
      <c r="A55" s="293" t="s">
        <v>711</v>
      </c>
      <c r="B55" s="382" t="s">
        <v>882</v>
      </c>
      <c r="C55" s="213">
        <v>7.9809999999999981</v>
      </c>
      <c r="D55" s="213">
        <v>11.295</v>
      </c>
      <c r="E55" s="213">
        <v>11.66</v>
      </c>
      <c r="F55" s="213">
        <v>20.604000000000003</v>
      </c>
      <c r="G55" s="213">
        <v>18.426000000000002</v>
      </c>
      <c r="H55" s="213">
        <v>14.85</v>
      </c>
      <c r="I55" s="213">
        <v>48.234000000000002</v>
      </c>
      <c r="J55" s="213">
        <v>52.840999999999994</v>
      </c>
      <c r="K55" s="213">
        <v>16.324999999999999</v>
      </c>
      <c r="L55" s="213">
        <v>70.878999999999991</v>
      </c>
      <c r="M55" s="213">
        <v>33.558</v>
      </c>
      <c r="N55" s="213">
        <v>55.427</v>
      </c>
      <c r="O55" s="213">
        <v>38.015000000000001</v>
      </c>
      <c r="P55" s="213">
        <v>51.704999999999998</v>
      </c>
      <c r="Q55" s="213">
        <v>73.959000000000003</v>
      </c>
      <c r="R55" s="213">
        <v>125.87899999999999</v>
      </c>
      <c r="S55" s="213">
        <v>68.628</v>
      </c>
      <c r="T55" s="213">
        <v>43.652000000000001</v>
      </c>
      <c r="U55" s="213">
        <v>48.692999999999998</v>
      </c>
      <c r="V55" s="213">
        <v>37.774000000000001</v>
      </c>
      <c r="W55" s="110">
        <v>141.24019009999998</v>
      </c>
      <c r="X55" s="110">
        <v>34.313078389999994</v>
      </c>
      <c r="Y55" s="110">
        <v>33.153732350000006</v>
      </c>
      <c r="Z55" s="110">
        <v>54.859966750000005</v>
      </c>
      <c r="AB55" s="213">
        <v>51.54</v>
      </c>
      <c r="AC55" s="213">
        <v>134.351</v>
      </c>
      <c r="AD55" s="213">
        <v>176.18899999999999</v>
      </c>
      <c r="AE55" s="213">
        <v>289.55899999999997</v>
      </c>
      <c r="AF55" s="304">
        <v>198.745</v>
      </c>
      <c r="AG55" s="214">
        <v>263.56696758999999</v>
      </c>
      <c r="AH55" s="3"/>
    </row>
    <row r="56" spans="1:34" x14ac:dyDescent="0.35">
      <c r="A56" s="295" t="s">
        <v>712</v>
      </c>
      <c r="B56" s="50" t="s">
        <v>883</v>
      </c>
      <c r="C56" s="33">
        <v>2.4009999999999998</v>
      </c>
      <c r="D56" s="33">
        <v>4.17</v>
      </c>
      <c r="E56" s="33">
        <v>4.0140000000000002</v>
      </c>
      <c r="F56" s="33">
        <v>8.8000000000000007</v>
      </c>
      <c r="G56" s="33">
        <v>9.4220000000000006</v>
      </c>
      <c r="H56" s="33">
        <v>13.539</v>
      </c>
      <c r="I56" s="33">
        <v>44.295000000000002</v>
      </c>
      <c r="J56" s="33">
        <v>49.024999999999999</v>
      </c>
      <c r="K56" s="33">
        <v>12.532</v>
      </c>
      <c r="L56" s="33">
        <v>68.650999999999996</v>
      </c>
      <c r="M56" s="33">
        <v>20.437000000000001</v>
      </c>
      <c r="N56" s="33">
        <v>24.76</v>
      </c>
      <c r="O56" s="33">
        <v>21.309000000000001</v>
      </c>
      <c r="P56" s="33">
        <v>28.702000000000002</v>
      </c>
      <c r="Q56" s="33">
        <v>34.436</v>
      </c>
      <c r="R56" s="33">
        <v>84.194999999999993</v>
      </c>
      <c r="S56" s="33">
        <v>24.637</v>
      </c>
      <c r="T56" s="33">
        <v>24.448</v>
      </c>
      <c r="U56" s="33">
        <v>22.443999999999999</v>
      </c>
      <c r="V56" s="33">
        <v>10.496</v>
      </c>
      <c r="W56" s="109">
        <v>109.52582556999998</v>
      </c>
      <c r="X56" s="109">
        <v>13.628664050000001</v>
      </c>
      <c r="Y56" s="109">
        <v>13.360434500000002</v>
      </c>
      <c r="Z56" s="248">
        <v>27.661697330000006</v>
      </c>
      <c r="AA56" s="3"/>
      <c r="AB56" s="187">
        <v>19.385000000000002</v>
      </c>
      <c r="AC56" s="33">
        <v>116.28100000000001</v>
      </c>
      <c r="AD56" s="33">
        <v>126.381</v>
      </c>
      <c r="AE56" s="33">
        <v>168.642</v>
      </c>
      <c r="AF56" s="305">
        <v>82.022999999999996</v>
      </c>
      <c r="AG56" s="173">
        <v>164.17662145</v>
      </c>
      <c r="AH56" s="3"/>
    </row>
    <row r="57" spans="1:34" x14ac:dyDescent="0.35">
      <c r="A57" s="295" t="s">
        <v>713</v>
      </c>
      <c r="B57" s="50" t="s">
        <v>884</v>
      </c>
      <c r="C57" s="33">
        <v>0</v>
      </c>
      <c r="D57" s="33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11.101000000000001</v>
      </c>
      <c r="N57" s="33">
        <v>26.266999999999999</v>
      </c>
      <c r="O57" s="33">
        <v>13.948</v>
      </c>
      <c r="P57" s="33">
        <v>21.100999999999999</v>
      </c>
      <c r="Q57" s="33">
        <v>37.478000000000002</v>
      </c>
      <c r="R57" s="33">
        <v>39.134999999999998</v>
      </c>
      <c r="S57" s="33">
        <v>42.783000000000001</v>
      </c>
      <c r="T57" s="33">
        <v>16.876000000000001</v>
      </c>
      <c r="U57" s="33">
        <v>22.934999999999999</v>
      </c>
      <c r="V57" s="33">
        <v>22.398</v>
      </c>
      <c r="W57" s="109">
        <v>27.969520780000007</v>
      </c>
      <c r="X57" s="109">
        <v>16.478216109999998</v>
      </c>
      <c r="Y57" s="109">
        <v>15.697974530000002</v>
      </c>
      <c r="Z57" s="248">
        <v>24.282072300000003</v>
      </c>
      <c r="AA57" s="3"/>
      <c r="AB57" s="187">
        <v>0</v>
      </c>
      <c r="AC57" s="33">
        <v>0</v>
      </c>
      <c r="AD57" s="33">
        <v>37.368000000000002</v>
      </c>
      <c r="AE57" s="33">
        <v>111.66200000000001</v>
      </c>
      <c r="AF57" s="305">
        <v>104.992</v>
      </c>
      <c r="AG57" s="173">
        <v>84.427783720000008</v>
      </c>
      <c r="AH57" s="3"/>
    </row>
    <row r="58" spans="1:34" x14ac:dyDescent="0.35">
      <c r="A58" s="295" t="s">
        <v>714</v>
      </c>
      <c r="B58" s="50" t="s">
        <v>885</v>
      </c>
      <c r="C58" s="33">
        <v>6.2779999999999996</v>
      </c>
      <c r="D58" s="33">
        <v>6.7430000000000003</v>
      </c>
      <c r="E58" s="33">
        <v>7.569</v>
      </c>
      <c r="F58" s="33">
        <v>11.14</v>
      </c>
      <c r="G58" s="33">
        <v>8.5850000000000009</v>
      </c>
      <c r="H58" s="33">
        <v>0.875</v>
      </c>
      <c r="I58" s="33">
        <v>3.7120000000000002</v>
      </c>
      <c r="J58" s="33">
        <v>3.7970000000000002</v>
      </c>
      <c r="K58" s="33">
        <v>3.5990000000000002</v>
      </c>
      <c r="L58" s="33">
        <v>2.3650000000000002</v>
      </c>
      <c r="M58" s="33">
        <v>2.117</v>
      </c>
      <c r="N58" s="33">
        <v>4.3579999999999997</v>
      </c>
      <c r="O58" s="33">
        <v>2.7570000000000001</v>
      </c>
      <c r="P58" s="33">
        <v>1.899</v>
      </c>
      <c r="Q58" s="33">
        <v>2.044</v>
      </c>
      <c r="R58" s="33">
        <v>2.548</v>
      </c>
      <c r="S58" s="33">
        <v>1.2070000000000001</v>
      </c>
      <c r="T58" s="33">
        <v>2.3250000000000002</v>
      </c>
      <c r="U58" s="33">
        <v>3.31</v>
      </c>
      <c r="V58" s="33">
        <v>4.8440000000000003</v>
      </c>
      <c r="W58" s="109">
        <v>3.7435198999999995</v>
      </c>
      <c r="X58" s="109">
        <v>4.2050579799999994</v>
      </c>
      <c r="Y58" s="109">
        <v>4.0943388199999999</v>
      </c>
      <c r="Z58" s="248">
        <v>2.9154628300000001</v>
      </c>
      <c r="AB58" s="187">
        <v>31.73</v>
      </c>
      <c r="AC58" s="33">
        <v>16.969000000000001</v>
      </c>
      <c r="AD58" s="33">
        <v>12.438000000000001</v>
      </c>
      <c r="AE58" s="33">
        <v>9.2479999999999993</v>
      </c>
      <c r="AF58" s="305">
        <v>11.686999999999999</v>
      </c>
      <c r="AG58" s="173">
        <v>14.95837953</v>
      </c>
      <c r="AH58" s="3"/>
    </row>
    <row r="59" spans="1:34" x14ac:dyDescent="0.35">
      <c r="A59" s="295" t="s">
        <v>715</v>
      </c>
      <c r="B59" s="50" t="s">
        <v>886</v>
      </c>
      <c r="C59" s="33">
        <v>-0.69799999999999995</v>
      </c>
      <c r="D59" s="33">
        <v>0.38200000000000001</v>
      </c>
      <c r="E59" s="33">
        <v>7.6999999999999999E-2</v>
      </c>
      <c r="F59" s="33">
        <v>0.66400000000000003</v>
      </c>
      <c r="G59" s="33">
        <v>0.41899999999999998</v>
      </c>
      <c r="H59" s="33">
        <v>0.436</v>
      </c>
      <c r="I59" s="33">
        <v>0.22700000000000001</v>
      </c>
      <c r="J59" s="33">
        <v>1.9E-2</v>
      </c>
      <c r="K59" s="33">
        <v>0.19400000000000001</v>
      </c>
      <c r="L59" s="33">
        <v>-0.13700000000000001</v>
      </c>
      <c r="M59" s="33">
        <v>-9.7000000000000003E-2</v>
      </c>
      <c r="N59" s="33">
        <v>4.2000000000000003E-2</v>
      </c>
      <c r="O59" s="33">
        <v>1E-3</v>
      </c>
      <c r="P59" s="33">
        <v>3.0000000000000001E-3</v>
      </c>
      <c r="Q59" s="33">
        <v>1E-3</v>
      </c>
      <c r="R59" s="33">
        <v>1E-3</v>
      </c>
      <c r="S59" s="33">
        <v>1E-3</v>
      </c>
      <c r="T59" s="33">
        <v>3.0000000000000001E-3</v>
      </c>
      <c r="U59" s="33">
        <v>4.0000000000000001E-3</v>
      </c>
      <c r="V59" s="33">
        <v>3.5999999999999997E-2</v>
      </c>
      <c r="W59" s="109">
        <v>1.3238499999999932E-3</v>
      </c>
      <c r="X59" s="109">
        <v>1.140250000000023E-3</v>
      </c>
      <c r="Y59" s="109">
        <v>9.8450000000000057E-4</v>
      </c>
      <c r="Z59" s="248">
        <v>7.3429000000000007E-4</v>
      </c>
      <c r="AB59" s="187">
        <v>0.42499999999999999</v>
      </c>
      <c r="AC59" s="33">
        <v>1.101</v>
      </c>
      <c r="AD59" s="33">
        <v>2E-3</v>
      </c>
      <c r="AE59" s="33">
        <v>7.0000000000000001E-3</v>
      </c>
      <c r="AF59" s="305">
        <v>4.2999999999999997E-2</v>
      </c>
      <c r="AG59" s="173">
        <v>4.1828900000000007E-3</v>
      </c>
      <c r="AH59" s="3"/>
    </row>
    <row r="60" spans="1:34" x14ac:dyDescent="0.35">
      <c r="A60" s="293" t="s">
        <v>716</v>
      </c>
      <c r="B60" s="384" t="s">
        <v>887</v>
      </c>
      <c r="C60" s="225">
        <v>0</v>
      </c>
      <c r="D60" s="225">
        <v>0</v>
      </c>
      <c r="E60" s="225">
        <v>0</v>
      </c>
      <c r="F60" s="225">
        <v>0</v>
      </c>
      <c r="G60" s="225">
        <v>0</v>
      </c>
      <c r="H60" s="225">
        <v>0</v>
      </c>
      <c r="I60" s="225">
        <v>0</v>
      </c>
      <c r="J60" s="225">
        <v>0</v>
      </c>
      <c r="K60" s="225">
        <v>0</v>
      </c>
      <c r="L60" s="225">
        <v>0</v>
      </c>
      <c r="M60" s="225">
        <v>0</v>
      </c>
      <c r="N60" s="225">
        <v>0</v>
      </c>
      <c r="O60" s="225">
        <v>0</v>
      </c>
      <c r="P60" s="225">
        <v>0</v>
      </c>
      <c r="Q60" s="225">
        <v>0</v>
      </c>
      <c r="R60" s="225">
        <v>0</v>
      </c>
      <c r="S60" s="225">
        <v>0</v>
      </c>
      <c r="T60" s="225">
        <v>1.157</v>
      </c>
      <c r="U60" s="225">
        <v>1.9410000000000001</v>
      </c>
      <c r="V60" s="225">
        <v>3.97</v>
      </c>
      <c r="W60" s="256">
        <v>0.95296172999999995</v>
      </c>
      <c r="X60" s="256">
        <v>1.9503388500000001</v>
      </c>
      <c r="Y60" s="256">
        <v>2.2929743199999999</v>
      </c>
      <c r="Z60" s="257">
        <v>3.2356620899999999</v>
      </c>
      <c r="AA60" s="1"/>
      <c r="AB60" s="224">
        <v>0</v>
      </c>
      <c r="AC60" s="225">
        <v>0</v>
      </c>
      <c r="AD60" s="225">
        <v>0</v>
      </c>
      <c r="AE60" s="225">
        <v>0</v>
      </c>
      <c r="AF60" s="256">
        <v>7.0679999999999996</v>
      </c>
      <c r="AG60" s="226">
        <v>8.4319369900000005</v>
      </c>
      <c r="AH60" s="3"/>
    </row>
    <row r="61" spans="1:34" s="20" customFormat="1" ht="6" customHeight="1" x14ac:dyDescent="0.35">
      <c r="A61" s="197"/>
      <c r="B61" s="25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8"/>
      <c r="W61" s="96"/>
      <c r="X61" s="96"/>
      <c r="Y61" s="96"/>
      <c r="Z61" s="96"/>
      <c r="AB61" s="26"/>
      <c r="AC61" s="26"/>
      <c r="AD61" s="28"/>
      <c r="AE61" s="28"/>
      <c r="AF61" s="315"/>
      <c r="AH61" s="3"/>
    </row>
    <row r="62" spans="1:34" x14ac:dyDescent="0.35">
      <c r="B62" s="116" t="s">
        <v>888</v>
      </c>
      <c r="C62" s="169">
        <v>-44.617000000000083</v>
      </c>
      <c r="D62" s="169">
        <v>44.089000000000162</v>
      </c>
      <c r="E62" s="169">
        <v>21.110999999999819</v>
      </c>
      <c r="F62" s="169">
        <v>251.44399999999968</v>
      </c>
      <c r="G62" s="169">
        <v>-74.489000000000004</v>
      </c>
      <c r="H62" s="169">
        <v>-269.67899999999997</v>
      </c>
      <c r="I62" s="169">
        <v>-39.661999999999878</v>
      </c>
      <c r="J62" s="169">
        <v>182.28400000000005</v>
      </c>
      <c r="K62" s="169">
        <v>-194.51899999999995</v>
      </c>
      <c r="L62" s="169">
        <v>118.00300000000023</v>
      </c>
      <c r="M62" s="169">
        <v>-70.424999999999926</v>
      </c>
      <c r="N62" s="169">
        <v>194.47400000000013</v>
      </c>
      <c r="O62" s="169">
        <v>-225.46778634000006</v>
      </c>
      <c r="P62" s="169">
        <v>9.3840000000002703</v>
      </c>
      <c r="Q62" s="169">
        <v>-84.037999999999997</v>
      </c>
      <c r="R62" s="169">
        <v>310.26100000000008</v>
      </c>
      <c r="S62" s="169">
        <v>-187.92549567000012</v>
      </c>
      <c r="T62" s="169">
        <v>1.5810000000002731</v>
      </c>
      <c r="U62" s="169">
        <v>-75.360841310000026</v>
      </c>
      <c r="V62" s="169">
        <v>246.80399999999997</v>
      </c>
      <c r="W62" s="228">
        <v>66.545525675769468</v>
      </c>
      <c r="X62" s="228">
        <v>121.25978571226914</v>
      </c>
      <c r="Y62" s="228">
        <v>36.647672718630766</v>
      </c>
      <c r="Z62" s="229">
        <v>313.02523216603907</v>
      </c>
      <c r="AB62" s="227">
        <v>273.92200000000003</v>
      </c>
      <c r="AC62" s="228">
        <v>-202.20299999999997</v>
      </c>
      <c r="AD62" s="228">
        <v>47.533999999999992</v>
      </c>
      <c r="AE62" s="228">
        <v>10.13921366000028</v>
      </c>
      <c r="AF62" s="228">
        <v>-14.901336979999883</v>
      </c>
      <c r="AG62" s="229">
        <v>537.4782078644082</v>
      </c>
      <c r="AH62" s="3"/>
    </row>
    <row r="63" spans="1:34" x14ac:dyDescent="0.35">
      <c r="A63" s="297" t="s">
        <v>717</v>
      </c>
      <c r="B63" s="391" t="s">
        <v>889</v>
      </c>
      <c r="C63" s="189">
        <v>13.84</v>
      </c>
      <c r="D63" s="189">
        <v>-14.962</v>
      </c>
      <c r="E63" s="189">
        <v>-7.24</v>
      </c>
      <c r="F63" s="189">
        <v>-51.314999999999998</v>
      </c>
      <c r="G63" s="189">
        <v>28.666</v>
      </c>
      <c r="H63" s="189">
        <v>88.134</v>
      </c>
      <c r="I63" s="189">
        <v>19.826000000000001</v>
      </c>
      <c r="J63" s="189">
        <v>-65.465000000000003</v>
      </c>
      <c r="K63" s="189">
        <v>64.466999999999999</v>
      </c>
      <c r="L63" s="189">
        <v>-39.78</v>
      </c>
      <c r="M63" s="189">
        <v>322.23700000000002</v>
      </c>
      <c r="N63" s="189">
        <v>-34.731999999999999</v>
      </c>
      <c r="O63" s="189">
        <v>82.007000000000005</v>
      </c>
      <c r="P63" s="189">
        <v>3.105</v>
      </c>
      <c r="Q63" s="189">
        <v>35.756</v>
      </c>
      <c r="R63" s="189">
        <v>-94.924999999999997</v>
      </c>
      <c r="S63" s="189">
        <v>65.703999999999994</v>
      </c>
      <c r="T63" s="189">
        <v>5.45</v>
      </c>
      <c r="U63" s="189">
        <v>36.008000000000003</v>
      </c>
      <c r="V63" s="189">
        <v>-77.602999999999994</v>
      </c>
      <c r="W63" s="250">
        <v>13.919915471600001</v>
      </c>
      <c r="X63" s="250">
        <v>-35.908875681000005</v>
      </c>
      <c r="Y63" s="250">
        <v>6.7115444103999966</v>
      </c>
      <c r="Z63" s="251">
        <v>-53.513679040800007</v>
      </c>
      <c r="AA63" s="3"/>
      <c r="AB63" s="188">
        <v>-59.677</v>
      </c>
      <c r="AC63" s="189">
        <v>71.161000000000001</v>
      </c>
      <c r="AD63" s="189">
        <v>312.19299999999998</v>
      </c>
      <c r="AE63" s="189">
        <v>25.942</v>
      </c>
      <c r="AF63" s="250">
        <v>29.558</v>
      </c>
      <c r="AG63" s="190">
        <v>-68.79109483980001</v>
      </c>
      <c r="AH63" s="3"/>
    </row>
    <row r="64" spans="1:34" x14ac:dyDescent="0.35">
      <c r="B64" s="25"/>
      <c r="AH64" s="3"/>
    </row>
    <row r="65" spans="1:34" x14ac:dyDescent="0.35">
      <c r="A65" s="295" t="s">
        <v>28</v>
      </c>
      <c r="B65" s="116" t="s">
        <v>890</v>
      </c>
      <c r="C65" s="169">
        <v>-30.777000000000083</v>
      </c>
      <c r="D65" s="169">
        <v>29.127000000000162</v>
      </c>
      <c r="E65" s="169">
        <v>13.870999999999819</v>
      </c>
      <c r="F65" s="169">
        <v>200.12899999999968</v>
      </c>
      <c r="G65" s="169">
        <v>-45.823000000000008</v>
      </c>
      <c r="H65" s="169">
        <v>-181.54499999999996</v>
      </c>
      <c r="I65" s="169">
        <v>-19.835999999999878</v>
      </c>
      <c r="J65" s="169">
        <v>116.81900000000005</v>
      </c>
      <c r="K65" s="169">
        <v>-130.05199999999996</v>
      </c>
      <c r="L65" s="169">
        <v>78.223000000000226</v>
      </c>
      <c r="M65" s="169">
        <v>251.8120000000001</v>
      </c>
      <c r="N65" s="169">
        <v>159.74200000000013</v>
      </c>
      <c r="O65" s="169">
        <v>-143.46078634000006</v>
      </c>
      <c r="P65" s="169">
        <v>12.489000000000271</v>
      </c>
      <c r="Q65" s="169">
        <v>-48.281999999999996</v>
      </c>
      <c r="R65" s="169">
        <v>215.33600000000007</v>
      </c>
      <c r="S65" s="169">
        <v>-122.22149567000012</v>
      </c>
      <c r="T65" s="169">
        <v>7.0310000000002733</v>
      </c>
      <c r="U65" s="169">
        <v>-39.352841310000024</v>
      </c>
      <c r="V65" s="170">
        <v>169.20099999999996</v>
      </c>
      <c r="W65" s="228">
        <v>80.465441147369475</v>
      </c>
      <c r="X65" s="228">
        <v>85.350910031269137</v>
      </c>
      <c r="Y65" s="228">
        <v>43.35921712903076</v>
      </c>
      <c r="Z65" s="229">
        <v>259.51155312523906</v>
      </c>
      <c r="AB65" s="227">
        <v>214.24500000000003</v>
      </c>
      <c r="AC65" s="228">
        <v>-131.04199999999997</v>
      </c>
      <c r="AD65" s="228">
        <v>359.72699999999998</v>
      </c>
      <c r="AE65" s="228">
        <v>36.08121366000028</v>
      </c>
      <c r="AF65" s="228">
        <v>14.656663020000117</v>
      </c>
      <c r="AG65" s="229">
        <v>468.68711302460821</v>
      </c>
      <c r="AH65" s="3"/>
    </row>
    <row r="66" spans="1:34" x14ac:dyDescent="0.35">
      <c r="A66" s="299"/>
      <c r="B66" s="45" t="s">
        <v>891</v>
      </c>
      <c r="C66" s="249">
        <v>-2.7756500879854457E-2</v>
      </c>
      <c r="D66" s="249">
        <v>2.311061388683916E-2</v>
      </c>
      <c r="E66" s="249">
        <v>1.1169275192871505E-2</v>
      </c>
      <c r="F66" s="249">
        <v>0.11485476721203092</v>
      </c>
      <c r="G66" s="249">
        <v>-4.6980600911091776E-2</v>
      </c>
      <c r="H66" s="249">
        <v>-0.61649212881843984</v>
      </c>
      <c r="I66" s="249">
        <v>-1.8686202796042922E-2</v>
      </c>
      <c r="J66" s="249">
        <v>6.6597290315416266E-2</v>
      </c>
      <c r="K66" s="249">
        <v>-0.16757916438488549</v>
      </c>
      <c r="L66" s="249">
        <v>6.6538504070296614E-2</v>
      </c>
      <c r="M66" s="249">
        <v>0.18800185455205176</v>
      </c>
      <c r="N66" s="249">
        <v>8.5785494376610053E-2</v>
      </c>
      <c r="O66" s="249">
        <v>-0.11984805651348678</v>
      </c>
      <c r="P66" s="249">
        <v>7.6620620276769066E-3</v>
      </c>
      <c r="Q66" s="249">
        <v>-3.4301689472412862E-2</v>
      </c>
      <c r="R66" s="249">
        <v>0.11</v>
      </c>
      <c r="S66" s="249">
        <v>-9.8519878790272686E-2</v>
      </c>
      <c r="T66" s="249">
        <v>4.2794659888666159E-3</v>
      </c>
      <c r="U66" s="249">
        <v>-2.5509466219737667E-2</v>
      </c>
      <c r="V66" s="249">
        <v>7.3786916680149112E-2</v>
      </c>
      <c r="W66" s="231">
        <v>5.5378521101889726E-2</v>
      </c>
      <c r="X66" s="231">
        <v>4.659886081884345E-2</v>
      </c>
      <c r="Y66" s="231">
        <v>2.4090995523679191E-2</v>
      </c>
      <c r="Z66" s="232">
        <v>0.10168504668174964</v>
      </c>
      <c r="AB66" s="230">
        <v>4.0536966034811335E-2</v>
      </c>
      <c r="AC66" s="231">
        <v>-3.2075008946304058E-2</v>
      </c>
      <c r="AD66" s="231">
        <v>6.9806460251435748E-2</v>
      </c>
      <c r="AE66" s="231">
        <v>5.8350322484657319E-3</v>
      </c>
      <c r="AF66" s="306">
        <v>2.1812727424528589E-3</v>
      </c>
      <c r="AG66" s="232">
        <v>6.13742850650634E-2</v>
      </c>
      <c r="AH66" s="3"/>
    </row>
    <row r="67" spans="1:34" ht="12" customHeight="1" x14ac:dyDescent="0.35">
      <c r="A67" s="299"/>
      <c r="B67" s="93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100"/>
      <c r="X67" s="100"/>
      <c r="Y67" s="100"/>
      <c r="Z67" s="100"/>
      <c r="AB67" s="94"/>
      <c r="AC67" s="94"/>
      <c r="AD67" s="94"/>
      <c r="AE67" s="94"/>
      <c r="AF67" s="100"/>
      <c r="AG67" s="94"/>
      <c r="AH67" s="3"/>
    </row>
    <row r="68" spans="1:34" x14ac:dyDescent="0.35">
      <c r="A68" s="299"/>
      <c r="B68" s="107" t="s">
        <v>892</v>
      </c>
      <c r="C68" s="118"/>
      <c r="D68" s="118"/>
      <c r="E68" s="118"/>
      <c r="F68" s="118"/>
      <c r="G68" s="118"/>
      <c r="H68" s="118"/>
      <c r="I68" s="118"/>
      <c r="J68" s="118"/>
      <c r="K68" s="118"/>
      <c r="L68" s="118"/>
      <c r="M68" s="118"/>
      <c r="N68" s="118"/>
      <c r="O68" s="118"/>
      <c r="P68" s="118"/>
      <c r="Q68" s="118"/>
      <c r="R68" s="118"/>
      <c r="S68" s="118">
        <v>-122.85029221800022</v>
      </c>
      <c r="T68" s="118">
        <v>8.0536945363902603</v>
      </c>
      <c r="U68" s="118">
        <v>-50.221699195895226</v>
      </c>
      <c r="V68" s="118">
        <v>155.17010466313741</v>
      </c>
      <c r="W68" s="108">
        <v>-58.1864681538311</v>
      </c>
      <c r="X68" s="108">
        <v>59.46469863926869</v>
      </c>
      <c r="Y68" s="108">
        <v>52.522495158630555</v>
      </c>
      <c r="Z68" s="108">
        <v>260.77573258643855</v>
      </c>
      <c r="AB68" s="119"/>
      <c r="AC68" s="118"/>
      <c r="AD68" s="118"/>
      <c r="AE68" s="118"/>
      <c r="AF68" s="357">
        <v>-9.8481922143677707</v>
      </c>
      <c r="AG68" s="199">
        <v>314.57645823050672</v>
      </c>
      <c r="AH68" s="3"/>
    </row>
    <row r="69" spans="1:34" x14ac:dyDescent="0.35">
      <c r="A69" s="299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100"/>
      <c r="X69" s="100"/>
      <c r="Y69" s="100"/>
      <c r="Z69" s="100"/>
      <c r="AB69" s="94"/>
      <c r="AC69" s="94"/>
      <c r="AD69" s="94"/>
      <c r="AE69" s="94"/>
      <c r="AF69" s="100"/>
      <c r="AG69" s="94"/>
      <c r="AH69" s="3"/>
    </row>
    <row r="70" spans="1:34" s="20" customFormat="1" ht="11.25" customHeight="1" x14ac:dyDescent="0.35">
      <c r="A70" s="197"/>
      <c r="B70" s="25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8"/>
      <c r="W70" s="96"/>
      <c r="X70" s="96"/>
      <c r="Y70" s="96"/>
      <c r="Z70" s="96"/>
      <c r="AB70" s="26"/>
      <c r="AC70" s="26"/>
      <c r="AD70" s="28"/>
      <c r="AE70" s="28"/>
      <c r="AF70" s="315"/>
      <c r="AG70" s="94"/>
      <c r="AH70" s="3"/>
    </row>
    <row r="71" spans="1:34" x14ac:dyDescent="0.35">
      <c r="A71" s="297" t="s">
        <v>718</v>
      </c>
      <c r="B71" s="392" t="s">
        <v>893</v>
      </c>
      <c r="C71" s="245">
        <v>55.847000000000001</v>
      </c>
      <c r="D71" s="245">
        <v>57.774000000000001</v>
      </c>
      <c r="E71" s="245">
        <v>59.311999999999998</v>
      </c>
      <c r="F71" s="234">
        <v>60.109000000000002</v>
      </c>
      <c r="G71" s="234">
        <v>60.261000000000003</v>
      </c>
      <c r="H71" s="234">
        <v>60.841000000000001</v>
      </c>
      <c r="I71" s="234">
        <v>60.98</v>
      </c>
      <c r="J71" s="234">
        <v>64.25</v>
      </c>
      <c r="K71" s="234">
        <v>56.959000000000003</v>
      </c>
      <c r="L71" s="234">
        <v>59.936</v>
      </c>
      <c r="M71" s="234">
        <v>61.610999999999997</v>
      </c>
      <c r="N71" s="234">
        <v>68.149000000000001</v>
      </c>
      <c r="O71" s="234">
        <v>80.814999999999998</v>
      </c>
      <c r="P71" s="234">
        <v>82.738</v>
      </c>
      <c r="Q71" s="234">
        <v>84.144999999999996</v>
      </c>
      <c r="R71" s="234">
        <v>47.360999999999997</v>
      </c>
      <c r="S71" s="234">
        <v>88.158000000000001</v>
      </c>
      <c r="T71" s="234">
        <v>90.067999999999998</v>
      </c>
      <c r="U71" s="234">
        <v>93.554000000000002</v>
      </c>
      <c r="V71" s="234">
        <v>95.873999999999995</v>
      </c>
      <c r="W71" s="246">
        <v>89.404830150000009</v>
      </c>
      <c r="X71" s="246">
        <v>86.009346090000008</v>
      </c>
      <c r="Y71" s="246">
        <v>86.215641200000007</v>
      </c>
      <c r="Z71" s="247">
        <v>87.497042649999983</v>
      </c>
      <c r="AB71" s="233">
        <v>233.042</v>
      </c>
      <c r="AC71" s="234">
        <v>246.33199999999999</v>
      </c>
      <c r="AD71" s="234">
        <v>246.655</v>
      </c>
      <c r="AE71" s="234">
        <v>295.05899999999997</v>
      </c>
      <c r="AF71" s="246">
        <v>367.654</v>
      </c>
      <c r="AG71" s="235">
        <v>349.12685898000001</v>
      </c>
      <c r="AH71" s="3"/>
    </row>
    <row r="72" spans="1:34" x14ac:dyDescent="0.35">
      <c r="A72" s="197" t="s">
        <v>29</v>
      </c>
      <c r="B72" s="393" t="s">
        <v>29</v>
      </c>
      <c r="C72" s="48">
        <v>25.413</v>
      </c>
      <c r="D72" s="48">
        <v>123.7</v>
      </c>
      <c r="E72" s="48">
        <v>104.15600000000001</v>
      </c>
      <c r="F72" s="48">
        <v>317.00599999999997</v>
      </c>
      <c r="G72" s="48">
        <v>-8.1310000000000002</v>
      </c>
      <c r="H72" s="48">
        <v>-202.322</v>
      </c>
      <c r="I72" s="48">
        <v>0.39400000000000002</v>
      </c>
      <c r="J72" s="48">
        <v>213.83199999999999</v>
      </c>
      <c r="K72" s="169">
        <v>-131.02599999999995</v>
      </c>
      <c r="L72" s="169">
        <v>124.77200000000025</v>
      </c>
      <c r="M72" s="169">
        <v>-2.1329999999999174</v>
      </c>
      <c r="N72" s="169">
        <v>258.97000000000014</v>
      </c>
      <c r="O72" s="169">
        <v>-114.41800000000006</v>
      </c>
      <c r="P72" s="169">
        <v>150.15400000000028</v>
      </c>
      <c r="Q72" s="169">
        <v>61.241999999999976</v>
      </c>
      <c r="R72" s="169">
        <v>363.1400000000001</v>
      </c>
      <c r="S72" s="169">
        <v>-36.749495670000115</v>
      </c>
      <c r="T72" s="169">
        <v>156.51300000000026</v>
      </c>
      <c r="U72" s="169">
        <v>88.615158689999959</v>
      </c>
      <c r="V72" s="169">
        <v>412.93299999999999</v>
      </c>
      <c r="W72" s="169">
        <v>120.9010826857695</v>
      </c>
      <c r="X72" s="169">
        <v>273.04483306226916</v>
      </c>
      <c r="Y72" s="169">
        <v>179.64619616863075</v>
      </c>
      <c r="Z72" s="169">
        <v>438.42620898603906</v>
      </c>
      <c r="AA72" s="3"/>
      <c r="AB72" s="236">
        <v>570.27499999999998</v>
      </c>
      <c r="AC72" s="48">
        <v>3.7730000000000001</v>
      </c>
      <c r="AD72" s="48">
        <v>250.584</v>
      </c>
      <c r="AE72" s="48">
        <v>460.11800000000028</v>
      </c>
      <c r="AF72" s="98">
        <v>621.31166302000008</v>
      </c>
      <c r="AG72" s="237">
        <v>1012.0183113844083</v>
      </c>
      <c r="AH72" s="364"/>
    </row>
    <row r="73" spans="1:34" x14ac:dyDescent="0.35">
      <c r="A73" s="197" t="s">
        <v>719</v>
      </c>
      <c r="B73" s="388" t="s">
        <v>894</v>
      </c>
      <c r="C73" s="33">
        <v>-2.1320000000000001</v>
      </c>
      <c r="D73" s="33">
        <v>-10.723000000000001</v>
      </c>
      <c r="E73" s="33">
        <v>-12.515000000000001</v>
      </c>
      <c r="F73" s="27">
        <v>-50.92</v>
      </c>
      <c r="G73" s="27">
        <v>4.335</v>
      </c>
      <c r="H73" s="27">
        <v>11.577999999999999</v>
      </c>
      <c r="I73" s="27">
        <v>21.170999999999999</v>
      </c>
      <c r="J73" s="27">
        <v>40.862000000000002</v>
      </c>
      <c r="K73" s="27">
        <v>-1.948</v>
      </c>
      <c r="L73" s="27">
        <v>47.494999999999997</v>
      </c>
      <c r="M73" s="27">
        <v>-6.3230000000000004</v>
      </c>
      <c r="N73" s="27">
        <v>-18.212</v>
      </c>
      <c r="O73" s="33">
        <v>8.0709999999999997</v>
      </c>
      <c r="P73" s="33">
        <v>2.86</v>
      </c>
      <c r="Q73" s="33">
        <v>9.7750000000000004</v>
      </c>
      <c r="R73" s="33">
        <v>15.414</v>
      </c>
      <c r="S73" s="33">
        <v>2.1190000000000002</v>
      </c>
      <c r="T73" s="33">
        <v>4.0780000000000003</v>
      </c>
      <c r="U73" s="33">
        <v>2.2389999999999999</v>
      </c>
      <c r="V73" s="33">
        <v>9.9939999999999998</v>
      </c>
      <c r="W73" s="109">
        <v>-12.687963640000005</v>
      </c>
      <c r="X73" s="109">
        <v>-26.216040310000004</v>
      </c>
      <c r="Y73" s="109">
        <v>3.5975351499999992</v>
      </c>
      <c r="Z73" s="248">
        <v>81.530570860000012</v>
      </c>
      <c r="AB73" s="179">
        <v>-76.290000000000006</v>
      </c>
      <c r="AC73" s="27">
        <v>77.942999999999998</v>
      </c>
      <c r="AD73" s="33">
        <v>21.012</v>
      </c>
      <c r="AE73" s="33">
        <v>36.119999999999997</v>
      </c>
      <c r="AF73" s="305">
        <v>18.43</v>
      </c>
      <c r="AG73" s="173">
        <v>46.224102059999993</v>
      </c>
      <c r="AH73" s="3"/>
    </row>
    <row r="74" spans="1:34" x14ac:dyDescent="0.35">
      <c r="A74" s="197" t="s">
        <v>720</v>
      </c>
      <c r="B74" s="388" t="s">
        <v>895</v>
      </c>
      <c r="C74" s="33">
        <v>1.369</v>
      </c>
      <c r="D74" s="33">
        <v>1.234</v>
      </c>
      <c r="E74" s="33">
        <v>0.54700000000000004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33">
        <v>0</v>
      </c>
      <c r="M74" s="33">
        <v>0</v>
      </c>
      <c r="N74" s="33">
        <v>0</v>
      </c>
      <c r="O74" s="33">
        <v>0</v>
      </c>
      <c r="P74" s="33">
        <v>0</v>
      </c>
      <c r="Q74" s="33" t="s">
        <v>4</v>
      </c>
      <c r="R74" s="33" t="s">
        <v>4</v>
      </c>
      <c r="S74" s="33" t="s">
        <v>4</v>
      </c>
      <c r="T74" s="33" t="s">
        <v>4</v>
      </c>
      <c r="U74" s="33">
        <v>0</v>
      </c>
      <c r="V74" s="33">
        <v>0</v>
      </c>
      <c r="W74" s="109">
        <v>0</v>
      </c>
      <c r="X74" s="109">
        <v>0</v>
      </c>
      <c r="Y74" s="109">
        <v>0</v>
      </c>
      <c r="Z74" s="248">
        <v>0</v>
      </c>
      <c r="AB74" s="187">
        <v>3.15</v>
      </c>
      <c r="AC74" s="33">
        <v>0</v>
      </c>
      <c r="AD74" s="33">
        <v>0</v>
      </c>
      <c r="AE74" s="33" t="s">
        <v>4</v>
      </c>
      <c r="AF74" s="305">
        <v>0</v>
      </c>
      <c r="AG74" s="173">
        <v>0</v>
      </c>
      <c r="AH74" s="3"/>
    </row>
    <row r="75" spans="1:34" x14ac:dyDescent="0.35">
      <c r="A75" s="197" t="s">
        <v>721</v>
      </c>
      <c r="B75" s="388" t="s">
        <v>896</v>
      </c>
      <c r="C75" s="33">
        <v>5.6470000000000002</v>
      </c>
      <c r="D75" s="33">
        <v>7.3849999999999998</v>
      </c>
      <c r="E75" s="33">
        <v>7.5510000000000002</v>
      </c>
      <c r="F75" s="27">
        <v>11.37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33">
        <v>0</v>
      </c>
      <c r="M75" s="33">
        <v>0</v>
      </c>
      <c r="N75" s="33">
        <v>0</v>
      </c>
      <c r="O75" s="33">
        <v>0</v>
      </c>
      <c r="P75" s="33">
        <v>0</v>
      </c>
      <c r="Q75" s="33" t="s">
        <v>4</v>
      </c>
      <c r="R75" s="33" t="s">
        <v>4</v>
      </c>
      <c r="S75" s="33" t="s">
        <v>4</v>
      </c>
      <c r="T75" s="33" t="s">
        <v>4</v>
      </c>
      <c r="U75" s="33">
        <v>0</v>
      </c>
      <c r="V75" s="33">
        <v>0</v>
      </c>
      <c r="W75" s="109">
        <v>0</v>
      </c>
      <c r="X75" s="109">
        <v>0</v>
      </c>
      <c r="Y75" s="109">
        <v>0</v>
      </c>
      <c r="Z75" s="248">
        <v>0</v>
      </c>
      <c r="AB75" s="187">
        <v>31.952999999999999</v>
      </c>
      <c r="AC75" s="33">
        <v>0</v>
      </c>
      <c r="AD75" s="33">
        <v>0</v>
      </c>
      <c r="AE75" s="33" t="s">
        <v>4</v>
      </c>
      <c r="AF75" s="305">
        <v>0</v>
      </c>
      <c r="AG75" s="173">
        <v>0</v>
      </c>
      <c r="AH75" s="3"/>
    </row>
    <row r="76" spans="1:34" x14ac:dyDescent="0.35">
      <c r="A76" s="197" t="s">
        <v>722</v>
      </c>
      <c r="B76" s="388" t="s">
        <v>897</v>
      </c>
      <c r="C76" s="33">
        <v>6.2779999999999996</v>
      </c>
      <c r="D76" s="33">
        <v>6.7430000000000003</v>
      </c>
      <c r="E76" s="33">
        <v>7.5720000000000001</v>
      </c>
      <c r="F76" s="27">
        <v>11.137</v>
      </c>
      <c r="G76" s="27">
        <v>8.5850000000000009</v>
      </c>
      <c r="H76" s="27">
        <v>0.875</v>
      </c>
      <c r="I76" s="27">
        <v>3.7120000000000002</v>
      </c>
      <c r="J76" s="27">
        <v>3.7970000000000002</v>
      </c>
      <c r="K76" s="27">
        <v>3.5990000000000002</v>
      </c>
      <c r="L76" s="27">
        <v>2.3650000000000002</v>
      </c>
      <c r="M76" s="27">
        <v>2.117</v>
      </c>
      <c r="N76" s="27">
        <v>4.3579999999999997</v>
      </c>
      <c r="O76" s="33">
        <v>2.7570000000000001</v>
      </c>
      <c r="P76" s="33">
        <v>1.899</v>
      </c>
      <c r="Q76" s="33">
        <v>2.044</v>
      </c>
      <c r="R76" s="33">
        <v>2.5470000000000002</v>
      </c>
      <c r="S76" s="33">
        <v>1.2070000000000001</v>
      </c>
      <c r="T76" s="33">
        <v>2.3250000000000002</v>
      </c>
      <c r="U76" s="33">
        <v>3.3090000000000002</v>
      </c>
      <c r="V76" s="33">
        <v>4.843</v>
      </c>
      <c r="W76" s="109">
        <v>3.7435198999999999</v>
      </c>
      <c r="X76" s="109">
        <v>4.2050579799999994</v>
      </c>
      <c r="Y76" s="109">
        <v>4.0943388200000008</v>
      </c>
      <c r="Z76" s="248">
        <v>2.9154628300000001</v>
      </c>
      <c r="AB76" s="187">
        <v>31.73</v>
      </c>
      <c r="AC76" s="27">
        <v>16.969000000000001</v>
      </c>
      <c r="AD76" s="33">
        <v>12.438000000000001</v>
      </c>
      <c r="AE76" s="33">
        <v>9.2469999999999999</v>
      </c>
      <c r="AF76" s="305">
        <v>11.686</v>
      </c>
      <c r="AG76" s="173">
        <v>14.95837953</v>
      </c>
      <c r="AH76" s="3"/>
    </row>
    <row r="77" spans="1:34" x14ac:dyDescent="0.35">
      <c r="A77" s="197" t="s">
        <v>723</v>
      </c>
      <c r="B77" s="388" t="s">
        <v>898</v>
      </c>
      <c r="C77" s="33">
        <v>0</v>
      </c>
      <c r="D77" s="33">
        <v>0</v>
      </c>
      <c r="E77" s="33">
        <v>0</v>
      </c>
      <c r="F77" s="27">
        <v>0</v>
      </c>
      <c r="G77" s="27">
        <v>-0.51800000000000002</v>
      </c>
      <c r="H77" s="27">
        <v>-11.157999999999999</v>
      </c>
      <c r="I77" s="27">
        <v>-51.341000000000001</v>
      </c>
      <c r="J77" s="27">
        <v>-94.201999999999998</v>
      </c>
      <c r="K77" s="27">
        <v>-4.3579999999999997</v>
      </c>
      <c r="L77" s="27">
        <v>-173.339</v>
      </c>
      <c r="M77" s="27">
        <v>-7.0359999999999996</v>
      </c>
      <c r="N77" s="27">
        <v>-43.670999999999999</v>
      </c>
      <c r="O77" s="33">
        <v>-3.5369999999999999</v>
      </c>
      <c r="P77" s="33">
        <v>-17.207000000000001</v>
      </c>
      <c r="Q77" s="33">
        <v>-46.728999999999999</v>
      </c>
      <c r="R77" s="33">
        <v>-132.90899999999999</v>
      </c>
      <c r="S77" s="33">
        <v>-6.593</v>
      </c>
      <c r="T77" s="33">
        <v>-6.6820000000000004</v>
      </c>
      <c r="U77" s="33">
        <v>-16.89</v>
      </c>
      <c r="V77" s="33">
        <v>-46.168999999999997</v>
      </c>
      <c r="W77" s="109">
        <v>-61.390983439999999</v>
      </c>
      <c r="X77" s="109">
        <v>-13.499029029999999</v>
      </c>
      <c r="Y77" s="109">
        <v>2.0564733500000001</v>
      </c>
      <c r="Z77" s="248">
        <v>-51.608657690000001</v>
      </c>
      <c r="AB77" s="187">
        <v>0</v>
      </c>
      <c r="AC77" s="27">
        <v>-157.21899999999999</v>
      </c>
      <c r="AD77" s="33">
        <v>-228.404</v>
      </c>
      <c r="AE77" s="33">
        <v>-200.38200000000001</v>
      </c>
      <c r="AF77" s="305">
        <v>-76.334999999999994</v>
      </c>
      <c r="AG77" s="173">
        <v>-124.44219681</v>
      </c>
      <c r="AH77" s="3"/>
    </row>
    <row r="78" spans="1:34" x14ac:dyDescent="0.35">
      <c r="A78" s="197" t="s">
        <v>30</v>
      </c>
      <c r="B78" s="388" t="s">
        <v>899</v>
      </c>
      <c r="C78" s="33">
        <v>0</v>
      </c>
      <c r="D78" s="33">
        <v>0</v>
      </c>
      <c r="E78" s="33">
        <v>0</v>
      </c>
      <c r="F78" s="27">
        <v>0</v>
      </c>
      <c r="G78" s="27">
        <v>0</v>
      </c>
      <c r="H78" s="27">
        <v>0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33">
        <v>0</v>
      </c>
      <c r="P78" s="33">
        <v>0</v>
      </c>
      <c r="Q78" s="33">
        <v>0</v>
      </c>
      <c r="R78" s="33">
        <v>0</v>
      </c>
      <c r="S78" s="33">
        <v>3.2863665299999996</v>
      </c>
      <c r="T78" s="33">
        <v>5.0480011100000004</v>
      </c>
      <c r="U78" s="33">
        <v>7.9949052499999995</v>
      </c>
      <c r="V78" s="33">
        <v>14.208496309999999</v>
      </c>
      <c r="W78" s="109">
        <v>13.113302260000001</v>
      </c>
      <c r="X78" s="109">
        <v>5.9348501400000009</v>
      </c>
      <c r="Y78" s="109">
        <v>10.621673289999999</v>
      </c>
      <c r="Z78" s="248">
        <v>-2.5274025699999991</v>
      </c>
      <c r="AB78" s="187">
        <v>0</v>
      </c>
      <c r="AC78" s="27">
        <v>0</v>
      </c>
      <c r="AD78" s="33">
        <v>0</v>
      </c>
      <c r="AE78" s="33">
        <v>0</v>
      </c>
      <c r="AF78" s="305">
        <v>30.5377692</v>
      </c>
      <c r="AG78" s="173">
        <v>27.14242312</v>
      </c>
      <c r="AH78" s="3"/>
    </row>
    <row r="79" spans="1:34" x14ac:dyDescent="0.35">
      <c r="A79" s="197" t="s">
        <v>31</v>
      </c>
      <c r="B79" s="394" t="s">
        <v>900</v>
      </c>
      <c r="C79" s="48">
        <v>36.575000000000003</v>
      </c>
      <c r="D79" s="48">
        <v>128.339</v>
      </c>
      <c r="E79" s="48">
        <v>107.31100000000001</v>
      </c>
      <c r="F79" s="48">
        <v>288.59300000000002</v>
      </c>
      <c r="G79" s="48">
        <v>4.2709999999999999</v>
      </c>
      <c r="H79" s="48">
        <v>-201.02699999999999</v>
      </c>
      <c r="I79" s="48">
        <v>-26.064</v>
      </c>
      <c r="J79" s="48">
        <v>164.28899999999999</v>
      </c>
      <c r="K79" s="169">
        <v>-133.73299999999998</v>
      </c>
      <c r="L79" s="169">
        <v>1.2930000000002622</v>
      </c>
      <c r="M79" s="169">
        <v>-13.374999999999918</v>
      </c>
      <c r="N79" s="169">
        <v>201.44500000000016</v>
      </c>
      <c r="O79" s="169">
        <v>-107.12700000000007</v>
      </c>
      <c r="P79" s="169">
        <v>137.7060000000003</v>
      </c>
      <c r="Q79" s="169">
        <v>26.331999999999979</v>
      </c>
      <c r="R79" s="169">
        <v>248.19200000000012</v>
      </c>
      <c r="S79" s="169">
        <v>-36.730129140000109</v>
      </c>
      <c r="T79" s="169">
        <v>161.28200111000027</v>
      </c>
      <c r="U79" s="169">
        <v>85.268063939999962</v>
      </c>
      <c r="V79" s="169">
        <v>395.80949631000004</v>
      </c>
      <c r="W79" s="169">
        <v>63.678957765769482</v>
      </c>
      <c r="X79" s="169">
        <v>243.46967184226915</v>
      </c>
      <c r="Y79" s="169">
        <v>200.01621677863074</v>
      </c>
      <c r="Z79" s="169">
        <v>468.73618241603918</v>
      </c>
      <c r="AA79" s="3"/>
      <c r="AB79" s="236">
        <v>560.81799999999998</v>
      </c>
      <c r="AC79" s="48">
        <v>-58.533999999999999</v>
      </c>
      <c r="AD79" s="48">
        <v>55.63</v>
      </c>
      <c r="AE79" s="48">
        <v>305.10300000000035</v>
      </c>
      <c r="AF79" s="98">
        <v>605.62943222000013</v>
      </c>
      <c r="AG79" s="237">
        <v>975.90101928440833</v>
      </c>
      <c r="AH79" s="364"/>
    </row>
    <row r="81" spans="2:33" x14ac:dyDescent="0.35">
      <c r="B81" s="389" t="s">
        <v>901</v>
      </c>
      <c r="C81" s="244">
        <v>3.5150930358390522E-2</v>
      </c>
      <c r="D81" s="244">
        <v>0.10182967952837749</v>
      </c>
      <c r="E81" s="244">
        <v>8.6409493924175185E-2</v>
      </c>
      <c r="F81" s="244">
        <v>0.16562540890840682</v>
      </c>
      <c r="G81" s="244">
        <v>4.3722168193683778E-3</v>
      </c>
      <c r="H81" s="244">
        <v>-0.68262295749969437</v>
      </c>
      <c r="I81" s="244">
        <v>-2.4423910018357288E-2</v>
      </c>
      <c r="J81" s="244">
        <v>9.4041017909058597E-2</v>
      </c>
      <c r="K81" s="244">
        <v>-0.17232355120316981</v>
      </c>
      <c r="L81" s="244">
        <v>1.099873255131466E-3</v>
      </c>
      <c r="M81" s="244">
        <v>-9.9850157569730483E-3</v>
      </c>
      <c r="N81" s="244">
        <v>0.10818239083889282</v>
      </c>
      <c r="O81" s="244">
        <v>-8.9494446226642071E-2</v>
      </c>
      <c r="P81" s="244">
        <v>8.4470998135243891E-2</v>
      </c>
      <c r="Q81" s="244">
        <v>1.8708526933515209E-2</v>
      </c>
      <c r="R81" s="244">
        <v>0.127</v>
      </c>
      <c r="S81" s="244">
        <v>-2.9607701472782424E-2</v>
      </c>
      <c r="T81" s="244">
        <v>9.8165387337016935E-2</v>
      </c>
      <c r="U81" s="244">
        <v>5.5272860529365767E-2</v>
      </c>
      <c r="V81" s="244">
        <v>0.17317567919351168</v>
      </c>
      <c r="W81" s="239">
        <v>4.382560334093543E-2</v>
      </c>
      <c r="X81" s="239">
        <v>0.13292663061138282</v>
      </c>
      <c r="Y81" s="239">
        <v>0.11113184467186789</v>
      </c>
      <c r="Z81" s="240">
        <v>0.18366604498489475</v>
      </c>
      <c r="AB81" s="238">
        <v>0.10611150886933565</v>
      </c>
      <c r="AC81" s="239">
        <v>-1.4327304022091864E-2</v>
      </c>
      <c r="AD81" s="239">
        <v>1.0795223555049723E-2</v>
      </c>
      <c r="AE81" s="239">
        <v>4.9341074301978691E-2</v>
      </c>
      <c r="AF81" s="239">
        <v>9.0132588210974432E-2</v>
      </c>
      <c r="AG81" s="240">
        <v>0.12779362966974181</v>
      </c>
    </row>
    <row r="82" spans="2:33" x14ac:dyDescent="0.35">
      <c r="B82" s="390" t="s">
        <v>902</v>
      </c>
      <c r="C82" s="242">
        <v>3.7293496503639112E-2</v>
      </c>
      <c r="D82" s="242">
        <v>0.10753847752349542</v>
      </c>
      <c r="E82" s="242">
        <v>9.0513580284401124E-2</v>
      </c>
      <c r="F82" s="242">
        <v>0.1705519492799531</v>
      </c>
      <c r="G82" s="242">
        <v>4.7170071798791095E-3</v>
      </c>
      <c r="H82" s="242">
        <v>-0.73068842686827562</v>
      </c>
      <c r="I82" s="242">
        <v>-2.4853272814825762E-2</v>
      </c>
      <c r="J82" s="242">
        <v>9.7005385546942116E-2</v>
      </c>
      <c r="K82" s="242">
        <v>-0.18879106017806802</v>
      </c>
      <c r="L82" s="242">
        <v>1.1402679497400225E-3</v>
      </c>
      <c r="M82" s="242">
        <v>-1.040581430904506E-2</v>
      </c>
      <c r="N82" s="242">
        <v>0.10989784328551182</v>
      </c>
      <c r="O82" s="242">
        <v>-9.5216298059445856E-2</v>
      </c>
      <c r="P82" s="242">
        <v>8.7680157293011721E-2</v>
      </c>
      <c r="Q82" s="242">
        <v>1.9811313657189716E-2</v>
      </c>
      <c r="R82" s="242">
        <v>0.13200000000000001</v>
      </c>
      <c r="S82" s="242">
        <v>-3.1739145079869281E-2</v>
      </c>
      <c r="T82" s="242">
        <v>0.10409796828820736</v>
      </c>
      <c r="U82" s="242">
        <v>5.8798216630740044E-2</v>
      </c>
      <c r="V82" s="242">
        <v>0.18216675373854949</v>
      </c>
      <c r="W82" s="242">
        <v>4.7834951790744193E-2</v>
      </c>
      <c r="X82" s="242">
        <v>0.14275461589260094</v>
      </c>
      <c r="Y82" s="242">
        <v>0.11924928812653517</v>
      </c>
      <c r="Z82" s="243">
        <v>0.19173898037683107</v>
      </c>
      <c r="AB82" s="241">
        <v>0.11101242337211582</v>
      </c>
      <c r="AC82" s="242">
        <v>-1.4921146124705541E-2</v>
      </c>
      <c r="AD82" s="242">
        <v>1.1214294627318733E-2</v>
      </c>
      <c r="AE82" s="242">
        <v>5.1673101324349484E-2</v>
      </c>
      <c r="AF82" s="242">
        <v>9.5574894222544879E-2</v>
      </c>
      <c r="AG82" s="243">
        <v>0.13632403142129884</v>
      </c>
    </row>
    <row r="83" spans="2:33" x14ac:dyDescent="0.35">
      <c r="B83" s="47" t="s">
        <v>846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01"/>
      <c r="X83" s="101"/>
      <c r="Y83" s="101"/>
      <c r="Z83" s="101"/>
      <c r="AB83" s="14"/>
      <c r="AC83" s="14"/>
      <c r="AD83" s="14"/>
      <c r="AE83" s="14"/>
      <c r="AF83" s="101"/>
      <c r="AG83" s="14"/>
    </row>
    <row r="84" spans="2:33" x14ac:dyDescent="0.35">
      <c r="B84" s="91" t="s">
        <v>905</v>
      </c>
      <c r="C84" s="7"/>
      <c r="D84" s="7"/>
      <c r="E84" s="7"/>
      <c r="F84" s="7"/>
      <c r="G84" s="7"/>
      <c r="H84" s="7"/>
      <c r="I84" s="7"/>
      <c r="N84" s="6"/>
      <c r="O84"/>
      <c r="P84" s="12"/>
      <c r="Q84" s="12"/>
      <c r="R84" s="12"/>
      <c r="S84" s="12"/>
      <c r="T84" s="12"/>
      <c r="U84" s="12"/>
      <c r="V84" s="12"/>
      <c r="W84" s="102"/>
      <c r="X84" s="102"/>
      <c r="Y84" s="102"/>
      <c r="Z84" s="102"/>
      <c r="AB84" s="7"/>
      <c r="AG84" s="4"/>
    </row>
    <row r="85" spans="2:33" ht="21.5" x14ac:dyDescent="0.35">
      <c r="B85" s="91" t="s">
        <v>906</v>
      </c>
      <c r="C85" s="3" t="s">
        <v>4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102"/>
      <c r="X85" s="102"/>
      <c r="Y85" s="102"/>
      <c r="Z85" s="102"/>
      <c r="AB85" s="3"/>
      <c r="AC85" s="3"/>
      <c r="AD85" s="3"/>
      <c r="AE85" s="3"/>
      <c r="AG85" s="3"/>
    </row>
    <row r="86" spans="2:33" ht="31.5" x14ac:dyDescent="0.35">
      <c r="B86" s="91" t="s">
        <v>907</v>
      </c>
      <c r="C86"/>
      <c r="O86"/>
      <c r="P86"/>
      <c r="Q86"/>
      <c r="R86"/>
      <c r="S86"/>
      <c r="T86"/>
      <c r="U86"/>
      <c r="V86"/>
      <c r="W86" s="102"/>
      <c r="X86" s="102"/>
      <c r="Y86" s="102"/>
      <c r="Z86" s="102"/>
      <c r="AG86"/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AB8:AG8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483E8-5D39-47F4-9727-707D0C87D966}">
  <dimension ref="A8:AI64"/>
  <sheetViews>
    <sheetView showGridLines="0" zoomScaleNormal="100" workbookViewId="0">
      <pane xSplit="2" ySplit="10" topLeftCell="O11" activePane="bottomRight" state="frozen"/>
      <selection activeCell="AG15" sqref="AG15"/>
      <selection pane="topRight" activeCell="AG15" sqref="AG15"/>
      <selection pane="bottomLeft" activeCell="AG15" sqref="AG15"/>
      <selection pane="bottomRight"/>
    </sheetView>
  </sheetViews>
  <sheetFormatPr defaultRowHeight="14.5" x14ac:dyDescent="0.35"/>
  <cols>
    <col min="1" max="1" width="2.81640625" style="197" customWidth="1"/>
    <col min="2" max="2" width="34.453125" bestFit="1" customWidth="1"/>
    <col min="3" max="25" width="9.54296875" bestFit="1" customWidth="1"/>
    <col min="26" max="26" width="9.54296875" style="102" bestFit="1" customWidth="1"/>
    <col min="27" max="27" width="2" customWidth="1"/>
    <col min="28" max="32" width="11" bestFit="1" customWidth="1"/>
    <col min="33" max="33" width="11" style="102" bestFit="1" customWidth="1"/>
  </cols>
  <sheetData>
    <row r="8" spans="1:34" s="20" customFormat="1" ht="13.5" customHeight="1" x14ac:dyDescent="0.2">
      <c r="A8" s="197"/>
      <c r="B8" s="21" t="s">
        <v>908</v>
      </c>
      <c r="C8" s="22" t="s">
        <v>1021</v>
      </c>
      <c r="D8" s="22" t="s">
        <v>1022</v>
      </c>
      <c r="E8" s="22" t="s">
        <v>1023</v>
      </c>
      <c r="F8" s="22" t="s">
        <v>1024</v>
      </c>
      <c r="G8" s="22" t="s">
        <v>1025</v>
      </c>
      <c r="H8" s="22" t="s">
        <v>1026</v>
      </c>
      <c r="I8" s="22" t="s">
        <v>1027</v>
      </c>
      <c r="J8" s="22" t="s">
        <v>1028</v>
      </c>
      <c r="K8" s="22" t="s">
        <v>1029</v>
      </c>
      <c r="L8" s="22" t="s">
        <v>1030</v>
      </c>
      <c r="M8" s="22" t="s">
        <v>1031</v>
      </c>
      <c r="N8" s="22" t="s">
        <v>1032</v>
      </c>
      <c r="O8" s="22" t="s">
        <v>1033</v>
      </c>
      <c r="P8" s="22" t="s">
        <v>1034</v>
      </c>
      <c r="Q8" s="22" t="s">
        <v>1035</v>
      </c>
      <c r="R8" s="22" t="s">
        <v>1036</v>
      </c>
      <c r="S8" s="22" t="s">
        <v>1037</v>
      </c>
      <c r="T8" s="22" t="s">
        <v>1038</v>
      </c>
      <c r="U8" s="22" t="s">
        <v>1039</v>
      </c>
      <c r="V8" s="22" t="s">
        <v>1040</v>
      </c>
      <c r="W8" s="97" t="s">
        <v>1041</v>
      </c>
      <c r="X8" s="97" t="s">
        <v>1042</v>
      </c>
      <c r="Y8" s="97" t="s">
        <v>1043</v>
      </c>
      <c r="Z8" s="97" t="s">
        <v>1044</v>
      </c>
      <c r="AB8" s="22" t="s">
        <v>19</v>
      </c>
      <c r="AC8" s="22" t="s">
        <v>20</v>
      </c>
      <c r="AD8" s="22" t="s">
        <v>21</v>
      </c>
      <c r="AE8" s="22" t="s">
        <v>22</v>
      </c>
      <c r="AF8" s="22" t="s">
        <v>23</v>
      </c>
      <c r="AG8" s="97" t="s">
        <v>677</v>
      </c>
    </row>
    <row r="9" spans="1:34" s="20" customFormat="1" ht="6" customHeight="1" x14ac:dyDescent="0.2">
      <c r="A9" s="197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Z9" s="96"/>
      <c r="AB9" s="26"/>
      <c r="AC9" s="26"/>
      <c r="AD9" s="26"/>
      <c r="AE9" s="26"/>
      <c r="AF9" s="26"/>
      <c r="AG9" s="96"/>
    </row>
    <row r="10" spans="1:34" x14ac:dyDescent="0.35">
      <c r="B10" s="116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352"/>
      <c r="AB10" s="48"/>
      <c r="AC10" s="48"/>
      <c r="AD10" s="48"/>
      <c r="AE10" s="48"/>
      <c r="AF10" s="48"/>
      <c r="AG10" s="98"/>
    </row>
    <row r="11" spans="1:34" x14ac:dyDescent="0.35">
      <c r="A11" s="200" t="s">
        <v>724</v>
      </c>
      <c r="B11" s="34" t="s">
        <v>909</v>
      </c>
      <c r="C11" s="204">
        <v>-404.38099999999997</v>
      </c>
      <c r="D11" s="204">
        <v>-439.21800000000007</v>
      </c>
      <c r="E11" s="204">
        <v>-428.65299999999996</v>
      </c>
      <c r="F11" s="204">
        <v>-483.08499999999998</v>
      </c>
      <c r="G11" s="204">
        <v>-413.15600000000006</v>
      </c>
      <c r="H11" s="204">
        <v>-276.99899999999997</v>
      </c>
      <c r="I11" s="204">
        <v>-409.14600000000002</v>
      </c>
      <c r="J11" s="204">
        <v>-549.13599999999997</v>
      </c>
      <c r="K11" s="204">
        <v>-448.40800000000002</v>
      </c>
      <c r="L11" s="204">
        <v>-456.77100000000007</v>
      </c>
      <c r="M11" s="204">
        <v>-517.23199999999997</v>
      </c>
      <c r="N11" s="204">
        <v>-603.21899999999994</v>
      </c>
      <c r="O11" s="204">
        <v>-564.34800514000005</v>
      </c>
      <c r="P11" s="204">
        <v>-585.48</v>
      </c>
      <c r="Q11" s="204">
        <v>-552.73599999999999</v>
      </c>
      <c r="R11" s="204">
        <v>-553.99800000000005</v>
      </c>
      <c r="S11" s="204">
        <v>-509.02199999999999</v>
      </c>
      <c r="T11" s="204">
        <v>-528.00199999999995</v>
      </c>
      <c r="U11" s="204">
        <v>-525.95299999999997</v>
      </c>
      <c r="V11" s="204">
        <v>-617.35699999999997</v>
      </c>
      <c r="W11" s="204">
        <v>-534.01404260999993</v>
      </c>
      <c r="X11" s="204">
        <v>-572.19178598999997</v>
      </c>
      <c r="Y11" s="204">
        <v>-578.01963088999992</v>
      </c>
      <c r="Z11" s="277">
        <v>-670.77600190999999</v>
      </c>
      <c r="AB11" s="185">
        <v>-1755.337</v>
      </c>
      <c r="AC11" s="186">
        <v>-1648.4360000000001</v>
      </c>
      <c r="AD11" s="186">
        <v>-2025.6319999999998</v>
      </c>
      <c r="AE11" s="186">
        <v>-2256.5619999999999</v>
      </c>
      <c r="AF11" s="186">
        <v>-2180.335</v>
      </c>
      <c r="AG11" s="353">
        <v>-2355.0004613999999</v>
      </c>
      <c r="AH11" s="3"/>
    </row>
    <row r="12" spans="1:34" x14ac:dyDescent="0.35">
      <c r="A12" s="201" t="s">
        <v>725</v>
      </c>
      <c r="B12" s="50" t="s">
        <v>910</v>
      </c>
      <c r="C12" s="33">
        <v>-68.363</v>
      </c>
      <c r="D12" s="33">
        <v>-70.361999999999995</v>
      </c>
      <c r="E12" s="33">
        <v>-67.528999999999996</v>
      </c>
      <c r="F12" s="33">
        <v>-73.831000000000003</v>
      </c>
      <c r="G12" s="33">
        <v>-58.811999999999998</v>
      </c>
      <c r="H12" s="33">
        <v>-3.7160000000000002</v>
      </c>
      <c r="I12" s="33">
        <v>-21.443000000000001</v>
      </c>
      <c r="J12" s="33">
        <v>-64.165999999999997</v>
      </c>
      <c r="K12" s="33">
        <v>-62.462000000000003</v>
      </c>
      <c r="L12" s="33">
        <v>-56.914000000000001</v>
      </c>
      <c r="M12" s="33">
        <v>-81.858999999999995</v>
      </c>
      <c r="N12" s="33">
        <v>-92.784999999999997</v>
      </c>
      <c r="O12" s="33">
        <v>-92.27</v>
      </c>
      <c r="P12" s="33">
        <v>-89.906999999999996</v>
      </c>
      <c r="Q12" s="33">
        <v>-80.12</v>
      </c>
      <c r="R12" s="33">
        <v>-80.292000000000002</v>
      </c>
      <c r="S12" s="33">
        <v>-86.841999999999999</v>
      </c>
      <c r="T12" s="33">
        <v>-81.108999999999995</v>
      </c>
      <c r="U12" s="33">
        <v>-82.584000000000003</v>
      </c>
      <c r="V12" s="33">
        <v>-91.929000000000002</v>
      </c>
      <c r="W12" s="33">
        <v>-94.507396830000033</v>
      </c>
      <c r="X12" s="33">
        <v>-92.782289380000023</v>
      </c>
      <c r="Y12" s="33">
        <v>-89.689402189999996</v>
      </c>
      <c r="Z12" s="248">
        <v>-99.454628639999981</v>
      </c>
      <c r="AA12" s="20"/>
      <c r="AB12" s="187">
        <v>-280.08499999999998</v>
      </c>
      <c r="AC12" s="33">
        <v>-148.137</v>
      </c>
      <c r="AD12" s="33">
        <v>-294.02100000000002</v>
      </c>
      <c r="AE12" s="33">
        <v>-342.58900000000006</v>
      </c>
      <c r="AF12" s="33">
        <v>-342.464</v>
      </c>
      <c r="AG12" s="248">
        <v>-376.43371704000003</v>
      </c>
      <c r="AH12" s="3"/>
    </row>
    <row r="13" spans="1:34" x14ac:dyDescent="0.35">
      <c r="A13" s="201" t="s">
        <v>726</v>
      </c>
      <c r="B13" s="50" t="s">
        <v>911</v>
      </c>
      <c r="C13" s="33">
        <v>-135.32300000000001</v>
      </c>
      <c r="D13" s="33">
        <v>-145.31100000000001</v>
      </c>
      <c r="E13" s="33">
        <v>-143.56399999999999</v>
      </c>
      <c r="F13" s="33">
        <v>-155.435</v>
      </c>
      <c r="G13" s="33">
        <v>-140.75800000000001</v>
      </c>
      <c r="H13" s="33">
        <v>-88.915999999999997</v>
      </c>
      <c r="I13" s="33">
        <v>-117.467</v>
      </c>
      <c r="J13" s="33">
        <v>-140.947</v>
      </c>
      <c r="K13" s="33">
        <v>-127.77500000000001</v>
      </c>
      <c r="L13" s="33">
        <v>-132.386</v>
      </c>
      <c r="M13" s="33">
        <v>-158.68100000000001</v>
      </c>
      <c r="N13" s="33">
        <v>-180.072</v>
      </c>
      <c r="O13" s="33">
        <v>-171.678</v>
      </c>
      <c r="P13" s="33">
        <v>-189.21199999999999</v>
      </c>
      <c r="Q13" s="33">
        <v>-175.107</v>
      </c>
      <c r="R13" s="33">
        <v>-195.74199999999999</v>
      </c>
      <c r="S13" s="33">
        <v>-164.405</v>
      </c>
      <c r="T13" s="33">
        <v>-178.58699999999999</v>
      </c>
      <c r="U13" s="33">
        <v>-171.24700000000001</v>
      </c>
      <c r="V13" s="33">
        <v>-200.28200000000001</v>
      </c>
      <c r="W13" s="33">
        <v>-173.21863117999996</v>
      </c>
      <c r="X13" s="33">
        <v>-175.72042142999999</v>
      </c>
      <c r="Y13" s="33">
        <v>-174.73467815000001</v>
      </c>
      <c r="Z13" s="248">
        <v>-217.16410978999997</v>
      </c>
      <c r="AB13" s="187">
        <v>-579.63300000000004</v>
      </c>
      <c r="AC13" s="33">
        <v>-488.08800000000002</v>
      </c>
      <c r="AD13" s="33">
        <v>-598.91399999999999</v>
      </c>
      <c r="AE13" s="33">
        <v>-731.73900000000003</v>
      </c>
      <c r="AF13" s="33">
        <v>-714.52099999999996</v>
      </c>
      <c r="AG13" s="248">
        <v>-740.83784055000001</v>
      </c>
      <c r="AH13" s="3"/>
    </row>
    <row r="14" spans="1:34" x14ac:dyDescent="0.35">
      <c r="A14" s="201" t="s">
        <v>727</v>
      </c>
      <c r="B14" s="50" t="s">
        <v>912</v>
      </c>
      <c r="C14" s="33">
        <v>-45.997</v>
      </c>
      <c r="D14" s="33">
        <v>-48.158000000000001</v>
      </c>
      <c r="E14" s="33">
        <v>-45.923999999999999</v>
      </c>
      <c r="F14" s="33">
        <v>-62.923000000000002</v>
      </c>
      <c r="G14" s="33">
        <v>-50.554000000000002</v>
      </c>
      <c r="H14" s="33">
        <v>-38.857999999999997</v>
      </c>
      <c r="I14" s="33">
        <v>-81.319999999999993</v>
      </c>
      <c r="J14" s="33">
        <v>-104.496</v>
      </c>
      <c r="K14" s="33">
        <v>-72.266999999999996</v>
      </c>
      <c r="L14" s="33">
        <v>-73.543999999999997</v>
      </c>
      <c r="M14" s="33">
        <v>-83.07</v>
      </c>
      <c r="N14" s="33">
        <v>-95.278999999999996</v>
      </c>
      <c r="O14" s="33">
        <v>-75.79600514000002</v>
      </c>
      <c r="P14" s="33">
        <v>-91.932000000000002</v>
      </c>
      <c r="Q14" s="33">
        <v>-82.622</v>
      </c>
      <c r="R14" s="33">
        <v>-101.325</v>
      </c>
      <c r="S14" s="33">
        <v>-74.13</v>
      </c>
      <c r="T14" s="33">
        <v>-79.972999999999999</v>
      </c>
      <c r="U14" s="33">
        <v>-88.468999999999994</v>
      </c>
      <c r="V14" s="33">
        <v>-116.366</v>
      </c>
      <c r="W14" s="33">
        <v>-89.516095540000009</v>
      </c>
      <c r="X14" s="33">
        <v>-101.10355771</v>
      </c>
      <c r="Y14" s="33">
        <v>-99.137102980000009</v>
      </c>
      <c r="Z14" s="248">
        <v>-118.54313814000001</v>
      </c>
      <c r="AB14" s="187">
        <v>-203.00200000000001</v>
      </c>
      <c r="AC14" s="33">
        <v>-275.22800000000001</v>
      </c>
      <c r="AD14" s="33">
        <v>-324.16000000000003</v>
      </c>
      <c r="AE14" s="33">
        <v>-351.67500000000001</v>
      </c>
      <c r="AF14" s="33">
        <v>-358.93900000000002</v>
      </c>
      <c r="AG14" s="248">
        <v>-408.29989437</v>
      </c>
      <c r="AH14" s="3"/>
    </row>
    <row r="15" spans="1:34" x14ac:dyDescent="0.35">
      <c r="A15" s="201" t="s">
        <v>728</v>
      </c>
      <c r="B15" s="50" t="s">
        <v>801</v>
      </c>
      <c r="C15" s="33">
        <v>-37.335999999999999</v>
      </c>
      <c r="D15" s="33">
        <v>-38.451999999999998</v>
      </c>
      <c r="E15" s="33">
        <v>-39.488999999999997</v>
      </c>
      <c r="F15" s="33">
        <v>-40.222000000000001</v>
      </c>
      <c r="G15" s="33">
        <v>-39.936999999999998</v>
      </c>
      <c r="H15" s="33">
        <v>-40.411000000000001</v>
      </c>
      <c r="I15" s="33">
        <v>-40.746000000000002</v>
      </c>
      <c r="J15" s="33">
        <v>-42.258000000000003</v>
      </c>
      <c r="K15" s="33">
        <v>-34.646000000000001</v>
      </c>
      <c r="L15" s="33">
        <v>-35.576000000000001</v>
      </c>
      <c r="M15" s="33">
        <v>-35.984000000000002</v>
      </c>
      <c r="N15" s="33">
        <v>-38.122999999999998</v>
      </c>
      <c r="O15" s="33">
        <v>-39.997</v>
      </c>
      <c r="P15" s="33">
        <v>-38.979999999999997</v>
      </c>
      <c r="Q15" s="33">
        <v>-39.552</v>
      </c>
      <c r="R15" s="33">
        <v>-5.22</v>
      </c>
      <c r="S15" s="33">
        <v>-35.665999999999997</v>
      </c>
      <c r="T15" s="33">
        <v>-35.048999999999999</v>
      </c>
      <c r="U15" s="33">
        <v>-36.152999999999999</v>
      </c>
      <c r="V15" s="33">
        <v>-36.204999999999998</v>
      </c>
      <c r="W15" s="33">
        <v>-33.871872790000005</v>
      </c>
      <c r="X15" s="33">
        <v>-33.441533709999995</v>
      </c>
      <c r="Y15" s="33">
        <v>-33.389825189999996</v>
      </c>
      <c r="Z15" s="248">
        <v>-34.166954589999996</v>
      </c>
      <c r="AB15" s="187">
        <v>-155.499</v>
      </c>
      <c r="AC15" s="33">
        <v>-163.351</v>
      </c>
      <c r="AD15" s="33">
        <v>-144.33000000000001</v>
      </c>
      <c r="AE15" s="33">
        <v>-123.749</v>
      </c>
      <c r="AF15" s="33">
        <v>-143.07300000000001</v>
      </c>
      <c r="AG15" s="248">
        <v>-134.87018627999996</v>
      </c>
      <c r="AH15" s="3"/>
    </row>
    <row r="16" spans="1:34" x14ac:dyDescent="0.35">
      <c r="A16" s="201" t="s">
        <v>729</v>
      </c>
      <c r="B16" s="50" t="s">
        <v>804</v>
      </c>
      <c r="C16" s="33">
        <v>-68.281999999999996</v>
      </c>
      <c r="D16" s="33">
        <v>-67.748999999999995</v>
      </c>
      <c r="E16" s="33">
        <v>-67.209999999999994</v>
      </c>
      <c r="F16" s="33">
        <v>-45.445999999999998</v>
      </c>
      <c r="G16" s="33">
        <v>-63.155000000000001</v>
      </c>
      <c r="H16" s="33">
        <v>-63.753999999999998</v>
      </c>
      <c r="I16" s="33">
        <v>-63.398000000000003</v>
      </c>
      <c r="J16" s="33">
        <v>-67.492000000000004</v>
      </c>
      <c r="K16" s="33">
        <v>-69.438000000000002</v>
      </c>
      <c r="L16" s="33">
        <v>-72.66</v>
      </c>
      <c r="M16" s="33">
        <v>-71.350999999999999</v>
      </c>
      <c r="N16" s="33">
        <v>-72.218000000000004</v>
      </c>
      <c r="O16" s="33">
        <v>-77.835999999999999</v>
      </c>
      <c r="P16" s="33">
        <v>-81.576999999999998</v>
      </c>
      <c r="Q16" s="33">
        <v>-86.037000000000006</v>
      </c>
      <c r="R16" s="33">
        <v>-82.673000000000002</v>
      </c>
      <c r="S16" s="33">
        <v>-80.090999999999994</v>
      </c>
      <c r="T16" s="33">
        <v>-79.116</v>
      </c>
      <c r="U16" s="33">
        <v>-78.367999999999995</v>
      </c>
      <c r="V16" s="33">
        <v>-80.220000000000013</v>
      </c>
      <c r="W16" s="33">
        <v>-76.485975599999989</v>
      </c>
      <c r="X16" s="33">
        <v>-76.724798329999999</v>
      </c>
      <c r="Y16" s="33">
        <v>-75.312489460000009</v>
      </c>
      <c r="Z16" s="248">
        <v>-73.38947306</v>
      </c>
      <c r="AA16" s="1"/>
      <c r="AB16" s="187">
        <v>-248.68700000000001</v>
      </c>
      <c r="AC16" s="33">
        <v>-257.798</v>
      </c>
      <c r="AD16" s="33">
        <v>-285.66699999999997</v>
      </c>
      <c r="AE16" s="33">
        <v>-328.12300000000005</v>
      </c>
      <c r="AF16" s="33">
        <v>-317.79500000000002</v>
      </c>
      <c r="AG16" s="248">
        <v>-301.91273645000001</v>
      </c>
      <c r="AH16" s="3"/>
    </row>
    <row r="17" spans="1:35" x14ac:dyDescent="0.35">
      <c r="A17" s="201" t="s">
        <v>730</v>
      </c>
      <c r="B17" s="50" t="s">
        <v>913</v>
      </c>
      <c r="C17" s="33">
        <v>-12.962</v>
      </c>
      <c r="D17" s="33">
        <v>-26.858000000000001</v>
      </c>
      <c r="E17" s="33">
        <v>-22.361000000000001</v>
      </c>
      <c r="F17" s="33">
        <v>-47.811999999999998</v>
      </c>
      <c r="G17" s="33">
        <v>-27.167000000000002</v>
      </c>
      <c r="H17" s="33">
        <v>-26.908999999999999</v>
      </c>
      <c r="I17" s="33">
        <v>-49.554000000000002</v>
      </c>
      <c r="J17" s="33">
        <v>-81.539000000000001</v>
      </c>
      <c r="K17" s="33">
        <v>-56.1</v>
      </c>
      <c r="L17" s="33">
        <v>-49.322000000000003</v>
      </c>
      <c r="M17" s="33">
        <v>-40.188000000000002</v>
      </c>
      <c r="N17" s="33">
        <v>-66.134</v>
      </c>
      <c r="O17" s="33">
        <v>-63.314</v>
      </c>
      <c r="P17" s="33">
        <v>-36.652000000000001</v>
      </c>
      <c r="Q17" s="33">
        <v>-36.581000000000003</v>
      </c>
      <c r="R17" s="33">
        <v>-24.843</v>
      </c>
      <c r="S17" s="33">
        <v>-19.887</v>
      </c>
      <c r="T17" s="33">
        <v>-25.074000000000002</v>
      </c>
      <c r="U17" s="33">
        <v>-25.27</v>
      </c>
      <c r="V17" s="33">
        <v>-36.508000000000003</v>
      </c>
      <c r="W17" s="33">
        <v>-23.63124114</v>
      </c>
      <c r="X17" s="33">
        <v>-43.355214350000011</v>
      </c>
      <c r="Y17" s="33">
        <v>-51.63082327</v>
      </c>
      <c r="Z17" s="248">
        <v>-61.029847700000005</v>
      </c>
      <c r="AB17" s="187">
        <v>-109.99299999999999</v>
      </c>
      <c r="AC17" s="33">
        <v>-185.16900000000001</v>
      </c>
      <c r="AD17" s="33">
        <v>-211.744</v>
      </c>
      <c r="AE17" s="33">
        <v>-161.38900000000001</v>
      </c>
      <c r="AF17" s="33">
        <v>-106.739</v>
      </c>
      <c r="AG17" s="248">
        <v>-179.64712646000004</v>
      </c>
      <c r="AH17" s="3"/>
    </row>
    <row r="18" spans="1:35" x14ac:dyDescent="0.35">
      <c r="A18" s="201" t="s">
        <v>731</v>
      </c>
      <c r="B18" s="51" t="s">
        <v>860</v>
      </c>
      <c r="C18" s="189">
        <v>-36.118000000000002</v>
      </c>
      <c r="D18" s="189">
        <v>-42.328000000000003</v>
      </c>
      <c r="E18" s="189">
        <v>-42.576000000000001</v>
      </c>
      <c r="F18" s="189">
        <v>-57.415999999999997</v>
      </c>
      <c r="G18" s="189">
        <v>-32.773000000000003</v>
      </c>
      <c r="H18" s="189">
        <v>-14.435</v>
      </c>
      <c r="I18" s="189">
        <v>-35.218000000000004</v>
      </c>
      <c r="J18" s="189">
        <v>-48.238</v>
      </c>
      <c r="K18" s="189">
        <v>-25.72</v>
      </c>
      <c r="L18" s="189">
        <v>-36.369</v>
      </c>
      <c r="M18" s="189">
        <v>-46.098999999999997</v>
      </c>
      <c r="N18" s="189">
        <v>-58.607999999999997</v>
      </c>
      <c r="O18" s="189">
        <v>-43.457000000000001</v>
      </c>
      <c r="P18" s="189">
        <v>-57.22</v>
      </c>
      <c r="Q18" s="189">
        <v>-52.716999999999999</v>
      </c>
      <c r="R18" s="189">
        <v>-63.902999999999999</v>
      </c>
      <c r="S18" s="189">
        <v>-48.000999999999998</v>
      </c>
      <c r="T18" s="189">
        <v>-49.094000000000001</v>
      </c>
      <c r="U18" s="189">
        <v>-43.862000000000002</v>
      </c>
      <c r="V18" s="189">
        <v>-55.847000000000001</v>
      </c>
      <c r="W18" s="189">
        <v>-42.782829530000001</v>
      </c>
      <c r="X18" s="189">
        <v>-49.063971079999995</v>
      </c>
      <c r="Y18" s="189">
        <v>-54.125309650000005</v>
      </c>
      <c r="Z18" s="251">
        <v>-67.027849990000007</v>
      </c>
      <c r="AA18" s="2"/>
      <c r="AB18" s="188">
        <v>-178.43799999999999</v>
      </c>
      <c r="AC18" s="189">
        <v>-130.66499999999999</v>
      </c>
      <c r="AD18" s="189">
        <v>-166.79599999999999</v>
      </c>
      <c r="AE18" s="189">
        <v>-217.298</v>
      </c>
      <c r="AF18" s="189">
        <v>-196.804</v>
      </c>
      <c r="AG18" s="251">
        <v>-212.99896025000001</v>
      </c>
      <c r="AH18" s="3"/>
    </row>
    <row r="19" spans="1:35" s="20" customFormat="1" ht="6" customHeight="1" x14ac:dyDescent="0.35">
      <c r="A19" s="197"/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Z19" s="96"/>
      <c r="AA19"/>
      <c r="AB19" s="26"/>
      <c r="AC19" s="26"/>
      <c r="AD19" s="26"/>
      <c r="AE19" s="26"/>
      <c r="AF19" s="26"/>
      <c r="AG19" s="315"/>
      <c r="AH19" s="3"/>
    </row>
    <row r="20" spans="1:35" x14ac:dyDescent="0.35">
      <c r="A20" s="200" t="s">
        <v>732</v>
      </c>
      <c r="B20" s="34" t="s">
        <v>914</v>
      </c>
      <c r="C20" s="204">
        <v>-126.056</v>
      </c>
      <c r="D20" s="204">
        <v>-119.39500000000001</v>
      </c>
      <c r="E20" s="204">
        <v>-118.61</v>
      </c>
      <c r="F20" s="204">
        <v>-133.959</v>
      </c>
      <c r="G20" s="204">
        <v>-109.27500000000001</v>
      </c>
      <c r="H20" s="204">
        <v>-110.32299999999999</v>
      </c>
      <c r="I20" s="204">
        <v>-115.24799999999999</v>
      </c>
      <c r="J20" s="204">
        <v>-156.851</v>
      </c>
      <c r="K20" s="204">
        <v>-78.061000000000007</v>
      </c>
      <c r="L20" s="204">
        <v>-131.69999999999999</v>
      </c>
      <c r="M20" s="204">
        <v>-136.08199999999999</v>
      </c>
      <c r="N20" s="204">
        <v>-142.03800000000001</v>
      </c>
      <c r="O20" s="204">
        <v>-171.41584157</v>
      </c>
      <c r="P20" s="204">
        <v>-163.227</v>
      </c>
      <c r="Q20" s="204">
        <v>-160.12199999999999</v>
      </c>
      <c r="R20" s="204">
        <v>-186.75056000000001</v>
      </c>
      <c r="S20" s="204">
        <v>-170.15899999999999</v>
      </c>
      <c r="T20" s="204">
        <v>-196.11500000000001</v>
      </c>
      <c r="U20" s="204">
        <v>-193.56700000000001</v>
      </c>
      <c r="V20" s="204">
        <v>-225.63648000000001</v>
      </c>
      <c r="W20" s="204">
        <v>-203.76714376999999</v>
      </c>
      <c r="X20" s="204">
        <v>-203.52592227000002</v>
      </c>
      <c r="Y20" s="204">
        <v>-223.98618790000003</v>
      </c>
      <c r="Z20" s="277">
        <v>-256.03352298000004</v>
      </c>
      <c r="AA20" s="20"/>
      <c r="AB20" s="185">
        <v>-498.01899999999989</v>
      </c>
      <c r="AC20" s="186">
        <v>-491.70299999999997</v>
      </c>
      <c r="AD20" s="186">
        <v>-487.88099999999997</v>
      </c>
      <c r="AE20" s="186">
        <v>-681.51656000000003</v>
      </c>
      <c r="AF20" s="186">
        <v>-785.47947999999997</v>
      </c>
      <c r="AG20" s="353">
        <v>-887.31278818999999</v>
      </c>
      <c r="AH20" s="3"/>
    </row>
    <row r="21" spans="1:35" x14ac:dyDescent="0.35">
      <c r="A21" s="201" t="s">
        <v>733</v>
      </c>
      <c r="B21" s="50" t="s">
        <v>910</v>
      </c>
      <c r="C21" s="33">
        <v>-2.09</v>
      </c>
      <c r="D21" s="33">
        <v>-1.546</v>
      </c>
      <c r="E21" s="33">
        <v>-1.47</v>
      </c>
      <c r="F21" s="33">
        <v>-1.5149999999999999</v>
      </c>
      <c r="G21" s="33">
        <v>-1.524</v>
      </c>
      <c r="H21" s="33">
        <v>-0.878</v>
      </c>
      <c r="I21" s="33">
        <v>-1.17</v>
      </c>
      <c r="J21" s="33">
        <v>1.8260000000000001</v>
      </c>
      <c r="K21" s="33">
        <v>-0.9</v>
      </c>
      <c r="L21" s="33">
        <v>-0.81399999999999995</v>
      </c>
      <c r="M21" s="33">
        <v>-2.1190000000000002</v>
      </c>
      <c r="N21" s="33">
        <v>-1.895</v>
      </c>
      <c r="O21" s="33">
        <v>-1.2889999999999999</v>
      </c>
      <c r="P21" s="33">
        <v>-3.34</v>
      </c>
      <c r="Q21" s="33">
        <v>-3.3279999999999998</v>
      </c>
      <c r="R21" s="33">
        <v>3.9240000000000004</v>
      </c>
      <c r="S21" s="33">
        <v>-2.9369999999999998</v>
      </c>
      <c r="T21" s="33">
        <v>-4.585</v>
      </c>
      <c r="U21" s="33">
        <v>-2.9369999999999998</v>
      </c>
      <c r="V21" s="33">
        <v>1.0676900000000002</v>
      </c>
      <c r="W21" s="33">
        <v>-2.4474262799999993</v>
      </c>
      <c r="X21" s="33">
        <v>-0.99674087999999961</v>
      </c>
      <c r="Y21" s="33">
        <v>-1.6652081099999978</v>
      </c>
      <c r="Z21" s="248">
        <v>-1.9150733699999987</v>
      </c>
      <c r="AB21" s="187">
        <v>-6.6210000000000004</v>
      </c>
      <c r="AC21" s="33">
        <v>-1.746</v>
      </c>
      <c r="AD21" s="33">
        <v>-5.7279999999999998</v>
      </c>
      <c r="AE21" s="33">
        <v>-4.0329999999999986</v>
      </c>
      <c r="AF21" s="33">
        <v>-9.3913099999999989</v>
      </c>
      <c r="AG21" s="248">
        <v>-7.0244486399999966</v>
      </c>
      <c r="AH21" s="3"/>
    </row>
    <row r="22" spans="1:35" x14ac:dyDescent="0.35">
      <c r="A22" s="201" t="s">
        <v>734</v>
      </c>
      <c r="B22" s="50" t="s">
        <v>911</v>
      </c>
      <c r="C22" s="33">
        <v>-65.343999999999994</v>
      </c>
      <c r="D22" s="33">
        <v>-65.978999999999999</v>
      </c>
      <c r="E22" s="33">
        <v>-62.02</v>
      </c>
      <c r="F22" s="33">
        <v>-78.355000000000004</v>
      </c>
      <c r="G22" s="33">
        <v>-61.718000000000004</v>
      </c>
      <c r="H22" s="33">
        <v>-54.523000000000003</v>
      </c>
      <c r="I22" s="33">
        <v>-58.231000000000002</v>
      </c>
      <c r="J22" s="33">
        <v>-73.972999999999999</v>
      </c>
      <c r="K22" s="33">
        <v>-58.854999999999997</v>
      </c>
      <c r="L22" s="33">
        <v>-62.69</v>
      </c>
      <c r="M22" s="33">
        <v>-63.444000000000003</v>
      </c>
      <c r="N22" s="33">
        <v>-69.774000000000001</v>
      </c>
      <c r="O22" s="33">
        <v>-71.400000000000006</v>
      </c>
      <c r="P22" s="33">
        <v>-80.322000000000003</v>
      </c>
      <c r="Q22" s="33">
        <v>-67.551000000000002</v>
      </c>
      <c r="R22" s="33">
        <v>-90.561999999999998</v>
      </c>
      <c r="S22" s="33">
        <v>-67.296999999999997</v>
      </c>
      <c r="T22" s="33">
        <v>-78.884</v>
      </c>
      <c r="U22" s="33">
        <v>-81.561000000000007</v>
      </c>
      <c r="V22" s="33">
        <v>-97.613</v>
      </c>
      <c r="W22" s="33">
        <v>-96.048000000000002</v>
      </c>
      <c r="X22" s="33">
        <v>-93.982798090000003</v>
      </c>
      <c r="Y22" s="33">
        <v>-100.36343566000001</v>
      </c>
      <c r="Z22" s="248">
        <v>-106.81959323000001</v>
      </c>
      <c r="AA22" s="20"/>
      <c r="AB22" s="187">
        <v>-271.69799999999998</v>
      </c>
      <c r="AC22" s="33">
        <v>-248.44499999999999</v>
      </c>
      <c r="AD22" s="33">
        <v>-254.76300000000001</v>
      </c>
      <c r="AE22" s="33">
        <v>-309.83499999999998</v>
      </c>
      <c r="AF22" s="33">
        <v>-325.35500000000002</v>
      </c>
      <c r="AG22" s="248">
        <v>-397.21365204999995</v>
      </c>
      <c r="AH22" s="3"/>
    </row>
    <row r="23" spans="1:35" x14ac:dyDescent="0.35">
      <c r="A23" s="201" t="s">
        <v>735</v>
      </c>
      <c r="B23" s="50" t="s">
        <v>912</v>
      </c>
      <c r="C23" s="33">
        <v>-26.69</v>
      </c>
      <c r="D23" s="33">
        <v>-23.748999999999999</v>
      </c>
      <c r="E23" s="33">
        <v>-25.317</v>
      </c>
      <c r="F23" s="33">
        <v>-28.574000000000002</v>
      </c>
      <c r="G23" s="33">
        <v>-23.867999999999999</v>
      </c>
      <c r="H23" s="33">
        <v>-25.277999999999999</v>
      </c>
      <c r="I23" s="33">
        <v>-28.236999999999998</v>
      </c>
      <c r="J23" s="33">
        <v>-46.103000000000002</v>
      </c>
      <c r="K23" s="33">
        <v>-26.143999999999998</v>
      </c>
      <c r="L23" s="33">
        <v>-30.488</v>
      </c>
      <c r="M23" s="33">
        <v>-31.766999999999999</v>
      </c>
      <c r="N23" s="33">
        <v>-39.170999999999999</v>
      </c>
      <c r="O23" s="33">
        <v>-37.837841569999995</v>
      </c>
      <c r="P23" s="33">
        <v>-25.402000000000001</v>
      </c>
      <c r="Q23" s="33">
        <v>-28.295999999999999</v>
      </c>
      <c r="R23" s="33">
        <v>-34.042000000000002</v>
      </c>
      <c r="S23" s="33">
        <v>-27.67</v>
      </c>
      <c r="T23" s="33">
        <v>-39.427999999999997</v>
      </c>
      <c r="U23" s="33">
        <v>-35.901000000000003</v>
      </c>
      <c r="V23" s="33">
        <v>-48.661000000000001</v>
      </c>
      <c r="W23" s="33">
        <v>-33.231742959999998</v>
      </c>
      <c r="X23" s="33">
        <v>-39.728641540000005</v>
      </c>
      <c r="Y23" s="33">
        <v>-50.143704560000003</v>
      </c>
      <c r="Z23" s="248">
        <v>-67.085040829999997</v>
      </c>
      <c r="AA23" s="4"/>
      <c r="AB23" s="187">
        <v>-104.33</v>
      </c>
      <c r="AC23" s="33">
        <v>-123.492</v>
      </c>
      <c r="AD23" s="33">
        <v>-127.569</v>
      </c>
      <c r="AE23" s="33">
        <v>-125.578</v>
      </c>
      <c r="AF23" s="33">
        <v>-151.66</v>
      </c>
      <c r="AG23" s="248">
        <v>-190.18912988999998</v>
      </c>
      <c r="AH23" s="3"/>
    </row>
    <row r="24" spans="1:35" x14ac:dyDescent="0.35">
      <c r="A24" s="201" t="s">
        <v>736</v>
      </c>
      <c r="B24" s="50" t="s">
        <v>801</v>
      </c>
      <c r="C24" s="33">
        <v>-18.510000000000002</v>
      </c>
      <c r="D24" s="33">
        <v>-19.323</v>
      </c>
      <c r="E24" s="33">
        <v>-19.823</v>
      </c>
      <c r="F24" s="33">
        <v>-19.888000000000002</v>
      </c>
      <c r="G24" s="33">
        <v>-20.324000000000002</v>
      </c>
      <c r="H24" s="33">
        <v>-20.428000000000001</v>
      </c>
      <c r="I24" s="33">
        <v>-20.236999999999998</v>
      </c>
      <c r="J24" s="33">
        <v>-21.992000000000001</v>
      </c>
      <c r="K24" s="33">
        <v>-22.312999999999999</v>
      </c>
      <c r="L24" s="33">
        <v>-24.361999999999998</v>
      </c>
      <c r="M24" s="33">
        <v>-25.625</v>
      </c>
      <c r="N24" s="33">
        <v>-30.024999999999999</v>
      </c>
      <c r="O24" s="33">
        <v>-40.819000000000003</v>
      </c>
      <c r="P24" s="33">
        <v>-43.756999999999998</v>
      </c>
      <c r="Q24" s="33">
        <v>-44.591999999999999</v>
      </c>
      <c r="R24" s="33">
        <v>-42.142000000000003</v>
      </c>
      <c r="S24" s="33">
        <v>-52.491</v>
      </c>
      <c r="T24" s="33">
        <v>-55.02</v>
      </c>
      <c r="U24" s="33">
        <v>-57.402000000000001</v>
      </c>
      <c r="V24" s="33">
        <v>-59.668999999999997</v>
      </c>
      <c r="W24" s="33">
        <v>-55.532957359999997</v>
      </c>
      <c r="X24" s="33">
        <v>-52.567812379999992</v>
      </c>
      <c r="Y24" s="33">
        <v>-52.825816010000004</v>
      </c>
      <c r="Z24" s="248">
        <v>-53.330088060000001</v>
      </c>
      <c r="AA24" s="4"/>
      <c r="AB24" s="187">
        <v>-77.543999999999997</v>
      </c>
      <c r="AC24" s="33">
        <v>-82.980999999999995</v>
      </c>
      <c r="AD24" s="33">
        <v>-102.325</v>
      </c>
      <c r="AE24" s="33">
        <v>-171.31100000000001</v>
      </c>
      <c r="AF24" s="33">
        <v>-224.58199999999999</v>
      </c>
      <c r="AG24" s="248">
        <v>-214.25667270000002</v>
      </c>
      <c r="AH24" s="3"/>
    </row>
    <row r="25" spans="1:35" x14ac:dyDescent="0.35">
      <c r="A25" s="201" t="s">
        <v>737</v>
      </c>
      <c r="B25" s="50" t="s">
        <v>804</v>
      </c>
      <c r="C25" s="33">
        <v>-5.4649999999999999</v>
      </c>
      <c r="D25" s="33">
        <v>-5.48</v>
      </c>
      <c r="E25" s="33">
        <v>-5.5659999999999998</v>
      </c>
      <c r="F25" s="33">
        <v>-3.5550000000000002</v>
      </c>
      <c r="G25" s="33">
        <v>-4.6710000000000003</v>
      </c>
      <c r="H25" s="33">
        <v>-4.9909999999999997</v>
      </c>
      <c r="I25" s="33">
        <v>-5.6890000000000001</v>
      </c>
      <c r="J25" s="33">
        <v>-5.4649999999999999</v>
      </c>
      <c r="K25" s="33">
        <v>-5.33</v>
      </c>
      <c r="L25" s="33">
        <v>-5.399</v>
      </c>
      <c r="M25" s="33">
        <v>-5.67</v>
      </c>
      <c r="N25" s="33">
        <v>-5.92</v>
      </c>
      <c r="O25" s="33">
        <v>-8.2530000000000001</v>
      </c>
      <c r="P25" s="33">
        <v>-5.0609999999999999</v>
      </c>
      <c r="Q25" s="33">
        <v>-6.39</v>
      </c>
      <c r="R25" s="33">
        <v>-12.665559999999999</v>
      </c>
      <c r="S25" s="33">
        <v>-6.1959999999999997</v>
      </c>
      <c r="T25" s="33">
        <v>-6.1959999999999997</v>
      </c>
      <c r="U25" s="33">
        <v>-6.7930000000000001</v>
      </c>
      <c r="V25" s="33">
        <v>-10.029170000000001</v>
      </c>
      <c r="W25" s="33">
        <v>-6.2030171699999999</v>
      </c>
      <c r="X25" s="33">
        <v>-5.5781993600000002</v>
      </c>
      <c r="Y25" s="33">
        <v>-6.1626227699999996</v>
      </c>
      <c r="Z25" s="248">
        <v>-6.5527567400000004</v>
      </c>
      <c r="AB25" s="187">
        <v>-20.065999999999999</v>
      </c>
      <c r="AC25" s="33">
        <v>-20.815999999999999</v>
      </c>
      <c r="AD25" s="33">
        <v>-22.318999999999999</v>
      </c>
      <c r="AE25" s="33">
        <v>-32.36956</v>
      </c>
      <c r="AF25" s="33">
        <v>-29.214169999999999</v>
      </c>
      <c r="AG25" s="248">
        <v>-24.49659604</v>
      </c>
      <c r="AH25" s="3"/>
    </row>
    <row r="26" spans="1:35" x14ac:dyDescent="0.35">
      <c r="A26" s="201" t="s">
        <v>738</v>
      </c>
      <c r="B26" s="51" t="s">
        <v>860</v>
      </c>
      <c r="C26" s="189">
        <v>-7.9569999999999999</v>
      </c>
      <c r="D26" s="189">
        <v>-3.3180000000000001</v>
      </c>
      <c r="E26" s="189">
        <v>-4.4139999999999997</v>
      </c>
      <c r="F26" s="189">
        <v>-2.0720000000000001</v>
      </c>
      <c r="G26" s="189">
        <v>2.83</v>
      </c>
      <c r="H26" s="189">
        <v>-4.2249999999999996</v>
      </c>
      <c r="I26" s="189">
        <v>-1.6839999999999999</v>
      </c>
      <c r="J26" s="189">
        <v>-11.144</v>
      </c>
      <c r="K26" s="189">
        <v>35.481000000000002</v>
      </c>
      <c r="L26" s="189">
        <v>-7.9470000000000001</v>
      </c>
      <c r="M26" s="189">
        <v>-7.4569999999999999</v>
      </c>
      <c r="N26" s="189">
        <v>4.7469999999999999</v>
      </c>
      <c r="O26" s="189">
        <v>-11.817</v>
      </c>
      <c r="P26" s="189">
        <v>-5.3449999999999998</v>
      </c>
      <c r="Q26" s="189">
        <v>-9.9649999999999999</v>
      </c>
      <c r="R26" s="189">
        <v>-11.263</v>
      </c>
      <c r="S26" s="189">
        <v>-13.568</v>
      </c>
      <c r="T26" s="189">
        <v>-12.002000000000001</v>
      </c>
      <c r="U26" s="189">
        <v>-8.9730000000000008</v>
      </c>
      <c r="V26" s="189">
        <v>-10.731999999999999</v>
      </c>
      <c r="W26" s="189">
        <v>-10.304</v>
      </c>
      <c r="X26" s="189">
        <v>-10.671730019999998</v>
      </c>
      <c r="Y26" s="189">
        <v>-12.82540079</v>
      </c>
      <c r="Z26" s="251">
        <v>-20.330970749999999</v>
      </c>
      <c r="AA26" s="19"/>
      <c r="AB26" s="188">
        <v>-17.760000000000002</v>
      </c>
      <c r="AC26" s="189">
        <v>-14.223000000000001</v>
      </c>
      <c r="AD26" s="189">
        <v>24.823</v>
      </c>
      <c r="AE26" s="189">
        <v>-38.39</v>
      </c>
      <c r="AF26" s="189">
        <v>-45.277000000000001</v>
      </c>
      <c r="AG26" s="251">
        <v>-54.132288869999996</v>
      </c>
      <c r="AH26" s="3"/>
    </row>
    <row r="27" spans="1:35" s="20" customFormat="1" ht="6" customHeight="1" x14ac:dyDescent="0.35">
      <c r="A27" s="197"/>
      <c r="B27" s="25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Z27" s="96"/>
      <c r="AA27"/>
      <c r="AB27" s="26"/>
      <c r="AC27" s="26"/>
      <c r="AD27" s="26"/>
      <c r="AE27" s="26"/>
      <c r="AF27" s="26"/>
      <c r="AG27" s="315"/>
      <c r="AH27" s="3"/>
    </row>
    <row r="28" spans="1:35" x14ac:dyDescent="0.35">
      <c r="A28" s="200" t="s">
        <v>739</v>
      </c>
      <c r="B28" s="34" t="s">
        <v>915</v>
      </c>
      <c r="C28" s="204">
        <v>639.85100000000011</v>
      </c>
      <c r="D28" s="204">
        <v>10.597999999999999</v>
      </c>
      <c r="E28" s="204">
        <v>17.285</v>
      </c>
      <c r="F28" s="204">
        <v>50.594999999999999</v>
      </c>
      <c r="G28" s="204">
        <v>-3.8169999999999997</v>
      </c>
      <c r="H28" s="204">
        <v>-0.41999999999999993</v>
      </c>
      <c r="I28" s="204">
        <v>30.167000000000005</v>
      </c>
      <c r="J28" s="204">
        <v>53.341999999999992</v>
      </c>
      <c r="K28" s="204">
        <v>6.3780000000000001</v>
      </c>
      <c r="L28" s="204">
        <v>125.77099999999999</v>
      </c>
      <c r="M28" s="204">
        <v>13.358999999999998</v>
      </c>
      <c r="N28" s="204">
        <v>63.985999999999997</v>
      </c>
      <c r="O28" s="204">
        <v>-1.4040000000000017</v>
      </c>
      <c r="P28" s="204">
        <v>13.703000000000001</v>
      </c>
      <c r="Q28" s="204">
        <v>37.492999999999995</v>
      </c>
      <c r="R28" s="204">
        <v>119.461</v>
      </c>
      <c r="S28" s="204">
        <v>5.5900000000000007</v>
      </c>
      <c r="T28" s="204">
        <v>5.6710000000000003</v>
      </c>
      <c r="U28" s="204">
        <v>14.652999999999999</v>
      </c>
      <c r="V28" s="204">
        <v>40.192</v>
      </c>
      <c r="W28" s="204">
        <v>64.316963880000003</v>
      </c>
      <c r="X28" s="204">
        <v>39.461662930000003</v>
      </c>
      <c r="Y28" s="204">
        <v>-5.6540084999999989</v>
      </c>
      <c r="Z28" s="277">
        <v>-20.690641849999999</v>
      </c>
      <c r="AB28" s="185">
        <v>718.32900000000006</v>
      </c>
      <c r="AC28" s="186">
        <v>79.275999999999996</v>
      </c>
      <c r="AD28" s="186">
        <v>209.49400000000003</v>
      </c>
      <c r="AE28" s="186">
        <v>169.25499999999997</v>
      </c>
      <c r="AF28" s="186">
        <v>66.105999999999995</v>
      </c>
      <c r="AG28" s="353">
        <v>77.431976460000001</v>
      </c>
      <c r="AH28" s="3"/>
      <c r="AI28" s="351"/>
    </row>
    <row r="29" spans="1:35" x14ac:dyDescent="0.35">
      <c r="A29" s="201" t="s">
        <v>34</v>
      </c>
      <c r="B29" s="50" t="s">
        <v>916</v>
      </c>
      <c r="C29" s="33">
        <v>637.71900000000005</v>
      </c>
      <c r="D29" s="33">
        <v>1.4850000000000001</v>
      </c>
      <c r="E29" s="33">
        <v>4.5229999999999997</v>
      </c>
      <c r="F29" s="33">
        <v>1.1659999999999999</v>
      </c>
      <c r="G29" s="33">
        <v>0.51800000000000002</v>
      </c>
      <c r="H29" s="33">
        <v>12.465999999999999</v>
      </c>
      <c r="I29" s="33">
        <v>51.276000000000003</v>
      </c>
      <c r="J29" s="33">
        <v>94.257999999999996</v>
      </c>
      <c r="K29" s="33">
        <v>4.3579999999999997</v>
      </c>
      <c r="L29" s="33">
        <v>173.339</v>
      </c>
      <c r="M29" s="33">
        <v>7.0359999999999996</v>
      </c>
      <c r="N29" s="33">
        <v>44.427999999999997</v>
      </c>
      <c r="O29" s="33">
        <v>3.5369999999999999</v>
      </c>
      <c r="P29" s="33">
        <v>17.207000000000001</v>
      </c>
      <c r="Q29" s="33">
        <v>46.728999999999999</v>
      </c>
      <c r="R29" s="33">
        <v>132.90899999999999</v>
      </c>
      <c r="S29" s="33">
        <v>6.593</v>
      </c>
      <c r="T29" s="33">
        <v>6.6820000000000004</v>
      </c>
      <c r="U29" s="33">
        <v>16.890999999999998</v>
      </c>
      <c r="V29" s="33">
        <v>42.927999999999997</v>
      </c>
      <c r="W29" s="33">
        <v>61.390983439999999</v>
      </c>
      <c r="X29" s="33">
        <v>13.499029029999999</v>
      </c>
      <c r="Y29" s="33">
        <v>-2.0564733499999996</v>
      </c>
      <c r="Z29" s="248">
        <v>51.608657690000001</v>
      </c>
      <c r="AB29" s="187">
        <v>644.89300000000003</v>
      </c>
      <c r="AC29" s="33">
        <v>150.429</v>
      </c>
      <c r="AD29" s="33">
        <v>229.161</v>
      </c>
      <c r="AE29" s="33">
        <v>200.38200000000001</v>
      </c>
      <c r="AF29" s="33">
        <v>73.093999999999994</v>
      </c>
      <c r="AG29" s="248">
        <v>124.44219681</v>
      </c>
      <c r="AH29" s="3"/>
      <c r="AI29" s="351"/>
    </row>
    <row r="30" spans="1:35" x14ac:dyDescent="0.35">
      <c r="A30" s="201" t="s">
        <v>35</v>
      </c>
      <c r="B30" s="50" t="s">
        <v>917</v>
      </c>
      <c r="C30" s="33">
        <v>6.1769999999999996</v>
      </c>
      <c r="D30" s="33">
        <v>9.26</v>
      </c>
      <c r="E30" s="33">
        <v>5.665</v>
      </c>
      <c r="F30" s="33">
        <v>-9.8379999999999992</v>
      </c>
      <c r="G30" s="33">
        <v>-2.9260000000000002</v>
      </c>
      <c r="H30" s="33">
        <v>-0.96899999999999997</v>
      </c>
      <c r="I30" s="33">
        <v>10.967000000000001</v>
      </c>
      <c r="J30" s="33">
        <v>-0.92100000000000004</v>
      </c>
      <c r="K30" s="33">
        <v>0</v>
      </c>
      <c r="L30" s="33">
        <v>-8.1000000000000003E-2</v>
      </c>
      <c r="M30" s="33">
        <v>0</v>
      </c>
      <c r="N30" s="33">
        <v>3.9820000000000002</v>
      </c>
      <c r="O30" s="33">
        <v>4.4139999999999997</v>
      </c>
      <c r="P30" s="33">
        <v>1.9930000000000001</v>
      </c>
      <c r="Q30" s="33">
        <v>1.7989999999999999</v>
      </c>
      <c r="R30" s="33">
        <v>-2.0670000000000002</v>
      </c>
      <c r="S30" s="33">
        <v>1.3540000000000001</v>
      </c>
      <c r="T30" s="33">
        <v>0.873</v>
      </c>
      <c r="U30" s="33" t="s">
        <v>1</v>
      </c>
      <c r="V30" s="33">
        <v>1.589</v>
      </c>
      <c r="W30" s="33">
        <v>-6.6017808700000007</v>
      </c>
      <c r="X30" s="33">
        <v>-3.7015887200000002</v>
      </c>
      <c r="Y30" s="33">
        <v>0.20147481</v>
      </c>
      <c r="Z30" s="248">
        <v>7.9629770999999998</v>
      </c>
      <c r="AA30" s="20"/>
      <c r="AB30" s="187">
        <v>11.263999999999999</v>
      </c>
      <c r="AC30" s="33">
        <v>6.1509999999999998</v>
      </c>
      <c r="AD30" s="33">
        <v>3.9009999999999998</v>
      </c>
      <c r="AE30" s="33">
        <v>6.14</v>
      </c>
      <c r="AF30" s="33">
        <v>3.8159999999999998</v>
      </c>
      <c r="AG30" s="248">
        <v>-2.1389176800000005</v>
      </c>
      <c r="AH30" s="3"/>
    </row>
    <row r="31" spans="1:35" x14ac:dyDescent="0.35">
      <c r="A31" s="201" t="s">
        <v>36</v>
      </c>
      <c r="B31" s="50" t="s">
        <v>918</v>
      </c>
      <c r="C31" s="33">
        <v>-5.391</v>
      </c>
      <c r="D31" s="33">
        <v>-8.3689999999999998</v>
      </c>
      <c r="E31" s="33">
        <v>-5.0279999999999996</v>
      </c>
      <c r="F31" s="33">
        <v>-0.22700000000000001</v>
      </c>
      <c r="G31" s="33">
        <v>-3.4319999999999999</v>
      </c>
      <c r="H31" s="33">
        <v>-1.0329999999999999</v>
      </c>
      <c r="I31" s="33">
        <v>-2.702</v>
      </c>
      <c r="J31" s="33">
        <v>-0.42499999999999999</v>
      </c>
      <c r="K31" s="33">
        <v>-0.33500000000000002</v>
      </c>
      <c r="L31" s="33">
        <v>-3.2530000000000001</v>
      </c>
      <c r="M31" s="33">
        <v>0.42199999999999999</v>
      </c>
      <c r="N31" s="33">
        <v>0.63700000000000001</v>
      </c>
      <c r="O31" s="33">
        <v>-0.504</v>
      </c>
      <c r="P31" s="33">
        <v>-0.29799999999999999</v>
      </c>
      <c r="Q31" s="33">
        <v>-5.31</v>
      </c>
      <c r="R31" s="33">
        <v>-2.48</v>
      </c>
      <c r="S31" s="33">
        <v>-1.323</v>
      </c>
      <c r="T31" s="33">
        <v>-2.9460000000000002</v>
      </c>
      <c r="U31" s="33">
        <v>-0.192</v>
      </c>
      <c r="V31" s="33">
        <v>-3.9489999999999998</v>
      </c>
      <c r="W31" s="33">
        <v>-1.7592E-3</v>
      </c>
      <c r="X31" s="33">
        <v>-0.3105076699999999</v>
      </c>
      <c r="Y31" s="33">
        <v>-0.25361146000000001</v>
      </c>
      <c r="Z31" s="248">
        <v>-25.141260389999999</v>
      </c>
      <c r="AA31" s="18"/>
      <c r="AB31" s="187">
        <v>-19.015000000000001</v>
      </c>
      <c r="AC31" s="33">
        <v>-7.5919999999999996</v>
      </c>
      <c r="AD31" s="33">
        <v>-2.5289999999999999</v>
      </c>
      <c r="AE31" s="33">
        <v>-8.5920000000000005</v>
      </c>
      <c r="AF31" s="33">
        <v>-8.41</v>
      </c>
      <c r="AG31" s="248">
        <v>-25.70713872</v>
      </c>
      <c r="AH31" s="3"/>
    </row>
    <row r="32" spans="1:35" x14ac:dyDescent="0.35">
      <c r="A32" s="201" t="s">
        <v>33</v>
      </c>
      <c r="B32" s="51" t="s">
        <v>860</v>
      </c>
      <c r="C32" s="189">
        <v>1.3460000000000001</v>
      </c>
      <c r="D32" s="189">
        <v>8.2219999999999995</v>
      </c>
      <c r="E32" s="189">
        <v>12.125</v>
      </c>
      <c r="F32" s="189">
        <v>59.494</v>
      </c>
      <c r="G32" s="189">
        <v>2.0230000000000001</v>
      </c>
      <c r="H32" s="189">
        <v>-10.884</v>
      </c>
      <c r="I32" s="189">
        <v>-29.373999999999999</v>
      </c>
      <c r="J32" s="189">
        <v>-39.57</v>
      </c>
      <c r="K32" s="189">
        <v>2.355</v>
      </c>
      <c r="L32" s="189">
        <v>-44.234000000000002</v>
      </c>
      <c r="M32" s="189">
        <v>5.9009999999999998</v>
      </c>
      <c r="N32" s="189">
        <v>14.939</v>
      </c>
      <c r="O32" s="189">
        <v>-8.8510000000000009</v>
      </c>
      <c r="P32" s="189">
        <v>-5.1989999999999998</v>
      </c>
      <c r="Q32" s="189">
        <v>-5.7249999999999996</v>
      </c>
      <c r="R32" s="189">
        <v>-8.9009999999999998</v>
      </c>
      <c r="S32" s="189">
        <v>-1.034</v>
      </c>
      <c r="T32" s="189">
        <v>1.0620000000000001</v>
      </c>
      <c r="U32" s="189">
        <v>-2.0459999999999998</v>
      </c>
      <c r="V32" s="189">
        <v>-0.376</v>
      </c>
      <c r="W32" s="189">
        <v>9.5295205100000064</v>
      </c>
      <c r="X32" s="189">
        <v>29.97473029</v>
      </c>
      <c r="Y32" s="189">
        <v>-3.5453984999999992</v>
      </c>
      <c r="Z32" s="251">
        <v>-55.121016250000004</v>
      </c>
      <c r="AA32" s="18"/>
      <c r="AB32" s="188">
        <v>81.186999999999998</v>
      </c>
      <c r="AC32" s="189">
        <v>-69.712000000000003</v>
      </c>
      <c r="AD32" s="189">
        <v>-21.039000000000001</v>
      </c>
      <c r="AE32" s="189">
        <v>-28.675000000000001</v>
      </c>
      <c r="AF32" s="189">
        <v>-2.3940000000000001</v>
      </c>
      <c r="AG32" s="251">
        <v>-19.164163949999988</v>
      </c>
      <c r="AH32" s="3"/>
    </row>
    <row r="33" spans="1:34" ht="7.5" customHeight="1" x14ac:dyDescent="0.35">
      <c r="B33" s="25"/>
      <c r="AH33" s="3"/>
    </row>
    <row r="34" spans="1:34" x14ac:dyDescent="0.35">
      <c r="A34" s="200" t="s">
        <v>740</v>
      </c>
      <c r="B34" s="34" t="s">
        <v>866</v>
      </c>
      <c r="C34" s="186">
        <v>0</v>
      </c>
      <c r="D34" s="186">
        <v>0</v>
      </c>
      <c r="E34" s="186">
        <v>0</v>
      </c>
      <c r="F34" s="186">
        <v>0</v>
      </c>
      <c r="G34" s="186">
        <v>0</v>
      </c>
      <c r="H34" s="186">
        <v>0</v>
      </c>
      <c r="I34" s="186">
        <v>0</v>
      </c>
      <c r="J34" s="186">
        <v>0</v>
      </c>
      <c r="K34" s="186">
        <v>0</v>
      </c>
      <c r="L34" s="186">
        <v>0</v>
      </c>
      <c r="M34" s="186">
        <v>0</v>
      </c>
      <c r="N34" s="186">
        <v>-0.49199999999999999</v>
      </c>
      <c r="O34" s="186">
        <v>-1.194</v>
      </c>
      <c r="P34" s="186">
        <v>-12.192</v>
      </c>
      <c r="Q34" s="186">
        <v>-20.847000000000001</v>
      </c>
      <c r="R34" s="186">
        <v>-30.038</v>
      </c>
      <c r="S34" s="186">
        <v>-44.124000000000002</v>
      </c>
      <c r="T34" s="186">
        <v>-58.963000000000001</v>
      </c>
      <c r="U34" s="186">
        <v>-64.191000000000003</v>
      </c>
      <c r="V34" s="186">
        <v>-56.6</v>
      </c>
      <c r="W34" s="186">
        <v>-41.004241581408429</v>
      </c>
      <c r="X34" s="186">
        <v>-69.051995930000004</v>
      </c>
      <c r="Y34" s="186">
        <v>-42.890540780000009</v>
      </c>
      <c r="Z34" s="353">
        <v>-49.495258079999999</v>
      </c>
      <c r="AA34" s="18"/>
      <c r="AB34" s="185">
        <v>0</v>
      </c>
      <c r="AC34" s="186">
        <v>0</v>
      </c>
      <c r="AD34" s="186">
        <v>-0.49199999999999999</v>
      </c>
      <c r="AE34" s="186">
        <v>-64.271000000000001</v>
      </c>
      <c r="AF34" s="186">
        <v>-223.87799999999999</v>
      </c>
      <c r="AG34" s="353">
        <v>-202.44203610140846</v>
      </c>
      <c r="AH34" s="3"/>
    </row>
    <row r="35" spans="1:34" s="20" customFormat="1" ht="6" customHeight="1" x14ac:dyDescent="0.35">
      <c r="A35" s="197"/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Z35" s="96"/>
      <c r="AA35" s="18"/>
      <c r="AB35" s="26"/>
      <c r="AC35" s="26"/>
      <c r="AD35" s="26"/>
      <c r="AE35" s="26"/>
      <c r="AF35" s="26"/>
      <c r="AG35" s="315"/>
      <c r="AH35" s="3"/>
    </row>
    <row r="36" spans="1:34" x14ac:dyDescent="0.35">
      <c r="A36" s="200" t="s">
        <v>741</v>
      </c>
      <c r="B36" s="121" t="s">
        <v>37</v>
      </c>
      <c r="C36" s="104">
        <v>109.4140000000001</v>
      </c>
      <c r="D36" s="104">
        <v>-548.0150000000001</v>
      </c>
      <c r="E36" s="104">
        <v>-529.97799999999995</v>
      </c>
      <c r="F36" s="104">
        <v>-566.44899999999996</v>
      </c>
      <c r="G36" s="104">
        <v>-526.24800000000005</v>
      </c>
      <c r="H36" s="104">
        <v>-387.74199999999996</v>
      </c>
      <c r="I36" s="104">
        <v>-494.22699999999998</v>
      </c>
      <c r="J36" s="104">
        <v>-652.64499999999998</v>
      </c>
      <c r="K36" s="104">
        <v>-520.09100000000001</v>
      </c>
      <c r="L36" s="104">
        <v>-462.70000000000005</v>
      </c>
      <c r="M36" s="104">
        <v>-639.95499999999993</v>
      </c>
      <c r="N36" s="104">
        <v>-681.76299999999992</v>
      </c>
      <c r="O36" s="104">
        <v>-738.36184671000001</v>
      </c>
      <c r="P36" s="104">
        <v>-747.19600000000003</v>
      </c>
      <c r="Q36" s="104">
        <v>-696.21199999999999</v>
      </c>
      <c r="R36" s="104">
        <v>-651.32556</v>
      </c>
      <c r="S36" s="104">
        <v>-717.71499999999992</v>
      </c>
      <c r="T36" s="104">
        <v>-777.40899999999999</v>
      </c>
      <c r="U36" s="104">
        <v>-769.05799999999999</v>
      </c>
      <c r="V36" s="104">
        <v>-859.40147999999999</v>
      </c>
      <c r="W36" s="104">
        <v>-714.46846408140834</v>
      </c>
      <c r="X36" s="104">
        <v>-805.30804125999998</v>
      </c>
      <c r="Y36" s="104">
        <v>-850.55036806999988</v>
      </c>
      <c r="Z36" s="354">
        <v>-996.99542482000004</v>
      </c>
      <c r="AB36" s="183">
        <v>-1535.0269999999998</v>
      </c>
      <c r="AC36" s="184">
        <v>-2060.8630000000003</v>
      </c>
      <c r="AD36" s="184">
        <v>-2304.5109999999995</v>
      </c>
      <c r="AE36" s="184">
        <v>-2833.09456</v>
      </c>
      <c r="AF36" s="184">
        <v>-3123.5864799999999</v>
      </c>
      <c r="AG36" s="354">
        <v>-3367.3233092314085</v>
      </c>
      <c r="AH36" s="3"/>
    </row>
    <row r="37" spans="1:34" x14ac:dyDescent="0.35">
      <c r="B37" s="47"/>
    </row>
    <row r="64" spans="2:2" x14ac:dyDescent="0.35">
      <c r="B64" s="11" t="s">
        <v>15</v>
      </c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customProperties>
    <customPr name="SheetOptions" r:id="rId2"/>
  </customProperties>
  <ignoredErrors>
    <ignoredError sqref="AB8:AG8" numberStoredAsText="1"/>
  </ignoredError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BAAEA-BB80-4DC6-8C04-83545E679674}">
  <dimension ref="A8:AH34"/>
  <sheetViews>
    <sheetView showGridLines="0" zoomScaleNormal="100" workbookViewId="0">
      <pane xSplit="2" ySplit="9" topLeftCell="R10" activePane="bottomRight" state="frozen"/>
      <selection activeCell="AI21" sqref="AI21"/>
      <selection pane="topRight" activeCell="AI21" sqref="AI21"/>
      <selection pane="bottomLeft" activeCell="AI21" sqref="AI21"/>
      <selection pane="bottomRight"/>
    </sheetView>
  </sheetViews>
  <sheetFormatPr defaultRowHeight="14.5" x14ac:dyDescent="0.35"/>
  <cols>
    <col min="1" max="1" width="3.453125" style="20" customWidth="1"/>
    <col min="2" max="2" width="58.1796875" customWidth="1"/>
    <col min="16" max="16" width="9.54296875" bestFit="1" customWidth="1"/>
    <col min="27" max="27" width="4.1796875" customWidth="1"/>
  </cols>
  <sheetData>
    <row r="8" spans="2:33" s="20" customFormat="1" ht="13.5" customHeight="1" x14ac:dyDescent="0.2">
      <c r="B8" s="21" t="s">
        <v>919</v>
      </c>
      <c r="C8" s="22" t="s">
        <v>1021</v>
      </c>
      <c r="D8" s="22" t="s">
        <v>1022</v>
      </c>
      <c r="E8" s="22" t="s">
        <v>1023</v>
      </c>
      <c r="F8" s="22" t="s">
        <v>1024</v>
      </c>
      <c r="G8" s="22" t="s">
        <v>1025</v>
      </c>
      <c r="H8" s="22" t="s">
        <v>1026</v>
      </c>
      <c r="I8" s="22" t="s">
        <v>1027</v>
      </c>
      <c r="J8" s="22" t="s">
        <v>1028</v>
      </c>
      <c r="K8" s="22" t="s">
        <v>1029</v>
      </c>
      <c r="L8" s="22" t="s">
        <v>1030</v>
      </c>
      <c r="M8" s="22" t="s">
        <v>1031</v>
      </c>
      <c r="N8" s="22" t="s">
        <v>1032</v>
      </c>
      <c r="O8" s="22" t="s">
        <v>1033</v>
      </c>
      <c r="P8" s="22" t="s">
        <v>1034</v>
      </c>
      <c r="Q8" s="22" t="s">
        <v>1035</v>
      </c>
      <c r="R8" s="22" t="s">
        <v>1036</v>
      </c>
      <c r="S8" s="22" t="s">
        <v>1037</v>
      </c>
      <c r="T8" s="22" t="s">
        <v>1038</v>
      </c>
      <c r="U8" s="22" t="s">
        <v>1039</v>
      </c>
      <c r="V8" s="22" t="s">
        <v>1040</v>
      </c>
      <c r="W8" s="97" t="s">
        <v>1041</v>
      </c>
      <c r="X8" s="97" t="s">
        <v>1042</v>
      </c>
      <c r="Y8" s="97" t="s">
        <v>1043</v>
      </c>
      <c r="Z8" s="97" t="s">
        <v>1044</v>
      </c>
      <c r="AB8" s="21">
        <v>2019</v>
      </c>
      <c r="AC8" s="21">
        <v>2020</v>
      </c>
      <c r="AD8" s="21">
        <v>2021</v>
      </c>
      <c r="AE8" s="21" t="s">
        <v>22</v>
      </c>
      <c r="AF8" s="21" t="s">
        <v>23</v>
      </c>
      <c r="AG8" s="21">
        <v>2024</v>
      </c>
    </row>
    <row r="9" spans="2:33" s="20" customFormat="1" ht="6" customHeight="1" x14ac:dyDescent="0.2">
      <c r="C9" s="26"/>
      <c r="D9" s="26"/>
      <c r="E9" s="26"/>
      <c r="F9" s="26"/>
      <c r="G9" s="26"/>
      <c r="H9" s="26"/>
      <c r="AB9" s="26"/>
    </row>
    <row r="10" spans="2:33" x14ac:dyDescent="0.35">
      <c r="B10" s="122" t="s">
        <v>920</v>
      </c>
      <c r="C10" s="63">
        <v>1040.5</v>
      </c>
      <c r="D10" s="63">
        <v>1260.3</v>
      </c>
      <c r="E10" s="63">
        <v>1241.9000000000001</v>
      </c>
      <c r="F10" s="63">
        <v>1742.4</v>
      </c>
      <c r="G10" s="63">
        <v>976.9</v>
      </c>
      <c r="H10" s="63">
        <v>294.5</v>
      </c>
      <c r="I10" s="63">
        <v>1067.2</v>
      </c>
      <c r="J10" s="63">
        <v>1747</v>
      </c>
      <c r="K10" s="63">
        <v>776.1</v>
      </c>
      <c r="L10" s="63">
        <v>1175.5999999999999</v>
      </c>
      <c r="M10" s="63">
        <v>1339.4</v>
      </c>
      <c r="N10" s="63">
        <v>1862.1</v>
      </c>
      <c r="O10" s="63">
        <v>1197</v>
      </c>
      <c r="P10" s="63">
        <v>1630.2</v>
      </c>
      <c r="Q10" s="63">
        <v>1407.5</v>
      </c>
      <c r="R10" s="63">
        <v>1948.7</v>
      </c>
      <c r="S10" s="63">
        <v>1240.577043</v>
      </c>
      <c r="T10" s="63">
        <v>1642.962</v>
      </c>
      <c r="U10" s="63">
        <v>1542.7</v>
      </c>
      <c r="V10" s="63">
        <v>2293.1</v>
      </c>
      <c r="W10" s="63">
        <v>1453.0081256471772</v>
      </c>
      <c r="X10" s="63">
        <v>1831.6093683722688</v>
      </c>
      <c r="Y10" s="63">
        <v>1799.8101027586308</v>
      </c>
      <c r="Z10" s="64">
        <f>'[1]DRE '!Z13</f>
        <v>2552.1112650658397</v>
      </c>
      <c r="AB10" s="62">
        <v>5285.2</v>
      </c>
      <c r="AC10" s="63">
        <v>4085.5</v>
      </c>
      <c r="AD10" s="63">
        <v>5153.2</v>
      </c>
      <c r="AE10" s="63">
        <v>6183.6</v>
      </c>
      <c r="AF10" s="63">
        <v>6719.3</v>
      </c>
      <c r="AG10" s="64">
        <v>7636.5388619639198</v>
      </c>
    </row>
    <row r="11" spans="2:33" x14ac:dyDescent="0.35">
      <c r="B11" s="36" t="s">
        <v>921</v>
      </c>
      <c r="C11" s="54">
        <v>3.9E-2</v>
      </c>
      <c r="D11" s="54">
        <v>1.7999999999999999E-2</v>
      </c>
      <c r="E11" s="54">
        <v>8.0000000000000002E-3</v>
      </c>
      <c r="F11" s="54">
        <v>0.01</v>
      </c>
      <c r="G11" s="54">
        <v>-9.2319726643716571E-2</v>
      </c>
      <c r="H11" s="54">
        <v>-0.7709166418631449</v>
      </c>
      <c r="I11" s="54">
        <v>-0.13900000000000001</v>
      </c>
      <c r="J11" s="54">
        <v>-8.2417649019019823E-3</v>
      </c>
      <c r="K11" s="54">
        <v>-0.21644725878647308</v>
      </c>
      <c r="L11" s="54">
        <v>3.0379378702676423</v>
      </c>
      <c r="M11" s="54">
        <v>0.20818024450989259</v>
      </c>
      <c r="N11" s="54">
        <v>5.8000000000000003E-2</v>
      </c>
      <c r="O11" s="54">
        <v>0.53451235424526056</v>
      </c>
      <c r="P11" s="54">
        <v>0.34209713349004911</v>
      </c>
      <c r="Q11" s="54">
        <v>8.2879633773691452E-4</v>
      </c>
      <c r="R11" s="54">
        <v>9.7582705179983797E-3</v>
      </c>
      <c r="S11" s="54">
        <v>1.2999999999999999E-2</v>
      </c>
      <c r="T11" s="54">
        <v>-2.1999999999999999E-2</v>
      </c>
      <c r="U11" s="54">
        <v>9.0999999999999998E-2</v>
      </c>
      <c r="V11" s="54">
        <v>0.158</v>
      </c>
      <c r="W11" s="54">
        <v>0.14902151260367202</v>
      </c>
      <c r="X11" s="54">
        <v>0.10119505379720839</v>
      </c>
      <c r="Y11" s="54">
        <v>0.161</v>
      </c>
      <c r="Z11" s="128">
        <v>0.12300827491554078</v>
      </c>
      <c r="AB11" s="129">
        <v>1.7999999999999999E-2</v>
      </c>
      <c r="AC11" s="54">
        <v>-0.23616519779722112</v>
      </c>
      <c r="AD11" s="54">
        <v>0.247</v>
      </c>
      <c r="AE11" s="54">
        <v>0.159</v>
      </c>
      <c r="AF11" s="54">
        <v>6.7000000000000004E-2</v>
      </c>
      <c r="AG11" s="128">
        <v>0.13114698290855031</v>
      </c>
    </row>
    <row r="12" spans="2:33" x14ac:dyDescent="0.35">
      <c r="B12" s="50" t="s">
        <v>922</v>
      </c>
      <c r="C12" s="52">
        <v>2.1000000000000001E-2</v>
      </c>
      <c r="D12" s="52">
        <v>0.01</v>
      </c>
      <c r="E12" s="52">
        <v>3.5999999999999997E-2</v>
      </c>
      <c r="F12" s="52">
        <v>2.1999999999999999E-2</v>
      </c>
      <c r="G12" s="52">
        <v>-8.8999999999999996E-2</v>
      </c>
      <c r="H12" s="52">
        <v>-0.79700000000000004</v>
      </c>
      <c r="I12" s="52">
        <v>-0.182</v>
      </c>
      <c r="J12" s="52">
        <v>-3.3000000000000002E-2</v>
      </c>
      <c r="K12" s="52">
        <v>-0.20599999999999999</v>
      </c>
      <c r="L12" s="52">
        <v>3.7770000000000001</v>
      </c>
      <c r="M12" s="52">
        <v>0.30299999999999999</v>
      </c>
      <c r="N12" s="52">
        <v>0.125</v>
      </c>
      <c r="O12" s="52">
        <v>0.55100000000000005</v>
      </c>
      <c r="P12" s="52">
        <v>0.35</v>
      </c>
      <c r="Q12" s="52">
        <v>8.9999999999999993E-3</v>
      </c>
      <c r="R12" s="52">
        <v>1.2999999999999999E-2</v>
      </c>
      <c r="S12" s="52">
        <v>4.2999999999999997E-2</v>
      </c>
      <c r="T12" s="52">
        <v>7.0000000000000001E-3</v>
      </c>
      <c r="U12" s="52">
        <v>0.125</v>
      </c>
      <c r="V12" s="52">
        <v>0.185</v>
      </c>
      <c r="W12" s="52">
        <v>0.21909860057039343</v>
      </c>
      <c r="X12" s="52">
        <v>0.12988647205322468</v>
      </c>
      <c r="Y12" s="52">
        <v>0.189</v>
      </c>
      <c r="Z12" s="56">
        <v>0.14392024198526698</v>
      </c>
      <c r="AA12" s="20"/>
      <c r="AB12" s="65">
        <v>2.1999999999999999E-2</v>
      </c>
      <c r="AC12" s="52">
        <v>-0.25700000000000001</v>
      </c>
      <c r="AD12" s="52">
        <v>0.32700000000000001</v>
      </c>
      <c r="AE12" s="52">
        <v>0.161</v>
      </c>
      <c r="AF12" s="52">
        <v>9.9000000000000005E-2</v>
      </c>
      <c r="AG12" s="56">
        <v>0.16388256121128131</v>
      </c>
    </row>
    <row r="13" spans="2:33" x14ac:dyDescent="0.35">
      <c r="B13" s="51" t="s">
        <v>923</v>
      </c>
      <c r="C13" s="57">
        <v>0.109</v>
      </c>
      <c r="D13" s="57">
        <v>5.3999999999999999E-2</v>
      </c>
      <c r="E13" s="57">
        <v>-9.4E-2</v>
      </c>
      <c r="F13" s="57">
        <v>-4.7E-2</v>
      </c>
      <c r="G13" s="57">
        <v>-0.122</v>
      </c>
      <c r="H13" s="57">
        <v>-0.66</v>
      </c>
      <c r="I13" s="57">
        <v>6.2E-2</v>
      </c>
      <c r="J13" s="57">
        <v>0.124</v>
      </c>
      <c r="K13" s="57">
        <v>-0.255</v>
      </c>
      <c r="L13" s="57">
        <v>1.2569999999999999</v>
      </c>
      <c r="M13" s="57">
        <v>-0.125</v>
      </c>
      <c r="N13" s="57">
        <v>-0.247</v>
      </c>
      <c r="O13" s="57">
        <v>0.46899999999999997</v>
      </c>
      <c r="P13" s="57">
        <v>0.3</v>
      </c>
      <c r="Q13" s="57">
        <v>-5.1999999999999998E-2</v>
      </c>
      <c r="R13" s="57">
        <v>-1.2999999999999999E-2</v>
      </c>
      <c r="S13" s="57">
        <v>-0.11700000000000001</v>
      </c>
      <c r="T13" s="57">
        <v>-0.17899999999999999</v>
      </c>
      <c r="U13" s="57">
        <v>-0.108</v>
      </c>
      <c r="V13" s="57">
        <v>-3.6999999999999998E-2</v>
      </c>
      <c r="W13" s="57">
        <v>-0.20699999999999999</v>
      </c>
      <c r="X13" s="57">
        <v>-9.5777383292020679E-2</v>
      </c>
      <c r="Y13" s="57">
        <v>-4.2999999999999997E-2</v>
      </c>
      <c r="Z13" s="58">
        <v>-6.2331638407914225E-2</v>
      </c>
      <c r="AB13" s="66">
        <v>-2E-3</v>
      </c>
      <c r="AC13" s="57">
        <v>-0.14399999999999999</v>
      </c>
      <c r="AD13" s="57">
        <v>-6.3E-2</v>
      </c>
      <c r="AE13" s="57">
        <v>0.14399999999999999</v>
      </c>
      <c r="AF13" s="57">
        <v>-0.111</v>
      </c>
      <c r="AG13" s="58">
        <v>-0.1019959616505669</v>
      </c>
    </row>
    <row r="14" spans="2:33" s="20" customFormat="1" ht="6" customHeight="1" x14ac:dyDescent="0.35"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8"/>
      <c r="AA14"/>
      <c r="AB14" s="26"/>
      <c r="AC14" s="26"/>
    </row>
    <row r="15" spans="2:33" x14ac:dyDescent="0.35">
      <c r="B15" s="36" t="s">
        <v>924</v>
      </c>
      <c r="C15" s="37">
        <v>24.276122728864486</v>
      </c>
      <c r="D15" s="37">
        <v>30.255169541049128</v>
      </c>
      <c r="E15" s="37">
        <v>31.629999753957421</v>
      </c>
      <c r="F15" s="37">
        <v>41.146222248339129</v>
      </c>
      <c r="G15" s="37">
        <v>37.95132680490898</v>
      </c>
      <c r="H15" s="37">
        <v>134.74634442999999</v>
      </c>
      <c r="I15" s="37">
        <v>150.30243758485096</v>
      </c>
      <c r="J15" s="37">
        <v>132.76618691628246</v>
      </c>
      <c r="K15" s="37">
        <v>80.885966413445118</v>
      </c>
      <c r="L15" s="37">
        <v>123.96201926325989</v>
      </c>
      <c r="M15" s="37">
        <v>112.12994203436736</v>
      </c>
      <c r="N15" s="37">
        <v>122.12123942909702</v>
      </c>
      <c r="O15" s="37">
        <v>68.846639249999754</v>
      </c>
      <c r="P15" s="37">
        <v>83.834605309999858</v>
      </c>
      <c r="Q15" s="37">
        <v>62.443176909999963</v>
      </c>
      <c r="R15" s="37">
        <v>82.059988659999988</v>
      </c>
      <c r="S15" s="37">
        <v>53.656941770000003</v>
      </c>
      <c r="T15" s="37">
        <v>76.677496489999996</v>
      </c>
      <c r="U15" s="37">
        <v>62.881420390000002</v>
      </c>
      <c r="V15" s="37">
        <v>89.230126549999994</v>
      </c>
      <c r="W15" s="37">
        <v>67.823996530000002</v>
      </c>
      <c r="X15" s="37">
        <v>88.456811979999998</v>
      </c>
      <c r="Y15" s="37">
        <v>94.58306743</v>
      </c>
      <c r="Z15" s="38">
        <v>129.72675686999997</v>
      </c>
      <c r="AB15" s="89">
        <f>SUM(C15:F15)</f>
        <v>127.30751427221016</v>
      </c>
      <c r="AC15" s="37">
        <f>SUM(G15:J15)</f>
        <v>455.76629573604237</v>
      </c>
      <c r="AD15" s="37">
        <f>SUM(K15:N15)</f>
        <v>439.09916714016936</v>
      </c>
      <c r="AE15" s="37">
        <f>SUM(O15:R15)</f>
        <v>297.18441012999955</v>
      </c>
      <c r="AF15" s="37">
        <f>SUM(S15:V15)</f>
        <v>282.4459852</v>
      </c>
      <c r="AG15" s="38">
        <v>380.59063280999993</v>
      </c>
    </row>
    <row r="16" spans="2:33" x14ac:dyDescent="0.35">
      <c r="B16" s="51" t="s">
        <v>925</v>
      </c>
      <c r="C16" s="57">
        <v>2.4753014302414809E-2</v>
      </c>
      <c r="D16" s="57">
        <v>2.5351567876169014E-2</v>
      </c>
      <c r="E16" s="57">
        <v>2.6678947378417989E-2</v>
      </c>
      <c r="F16" s="57">
        <v>2.4316488653433773E-2</v>
      </c>
      <c r="G16" s="57">
        <v>4.1914465236406968E-2</v>
      </c>
      <c r="H16" s="57">
        <v>0.48977298789619073</v>
      </c>
      <c r="I16" s="57">
        <v>0.14332057573778478</v>
      </c>
      <c r="J16" s="57">
        <v>7.8392559145234089E-2</v>
      </c>
      <c r="K16" s="57">
        <v>0.11418426865407896</v>
      </c>
      <c r="L16" s="57">
        <v>0.10931944486033239</v>
      </c>
      <c r="M16" s="57">
        <v>8.7244156968267761E-2</v>
      </c>
      <c r="N16" s="57">
        <v>6.6621299739942283E-2</v>
      </c>
      <c r="O16" s="57">
        <v>6.1192062908688949E-2</v>
      </c>
      <c r="P16" s="57">
        <v>5.3378390363510789E-2</v>
      </c>
      <c r="Q16" s="57">
        <v>4.6978403304571405E-2</v>
      </c>
      <c r="R16" s="57">
        <v>4.3657452630380497E-2</v>
      </c>
      <c r="S16" s="57">
        <v>4.6365262411580399E-2</v>
      </c>
      <c r="T16" s="57">
        <v>4.9490777291330633E-2</v>
      </c>
      <c r="U16" s="57">
        <v>4.336105426077555E-2</v>
      </c>
      <c r="V16" s="57">
        <v>4.0932715276051156E-2</v>
      </c>
      <c r="W16" s="57">
        <v>5.0948660563853672E-2</v>
      </c>
      <c r="X16" s="57">
        <v>5.1865264597347895E-2</v>
      </c>
      <c r="Y16" s="57">
        <v>5.639024495866074E-2</v>
      </c>
      <c r="Z16" s="58">
        <v>5.30654088058772E-2</v>
      </c>
      <c r="AA16" s="1"/>
      <c r="AB16" s="66">
        <v>2.5200182007065166E-2</v>
      </c>
      <c r="AC16" s="57">
        <v>0.11618128775401046</v>
      </c>
      <c r="AD16" s="57">
        <v>8.8516761296425148E-2</v>
      </c>
      <c r="AE16" s="57">
        <v>5.0331978170831085E-2</v>
      </c>
      <c r="AF16" s="57">
        <v>4.4573047449468557E-2</v>
      </c>
      <c r="AG16" s="58">
        <v>5.3164869516230485E-2</v>
      </c>
    </row>
    <row r="17" spans="2:34" x14ac:dyDescent="0.35">
      <c r="B17" s="25"/>
    </row>
    <row r="18" spans="2:34" x14ac:dyDescent="0.35">
      <c r="B18" s="34" t="s">
        <v>926</v>
      </c>
      <c r="C18" s="35">
        <v>125.5</v>
      </c>
      <c r="D18" s="35">
        <v>137.6</v>
      </c>
      <c r="E18" s="35">
        <v>130.9</v>
      </c>
      <c r="F18" s="35">
        <v>133.9</v>
      </c>
      <c r="G18" s="35">
        <v>127.8</v>
      </c>
      <c r="H18" s="35">
        <v>166.5</v>
      </c>
      <c r="I18" s="35">
        <v>139.69999999999999</v>
      </c>
      <c r="J18" s="35">
        <v>143.69999999999999</v>
      </c>
      <c r="K18" s="35">
        <v>131.9</v>
      </c>
      <c r="L18" s="35">
        <v>161.1</v>
      </c>
      <c r="M18" s="35">
        <v>150</v>
      </c>
      <c r="N18" s="35">
        <v>158.30000000000001</v>
      </c>
      <c r="O18" s="35">
        <v>154.6</v>
      </c>
      <c r="P18" s="35">
        <v>182.9</v>
      </c>
      <c r="Q18" s="35">
        <v>167.8</v>
      </c>
      <c r="R18" s="35">
        <v>179.5</v>
      </c>
      <c r="S18" s="35">
        <v>170.2</v>
      </c>
      <c r="T18" s="35">
        <v>198.2</v>
      </c>
      <c r="U18" s="35">
        <v>182.31430304005283</v>
      </c>
      <c r="V18" s="35">
        <v>187.4724860248408</v>
      </c>
      <c r="W18" s="35">
        <v>175.74972208259015</v>
      </c>
      <c r="X18" s="35">
        <v>198.35</v>
      </c>
      <c r="Y18" s="35">
        <v>189.01217195656801</v>
      </c>
      <c r="Z18" s="106">
        <v>197.34546383685066</v>
      </c>
      <c r="AA18" s="2"/>
      <c r="AB18" s="113">
        <v>132.30000000000001</v>
      </c>
      <c r="AC18" s="35">
        <v>140</v>
      </c>
      <c r="AD18" s="35">
        <v>152.5</v>
      </c>
      <c r="AE18" s="35">
        <v>172.4</v>
      </c>
      <c r="AF18" s="35">
        <v>185.4239754254873</v>
      </c>
      <c r="AG18" s="106">
        <v>191.02085152831805</v>
      </c>
    </row>
    <row r="19" spans="2:34" s="20" customFormat="1" ht="6" customHeight="1" x14ac:dyDescent="0.35">
      <c r="B19" s="25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8"/>
      <c r="AA19"/>
      <c r="AB19" s="26"/>
      <c r="AC19" s="26"/>
    </row>
    <row r="20" spans="2:34" x14ac:dyDescent="0.35">
      <c r="B20" s="122" t="s">
        <v>927</v>
      </c>
      <c r="C20" s="123">
        <v>0.48199999999999998</v>
      </c>
      <c r="D20" s="123">
        <v>0.49199999999999999</v>
      </c>
      <c r="E20" s="123">
        <v>0.47299999999999998</v>
      </c>
      <c r="F20" s="123">
        <v>0.49299999999999999</v>
      </c>
      <c r="G20" s="123">
        <v>0.48799999999999999</v>
      </c>
      <c r="H20" s="123">
        <v>0.48599999999999999</v>
      </c>
      <c r="I20" s="123">
        <v>0.42599999999999999</v>
      </c>
      <c r="J20" s="123">
        <v>0.47099999999999997</v>
      </c>
      <c r="K20" s="123">
        <v>0.45200000000000001</v>
      </c>
      <c r="L20" s="123">
        <v>0.46700000000000003</v>
      </c>
      <c r="M20" s="123">
        <v>0.44700000000000001</v>
      </c>
      <c r="N20" s="123">
        <v>0.48299999999999998</v>
      </c>
      <c r="O20" s="123">
        <v>0.47399999999999998</v>
      </c>
      <c r="P20" s="123">
        <v>0.51300000000000001</v>
      </c>
      <c r="Q20" s="123">
        <v>0.49299999999999999</v>
      </c>
      <c r="R20" s="123">
        <v>0.51700000000000002</v>
      </c>
      <c r="S20" s="123">
        <v>0.50341141758496966</v>
      </c>
      <c r="T20" s="123">
        <v>0.53521688267896639</v>
      </c>
      <c r="U20" s="123">
        <v>0.51679128786037243</v>
      </c>
      <c r="V20" s="123">
        <v>0.5325377883156579</v>
      </c>
      <c r="W20" s="123">
        <v>0.53017556814698463</v>
      </c>
      <c r="X20" s="123">
        <v>0.56006305553236013</v>
      </c>
      <c r="Y20" s="123">
        <v>0.54367269107937477</v>
      </c>
      <c r="Z20" s="124">
        <v>0.54930746636537153</v>
      </c>
      <c r="AA20" s="20"/>
      <c r="AB20" s="130">
        <v>0.48599999999999999</v>
      </c>
      <c r="AC20" s="123">
        <v>0.46400000000000002</v>
      </c>
      <c r="AD20" s="123">
        <v>0.46500000000000002</v>
      </c>
      <c r="AE20" s="123">
        <v>0.502</v>
      </c>
      <c r="AF20" s="123">
        <v>0.52420030190568478</v>
      </c>
      <c r="AG20" s="124">
        <v>0.5469190425713113</v>
      </c>
    </row>
    <row r="21" spans="2:34" x14ac:dyDescent="0.35">
      <c r="B21" s="36" t="s">
        <v>928</v>
      </c>
      <c r="C21" s="54">
        <v>0.45317131001778305</v>
      </c>
      <c r="D21" s="54">
        <v>0.46647439136445423</v>
      </c>
      <c r="E21" s="54">
        <v>0.45038934877612824</v>
      </c>
      <c r="F21" s="54">
        <v>0.47872873965525581</v>
      </c>
      <c r="G21" s="54">
        <v>0.44947271570671066</v>
      </c>
      <c r="H21" s="54">
        <v>0.45806099631380404</v>
      </c>
      <c r="I21" s="54">
        <v>0.41786515132920249</v>
      </c>
      <c r="J21" s="54">
        <v>0.45535528655390273</v>
      </c>
      <c r="K21" s="54">
        <v>0.40464021906228675</v>
      </c>
      <c r="L21" s="54">
        <v>0.44904733155287463</v>
      </c>
      <c r="M21" s="54">
        <v>0.42637707182962964</v>
      </c>
      <c r="N21" s="54">
        <v>0.47614858446270553</v>
      </c>
      <c r="O21" s="54">
        <v>0.44327799839036341</v>
      </c>
      <c r="P21" s="54">
        <v>0.49657621631914689</v>
      </c>
      <c r="Q21" s="54">
        <v>0.46533406689283086</v>
      </c>
      <c r="R21" s="54">
        <v>0.50156794831550278</v>
      </c>
      <c r="S21" s="54">
        <v>0.46984420614382816</v>
      </c>
      <c r="T21" s="54">
        <v>0.50908045592634799</v>
      </c>
      <c r="U21" s="54">
        <v>0.48837610432463779</v>
      </c>
      <c r="V21" s="54">
        <v>0.51060786716088913</v>
      </c>
      <c r="W21" s="54">
        <v>0.49032139785105544</v>
      </c>
      <c r="X21" s="54">
        <v>0.52998414608779421</v>
      </c>
      <c r="Y21" s="54">
        <v>0.51329753902238795</v>
      </c>
      <c r="Z21" s="128">
        <v>0.53157811782989073</v>
      </c>
      <c r="AB21" s="129">
        <v>0.46421166143923559</v>
      </c>
      <c r="AC21" s="54">
        <v>0.44417763508049712</v>
      </c>
      <c r="AD21" s="54">
        <v>0.44680882690883028</v>
      </c>
      <c r="AE21" s="54">
        <v>0.48096234722655096</v>
      </c>
      <c r="AF21" s="54">
        <v>0.49770483558538203</v>
      </c>
      <c r="AG21" s="128">
        <v>0.51923398031110535</v>
      </c>
    </row>
    <row r="22" spans="2:34" x14ac:dyDescent="0.35">
      <c r="B22" s="50" t="s">
        <v>929</v>
      </c>
      <c r="C22" s="52">
        <v>0.45700000000000002</v>
      </c>
      <c r="D22" s="52">
        <v>0.47199999999999998</v>
      </c>
      <c r="E22" s="52">
        <v>0.45600000000000002</v>
      </c>
      <c r="F22" s="52">
        <v>0.48899999999999999</v>
      </c>
      <c r="G22" s="52">
        <v>0.45700000000000002</v>
      </c>
      <c r="H22" s="52">
        <v>0.45900000000000002</v>
      </c>
      <c r="I22" s="52">
        <v>0.432</v>
      </c>
      <c r="J22" s="52">
        <v>0.46600000000000003</v>
      </c>
      <c r="K22" s="52">
        <v>0.40799999999999997</v>
      </c>
      <c r="L22" s="52">
        <v>0.46100000000000002</v>
      </c>
      <c r="M22" s="52">
        <v>0.443</v>
      </c>
      <c r="N22" s="52">
        <v>0.48599999999999999</v>
      </c>
      <c r="O22" s="52">
        <v>0.45</v>
      </c>
      <c r="P22" s="52">
        <v>0.50600000000000001</v>
      </c>
      <c r="Q22" s="52">
        <v>0.47799999999999998</v>
      </c>
      <c r="R22" s="52">
        <v>0.51200000000000001</v>
      </c>
      <c r="S22" s="52">
        <v>0.48072673593711979</v>
      </c>
      <c r="T22" s="52">
        <v>0.51998768499137371</v>
      </c>
      <c r="U22" s="52">
        <v>0.50373021684246522</v>
      </c>
      <c r="V22" s="52">
        <v>0.53240412620078781</v>
      </c>
      <c r="W22" s="52">
        <v>0.50637212172175639</v>
      </c>
      <c r="X22" s="52">
        <v>0.54416622957279726</v>
      </c>
      <c r="Y22" s="52">
        <v>0.52673358382591695</v>
      </c>
      <c r="Z22" s="56">
        <v>0.54690138610915473</v>
      </c>
      <c r="AA22" s="20"/>
      <c r="AB22" s="65">
        <v>0.47099999999999997</v>
      </c>
      <c r="AC22" s="52">
        <v>0.45400000000000001</v>
      </c>
      <c r="AD22" s="52">
        <v>0.45800000000000002</v>
      </c>
      <c r="AE22" s="52">
        <v>0.49099999999999999</v>
      </c>
      <c r="AF22" s="52">
        <v>0.51336847254880302</v>
      </c>
      <c r="AG22" s="56">
        <v>0.5339876128859633</v>
      </c>
    </row>
    <row r="23" spans="2:34" x14ac:dyDescent="0.35">
      <c r="B23" s="50" t="s">
        <v>930</v>
      </c>
      <c r="C23" s="52">
        <v>0.51500000000000001</v>
      </c>
      <c r="D23" s="52">
        <v>0.52900000000000003</v>
      </c>
      <c r="E23" s="52">
        <v>0.502</v>
      </c>
      <c r="F23" s="52">
        <v>0.53600000000000003</v>
      </c>
      <c r="G23" s="52">
        <v>0.52272494805145675</v>
      </c>
      <c r="H23" s="52">
        <v>0.54955455710469836</v>
      </c>
      <c r="I23" s="52">
        <v>0.48239065904338546</v>
      </c>
      <c r="J23" s="52">
        <v>0.52166156763045635</v>
      </c>
      <c r="K23" s="52">
        <v>0.46420436861613334</v>
      </c>
      <c r="L23" s="52">
        <v>0.5107291264799656</v>
      </c>
      <c r="M23" s="52">
        <v>0.49302844908671994</v>
      </c>
      <c r="N23" s="52">
        <v>0.52433384400818583</v>
      </c>
      <c r="O23" s="52">
        <v>0.50994850624183397</v>
      </c>
      <c r="P23" s="52">
        <v>0.55933033725452419</v>
      </c>
      <c r="Q23" s="52">
        <v>0.51752368387168468</v>
      </c>
      <c r="R23" s="52">
        <v>0.55307306651128352</v>
      </c>
      <c r="S23" s="52">
        <v>0.53083990248497681</v>
      </c>
      <c r="T23" s="52">
        <v>0.56438766197670986</v>
      </c>
      <c r="U23" s="52">
        <v>0.54097130747628275</v>
      </c>
      <c r="V23" s="52">
        <v>0.56455562741173693</v>
      </c>
      <c r="W23" s="52">
        <v>0.54078264797156406</v>
      </c>
      <c r="X23" s="52">
        <v>0.57708795451331041</v>
      </c>
      <c r="Y23" s="52">
        <v>0.55060354787751409</v>
      </c>
      <c r="Z23" s="56">
        <v>0.56578526731315115</v>
      </c>
      <c r="AA23" s="4"/>
      <c r="AB23" s="65">
        <v>0.52200000000000002</v>
      </c>
      <c r="AC23" s="52">
        <v>0.51331538212115657</v>
      </c>
      <c r="AD23" s="52">
        <v>0.50508436840370097</v>
      </c>
      <c r="AE23" s="52">
        <v>0.53887855023787745</v>
      </c>
      <c r="AF23" s="52">
        <v>0.55322340666981296</v>
      </c>
      <c r="AG23" s="56">
        <v>0.56033337417921647</v>
      </c>
    </row>
    <row r="24" spans="2:34" x14ac:dyDescent="0.35">
      <c r="B24" s="51" t="s">
        <v>931</v>
      </c>
      <c r="C24" s="57">
        <v>0.248</v>
      </c>
      <c r="D24" s="57">
        <v>0.24399999999999999</v>
      </c>
      <c r="E24" s="57">
        <v>0.24399999999999999</v>
      </c>
      <c r="F24" s="57">
        <v>0.23899999999999999</v>
      </c>
      <c r="G24" s="57">
        <v>0.21315707133917397</v>
      </c>
      <c r="H24" s="57">
        <v>0.24094581719645133</v>
      </c>
      <c r="I24" s="57">
        <v>0.24950563640269915</v>
      </c>
      <c r="J24" s="57">
        <v>0.20879387224548204</v>
      </c>
      <c r="K24" s="57">
        <v>0.18413078317342346</v>
      </c>
      <c r="L24" s="57">
        <v>0.19979852617517274</v>
      </c>
      <c r="M24" s="57">
        <v>0.16930316379655586</v>
      </c>
      <c r="N24" s="57">
        <v>0.21799761311747612</v>
      </c>
      <c r="O24" s="57">
        <v>0.1953887289373358</v>
      </c>
      <c r="P24" s="57">
        <v>0.21561781205010674</v>
      </c>
      <c r="Q24" s="57">
        <v>0.24742568934176501</v>
      </c>
      <c r="R24" s="57">
        <v>0.22227296816362407</v>
      </c>
      <c r="S24" s="57">
        <v>0.22762089500734597</v>
      </c>
      <c r="T24" s="57">
        <v>0.21746366359702651</v>
      </c>
      <c r="U24" s="57">
        <v>0.22926863052913474</v>
      </c>
      <c r="V24" s="57">
        <v>0.24928927434010473</v>
      </c>
      <c r="W24" s="57">
        <v>0.23648792845854111</v>
      </c>
      <c r="X24" s="57">
        <v>0.25967920156780838</v>
      </c>
      <c r="Y24" s="57">
        <v>0.30468923208595944</v>
      </c>
      <c r="Z24" s="58">
        <v>0.34114905570354448</v>
      </c>
      <c r="AA24" s="4"/>
      <c r="AB24" s="66">
        <v>0.24299999999999999</v>
      </c>
      <c r="AC24" s="57">
        <v>0.22465787934455506</v>
      </c>
      <c r="AD24" s="57">
        <v>0.19435056326504715</v>
      </c>
      <c r="AE24" s="57">
        <v>0.21949101891303266</v>
      </c>
      <c r="AF24" s="57">
        <v>0.23155441206439781</v>
      </c>
      <c r="AG24" s="58">
        <v>0.28925810263587021</v>
      </c>
    </row>
    <row r="25" spans="2:34" s="20" customFormat="1" ht="6" customHeight="1" x14ac:dyDescent="0.35">
      <c r="B25" s="25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8"/>
      <c r="AA25"/>
      <c r="AB25" s="26"/>
      <c r="AC25" s="26"/>
    </row>
    <row r="26" spans="2:34" x14ac:dyDescent="0.35">
      <c r="B26" s="122" t="s">
        <v>932</v>
      </c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4"/>
      <c r="AA26" s="19"/>
      <c r="AB26" s="130"/>
      <c r="AC26" s="123"/>
      <c r="AD26" s="123"/>
      <c r="AE26" s="123"/>
      <c r="AF26" s="123"/>
      <c r="AG26" s="124"/>
    </row>
    <row r="27" spans="2:34" x14ac:dyDescent="0.35">
      <c r="B27" s="50" t="s">
        <v>933</v>
      </c>
      <c r="C27" s="33">
        <v>0</v>
      </c>
      <c r="D27" s="33">
        <v>4</v>
      </c>
      <c r="E27" s="33">
        <v>2</v>
      </c>
      <c r="F27" s="33">
        <v>4</v>
      </c>
      <c r="G27" s="33">
        <v>1</v>
      </c>
      <c r="H27" s="33">
        <v>2</v>
      </c>
      <c r="I27" s="33">
        <v>1</v>
      </c>
      <c r="J27" s="33">
        <v>6</v>
      </c>
      <c r="K27" s="33">
        <v>2</v>
      </c>
      <c r="L27" s="33">
        <v>9</v>
      </c>
      <c r="M27" s="33">
        <v>4</v>
      </c>
      <c r="N27" s="33">
        <v>11</v>
      </c>
      <c r="O27" s="33">
        <v>2</v>
      </c>
      <c r="P27" s="33">
        <v>10</v>
      </c>
      <c r="Q27" s="33">
        <v>4</v>
      </c>
      <c r="R27" s="33">
        <v>1</v>
      </c>
      <c r="S27" s="33">
        <v>0</v>
      </c>
      <c r="T27" s="33">
        <v>3</v>
      </c>
      <c r="U27" s="33">
        <v>1</v>
      </c>
      <c r="V27" s="33">
        <v>0</v>
      </c>
      <c r="W27" s="33">
        <v>0</v>
      </c>
      <c r="X27" s="33">
        <v>2</v>
      </c>
      <c r="Y27" s="33">
        <v>0</v>
      </c>
      <c r="Z27" s="40">
        <v>2</v>
      </c>
      <c r="AB27" s="90">
        <v>10</v>
      </c>
      <c r="AC27" s="33">
        <v>10</v>
      </c>
      <c r="AD27" s="33">
        <v>26</v>
      </c>
      <c r="AE27" s="33">
        <v>17</v>
      </c>
      <c r="AF27" s="33">
        <v>4</v>
      </c>
      <c r="AG27" s="40">
        <v>4</v>
      </c>
      <c r="AH27" s="3"/>
    </row>
    <row r="28" spans="2:34" x14ac:dyDescent="0.35">
      <c r="B28" s="50" t="s">
        <v>934</v>
      </c>
      <c r="C28" s="33">
        <v>1</v>
      </c>
      <c r="D28" s="33">
        <v>0</v>
      </c>
      <c r="E28" s="33">
        <v>1</v>
      </c>
      <c r="F28" s="33">
        <v>0</v>
      </c>
      <c r="G28" s="33">
        <v>2</v>
      </c>
      <c r="H28" s="33">
        <v>0</v>
      </c>
      <c r="I28" s="33">
        <v>0</v>
      </c>
      <c r="J28" s="33">
        <v>0</v>
      </c>
      <c r="K28" s="33">
        <v>0</v>
      </c>
      <c r="L28" s="33">
        <v>2</v>
      </c>
      <c r="M28" s="33">
        <v>0</v>
      </c>
      <c r="N28" s="33">
        <v>0</v>
      </c>
      <c r="O28" s="33">
        <v>2</v>
      </c>
      <c r="P28" s="33">
        <v>0</v>
      </c>
      <c r="Q28" s="33">
        <v>2</v>
      </c>
      <c r="R28" s="33">
        <v>0</v>
      </c>
      <c r="S28" s="33">
        <v>1</v>
      </c>
      <c r="T28" s="33">
        <v>1</v>
      </c>
      <c r="U28" s="33">
        <v>0</v>
      </c>
      <c r="V28" s="33">
        <v>0</v>
      </c>
      <c r="W28" s="33">
        <v>4</v>
      </c>
      <c r="X28" s="33">
        <v>1</v>
      </c>
      <c r="Y28" s="33">
        <v>1</v>
      </c>
      <c r="Z28" s="40">
        <v>0</v>
      </c>
      <c r="AB28" s="90">
        <v>2</v>
      </c>
      <c r="AC28" s="33">
        <v>2</v>
      </c>
      <c r="AD28" s="33">
        <v>2</v>
      </c>
      <c r="AE28" s="33">
        <v>4</v>
      </c>
      <c r="AF28" s="33">
        <v>2</v>
      </c>
      <c r="AG28" s="40">
        <v>6</v>
      </c>
    </row>
    <row r="29" spans="2:34" x14ac:dyDescent="0.35">
      <c r="B29" s="50" t="s">
        <v>935</v>
      </c>
      <c r="C29" s="33">
        <v>278</v>
      </c>
      <c r="D29" s="33">
        <v>282</v>
      </c>
      <c r="E29" s="33">
        <v>283</v>
      </c>
      <c r="F29" s="33">
        <v>287</v>
      </c>
      <c r="G29" s="33">
        <v>286</v>
      </c>
      <c r="H29" s="33">
        <v>288</v>
      </c>
      <c r="I29" s="33">
        <v>289</v>
      </c>
      <c r="J29" s="33">
        <v>295</v>
      </c>
      <c r="K29" s="33">
        <v>297</v>
      </c>
      <c r="L29" s="33">
        <v>304</v>
      </c>
      <c r="M29" s="33">
        <v>308</v>
      </c>
      <c r="N29" s="33">
        <v>319</v>
      </c>
      <c r="O29" s="33">
        <v>319</v>
      </c>
      <c r="P29" s="33">
        <v>329</v>
      </c>
      <c r="Q29" s="33">
        <v>331</v>
      </c>
      <c r="R29" s="33">
        <v>332</v>
      </c>
      <c r="S29" s="33">
        <v>331</v>
      </c>
      <c r="T29" s="33">
        <v>333</v>
      </c>
      <c r="U29" s="33">
        <v>334</v>
      </c>
      <c r="V29" s="33">
        <v>334</v>
      </c>
      <c r="W29" s="33">
        <v>330</v>
      </c>
      <c r="X29" s="33">
        <v>331</v>
      </c>
      <c r="Y29" s="33">
        <v>330</v>
      </c>
      <c r="Z29" s="40">
        <v>332</v>
      </c>
      <c r="AB29" s="90">
        <v>287</v>
      </c>
      <c r="AC29" s="33">
        <v>295</v>
      </c>
      <c r="AD29" s="33">
        <v>319</v>
      </c>
      <c r="AE29" s="33">
        <v>332</v>
      </c>
      <c r="AF29" s="33">
        <v>334</v>
      </c>
      <c r="AG29" s="40">
        <v>332</v>
      </c>
    </row>
    <row r="30" spans="2:34" x14ac:dyDescent="0.35">
      <c r="B30" s="51" t="s">
        <v>936</v>
      </c>
      <c r="C30" s="42">
        <v>524</v>
      </c>
      <c r="D30" s="42">
        <v>532.5</v>
      </c>
      <c r="E30" s="42">
        <v>535.4</v>
      </c>
      <c r="F30" s="42">
        <v>544</v>
      </c>
      <c r="G30" s="42">
        <v>544</v>
      </c>
      <c r="H30" s="42">
        <v>547.20000000000005</v>
      </c>
      <c r="I30" s="42">
        <v>549</v>
      </c>
      <c r="J30" s="42">
        <v>559</v>
      </c>
      <c r="K30" s="42">
        <v>559</v>
      </c>
      <c r="L30" s="42">
        <v>575</v>
      </c>
      <c r="M30" s="42">
        <v>581</v>
      </c>
      <c r="N30" s="42">
        <v>597</v>
      </c>
      <c r="O30" s="42">
        <v>597</v>
      </c>
      <c r="P30" s="42">
        <v>612</v>
      </c>
      <c r="Q30" s="42">
        <v>613</v>
      </c>
      <c r="R30" s="42">
        <v>616</v>
      </c>
      <c r="S30" s="42">
        <v>612</v>
      </c>
      <c r="T30" s="42">
        <v>615</v>
      </c>
      <c r="U30" s="42">
        <v>616.79999999999995</v>
      </c>
      <c r="V30" s="42">
        <v>617</v>
      </c>
      <c r="W30" s="42">
        <v>611</v>
      </c>
      <c r="X30" s="42">
        <v>616</v>
      </c>
      <c r="Y30" s="42">
        <v>615</v>
      </c>
      <c r="Z30" s="115">
        <v>617.94600000000003</v>
      </c>
      <c r="AA30" s="20"/>
      <c r="AB30" s="114">
        <v>544</v>
      </c>
      <c r="AC30" s="42">
        <v>559</v>
      </c>
      <c r="AD30" s="42">
        <v>597</v>
      </c>
      <c r="AE30" s="42">
        <v>616</v>
      </c>
      <c r="AF30" s="42">
        <v>617</v>
      </c>
      <c r="AG30" s="115">
        <v>617.94600000000003</v>
      </c>
    </row>
    <row r="31" spans="2:34" x14ac:dyDescent="0.35">
      <c r="B31" s="125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7"/>
      <c r="AA31" s="18"/>
      <c r="AB31" s="125"/>
      <c r="AC31" s="126"/>
      <c r="AD31" s="126"/>
      <c r="AE31" s="126"/>
      <c r="AF31" s="126"/>
      <c r="AG31" s="127"/>
    </row>
    <row r="32" spans="2:34" s="16" customFormat="1" x14ac:dyDescent="0.35">
      <c r="B32" s="51" t="s">
        <v>937</v>
      </c>
      <c r="C32" s="42">
        <v>14887</v>
      </c>
      <c r="D32" s="42">
        <v>15629</v>
      </c>
      <c r="E32" s="42">
        <v>15258</v>
      </c>
      <c r="F32" s="42">
        <v>15363</v>
      </c>
      <c r="G32" s="42">
        <v>15717</v>
      </c>
      <c r="H32" s="42">
        <v>14360</v>
      </c>
      <c r="I32" s="42">
        <v>12925</v>
      </c>
      <c r="J32" s="42">
        <v>14350</v>
      </c>
      <c r="K32" s="42">
        <v>13783</v>
      </c>
      <c r="L32" s="42">
        <v>14163</v>
      </c>
      <c r="M32" s="42">
        <v>16277</v>
      </c>
      <c r="N32" s="42">
        <v>17403</v>
      </c>
      <c r="O32" s="42">
        <v>16741</v>
      </c>
      <c r="P32" s="42">
        <v>16683</v>
      </c>
      <c r="Q32" s="42">
        <v>15828</v>
      </c>
      <c r="R32" s="42">
        <v>16005</v>
      </c>
      <c r="S32" s="42">
        <v>15860</v>
      </c>
      <c r="T32" s="42">
        <v>15669</v>
      </c>
      <c r="U32" s="42">
        <v>14972</v>
      </c>
      <c r="V32" s="42">
        <v>15381</v>
      </c>
      <c r="W32" s="42">
        <v>14397</v>
      </c>
      <c r="X32" s="42">
        <v>14548</v>
      </c>
      <c r="Y32" s="42">
        <v>14797</v>
      </c>
      <c r="Z32" s="115">
        <v>15464</v>
      </c>
      <c r="AA32" s="18"/>
      <c r="AB32" s="114">
        <v>15363</v>
      </c>
      <c r="AC32" s="42">
        <v>14350</v>
      </c>
      <c r="AD32" s="42">
        <v>17403</v>
      </c>
      <c r="AE32" s="42">
        <v>16005</v>
      </c>
      <c r="AF32" s="42">
        <v>15381</v>
      </c>
      <c r="AG32" s="115">
        <v>15464</v>
      </c>
    </row>
    <row r="33" spans="2:2" x14ac:dyDescent="0.35">
      <c r="B33" s="47" t="s">
        <v>846</v>
      </c>
    </row>
    <row r="34" spans="2:2" ht="21.5" x14ac:dyDescent="0.35">
      <c r="B34" s="91" t="s">
        <v>938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9E40-40CA-461A-81E6-B6A3FDE6A21A}">
  <dimension ref="A3:AH82"/>
  <sheetViews>
    <sheetView showGridLines="0" zoomScale="107" zoomScaleNormal="100" workbookViewId="0">
      <pane xSplit="2" ySplit="10" topLeftCell="T78" activePane="bottomRight" state="frozen"/>
      <selection activeCell="AC12" sqref="AC12"/>
      <selection pane="topRight" activeCell="AC12" sqref="AC12"/>
      <selection pane="bottomLeft" activeCell="AC12" sqref="AC12"/>
      <selection pane="bottomRight"/>
    </sheetView>
  </sheetViews>
  <sheetFormatPr defaultRowHeight="14.5" x14ac:dyDescent="0.35"/>
  <cols>
    <col min="1" max="1" width="3.453125" style="20" customWidth="1"/>
    <col min="2" max="2" width="64.1796875" bestFit="1" customWidth="1"/>
    <col min="3" max="26" width="11.453125" customWidth="1"/>
    <col min="27" max="27" width="4.1796875" customWidth="1"/>
    <col min="28" max="33" width="11.453125" customWidth="1"/>
  </cols>
  <sheetData>
    <row r="3" spans="2:34" x14ac:dyDescent="0.35">
      <c r="Y3" s="4"/>
    </row>
    <row r="5" spans="2:34" x14ac:dyDescent="0.35">
      <c r="Y5" s="4"/>
      <c r="Z5" s="4"/>
    </row>
    <row r="6" spans="2:34" x14ac:dyDescent="0.35">
      <c r="Y6" s="3"/>
      <c r="Z6" s="3"/>
    </row>
    <row r="7" spans="2:34" x14ac:dyDescent="0.35">
      <c r="Y7" s="3"/>
    </row>
    <row r="8" spans="2:34" s="20" customFormat="1" ht="13.5" customHeight="1" x14ac:dyDescent="0.2">
      <c r="B8" s="21" t="s">
        <v>939</v>
      </c>
      <c r="C8" s="22" t="s">
        <v>1021</v>
      </c>
      <c r="D8" s="22" t="s">
        <v>1022</v>
      </c>
      <c r="E8" s="22" t="s">
        <v>1023</v>
      </c>
      <c r="F8" s="22" t="s">
        <v>1024</v>
      </c>
      <c r="G8" s="22" t="s">
        <v>1025</v>
      </c>
      <c r="H8" s="22" t="s">
        <v>1026</v>
      </c>
      <c r="I8" s="22" t="s">
        <v>1027</v>
      </c>
      <c r="J8" s="22" t="s">
        <v>1028</v>
      </c>
      <c r="K8" s="22" t="s">
        <v>1029</v>
      </c>
      <c r="L8" s="22" t="s">
        <v>1030</v>
      </c>
      <c r="M8" s="22" t="s">
        <v>1031</v>
      </c>
      <c r="N8" s="22" t="s">
        <v>1032</v>
      </c>
      <c r="O8" s="22" t="s">
        <v>1033</v>
      </c>
      <c r="P8" s="22" t="s">
        <v>1034</v>
      </c>
      <c r="Q8" s="22" t="s">
        <v>1035</v>
      </c>
      <c r="R8" s="22" t="s">
        <v>1036</v>
      </c>
      <c r="S8" s="22" t="s">
        <v>1037</v>
      </c>
      <c r="T8" s="22" t="s">
        <v>1038</v>
      </c>
      <c r="U8" s="22" t="s">
        <v>1039</v>
      </c>
      <c r="V8" s="22" t="s">
        <v>1040</v>
      </c>
      <c r="W8" s="97" t="s">
        <v>1041</v>
      </c>
      <c r="X8" s="97" t="s">
        <v>1042</v>
      </c>
      <c r="Y8" s="97" t="s">
        <v>1043</v>
      </c>
      <c r="Z8" s="97" t="s">
        <v>1044</v>
      </c>
      <c r="AA8" s="21"/>
      <c r="AB8" s="21">
        <v>2019</v>
      </c>
      <c r="AC8" s="21">
        <v>2020</v>
      </c>
      <c r="AD8" s="21">
        <v>2021</v>
      </c>
      <c r="AE8" s="21" t="s">
        <v>22</v>
      </c>
      <c r="AF8" s="21" t="s">
        <v>23</v>
      </c>
      <c r="AG8" s="21" t="s">
        <v>677</v>
      </c>
    </row>
    <row r="9" spans="2:34" s="20" customFormat="1" ht="6" customHeight="1" x14ac:dyDescent="0.2">
      <c r="C9" s="26"/>
      <c r="D9" s="26"/>
      <c r="E9" s="26"/>
      <c r="F9" s="26"/>
      <c r="G9" s="26"/>
      <c r="H9" s="26"/>
    </row>
    <row r="10" spans="2:34" x14ac:dyDescent="0.35">
      <c r="B10" s="122" t="s">
        <v>940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132"/>
      <c r="X10" s="132"/>
      <c r="Y10" s="132"/>
      <c r="Z10" s="132"/>
      <c r="AB10" s="60"/>
      <c r="AC10" s="60"/>
      <c r="AD10" s="60"/>
      <c r="AE10" s="60"/>
      <c r="AF10" s="60"/>
      <c r="AG10" s="60"/>
    </row>
    <row r="11" spans="2:34" x14ac:dyDescent="0.35">
      <c r="B11" s="36" t="s">
        <v>941</v>
      </c>
      <c r="C11" s="61">
        <v>55.3</v>
      </c>
      <c r="D11" s="61">
        <v>61</v>
      </c>
      <c r="E11" s="61">
        <v>52.5</v>
      </c>
      <c r="F11" s="61">
        <v>47.6</v>
      </c>
      <c r="G11" s="61">
        <v>68.229470866550017</v>
      </c>
      <c r="H11" s="61">
        <v>15.9</v>
      </c>
      <c r="I11" s="61">
        <v>16</v>
      </c>
      <c r="J11" s="61">
        <v>49.1</v>
      </c>
      <c r="K11" s="61">
        <v>62.488175629999994</v>
      </c>
      <c r="L11" s="61">
        <v>37.681818540000002</v>
      </c>
      <c r="M11" s="61">
        <v>49.60531739999999</v>
      </c>
      <c r="N11" s="61">
        <v>25.82037764</v>
      </c>
      <c r="O11" s="61">
        <v>67.29003136</v>
      </c>
      <c r="P11" s="61">
        <v>55.762881419999999</v>
      </c>
      <c r="Q11" s="61">
        <v>74.516232360000004</v>
      </c>
      <c r="R11" s="61">
        <v>63.281342770000002</v>
      </c>
      <c r="S11" s="61">
        <v>79.269822459999986</v>
      </c>
      <c r="T11" s="61">
        <v>88.141214969999993</v>
      </c>
      <c r="U11" s="61">
        <v>86.35187805999999</v>
      </c>
      <c r="V11" s="61">
        <v>110.5106689600001</v>
      </c>
      <c r="W11" s="61">
        <v>122.93727822000119</v>
      </c>
      <c r="X11" s="82">
        <v>130.10298833000041</v>
      </c>
      <c r="Y11" s="82">
        <v>124.49550766999963</v>
      </c>
      <c r="Z11" s="82">
        <v>112.89480814000011</v>
      </c>
      <c r="AB11" s="85">
        <v>216.4</v>
      </c>
      <c r="AC11" s="61">
        <v>149.22947086655003</v>
      </c>
      <c r="AD11" s="61">
        <v>175.59568920999999</v>
      </c>
      <c r="AE11" s="61">
        <v>260.85048790999997</v>
      </c>
      <c r="AF11" s="61">
        <v>364.27358445000004</v>
      </c>
      <c r="AG11" s="61">
        <v>490.43058236000138</v>
      </c>
      <c r="AH11" s="202"/>
    </row>
    <row r="12" spans="2:34" s="1" customFormat="1" x14ac:dyDescent="0.35">
      <c r="B12" s="81" t="s">
        <v>942</v>
      </c>
      <c r="C12" s="82">
        <v>55</v>
      </c>
      <c r="D12" s="82">
        <v>60.7</v>
      </c>
      <c r="E12" s="82">
        <v>52.2</v>
      </c>
      <c r="F12" s="82">
        <v>47.3</v>
      </c>
      <c r="G12" s="82">
        <v>67.900000000000006</v>
      </c>
      <c r="H12" s="82">
        <v>15.6</v>
      </c>
      <c r="I12" s="82">
        <v>15.8</v>
      </c>
      <c r="J12" s="82">
        <v>48.9</v>
      </c>
      <c r="K12" s="82">
        <v>61.922237700000004</v>
      </c>
      <c r="L12" s="82">
        <v>37.212400259999995</v>
      </c>
      <c r="M12" s="82">
        <v>49.112083720000001</v>
      </c>
      <c r="N12" s="82">
        <v>25.367276489999998</v>
      </c>
      <c r="O12" s="82">
        <v>66.893531599999989</v>
      </c>
      <c r="P12" s="82">
        <v>55.370613959999986</v>
      </c>
      <c r="Q12" s="82">
        <v>74.143134279999998</v>
      </c>
      <c r="R12" s="82">
        <v>62.91062711</v>
      </c>
      <c r="S12" s="82">
        <v>78.940456409999982</v>
      </c>
      <c r="T12" s="82">
        <v>87.894940849999998</v>
      </c>
      <c r="U12" s="82">
        <v>86.095747659999986</v>
      </c>
      <c r="V12" s="82">
        <v>110.2591381000001</v>
      </c>
      <c r="W12" s="82">
        <v>115.24357411000118</v>
      </c>
      <c r="X12" s="82">
        <v>122.72974465000041</v>
      </c>
      <c r="Y12" s="82">
        <v>116.57195287999961</v>
      </c>
      <c r="Z12" s="82">
        <v>104.74851124000011</v>
      </c>
      <c r="AA12" s="20"/>
      <c r="AB12" s="86">
        <v>215.2</v>
      </c>
      <c r="AC12" s="82">
        <v>148.19999999999999</v>
      </c>
      <c r="AD12" s="82">
        <v>173.61399817</v>
      </c>
      <c r="AE12" s="82">
        <v>259.31790694999995</v>
      </c>
      <c r="AF12" s="82">
        <v>363.19028302000004</v>
      </c>
      <c r="AG12" s="82">
        <v>459.29378288000134</v>
      </c>
      <c r="AH12" s="202"/>
    </row>
    <row r="13" spans="2:34" s="1" customFormat="1" x14ac:dyDescent="0.35">
      <c r="B13" s="50" t="s">
        <v>943</v>
      </c>
      <c r="C13" s="67">
        <v>0</v>
      </c>
      <c r="D13" s="67">
        <v>0</v>
      </c>
      <c r="E13" s="67">
        <v>0</v>
      </c>
      <c r="F13" s="67">
        <v>0</v>
      </c>
      <c r="G13" s="67">
        <v>0</v>
      </c>
      <c r="H13" s="67">
        <v>0</v>
      </c>
      <c r="I13" s="67">
        <v>0</v>
      </c>
      <c r="J13" s="67">
        <v>0</v>
      </c>
      <c r="K13" s="67">
        <v>0</v>
      </c>
      <c r="L13" s="67">
        <v>0</v>
      </c>
      <c r="M13" s="67">
        <v>0</v>
      </c>
      <c r="N13" s="67">
        <v>-0.49241065000000001</v>
      </c>
      <c r="O13" s="67">
        <v>-1.1940805700000001</v>
      </c>
      <c r="P13" s="67">
        <v>-12.191872999999999</v>
      </c>
      <c r="Q13" s="67">
        <v>-20.847205199999998</v>
      </c>
      <c r="R13" s="67">
        <v>-30.037924289999999</v>
      </c>
      <c r="S13" s="67">
        <v>-44.123577299999994</v>
      </c>
      <c r="T13" s="67">
        <v>-58.962680320010008</v>
      </c>
      <c r="U13" s="67">
        <v>-64.191338520000002</v>
      </c>
      <c r="V13" s="67">
        <v>-56.600098884373907</v>
      </c>
      <c r="W13" s="67">
        <v>-41.004241581408458</v>
      </c>
      <c r="X13" s="67">
        <v>-69.051995660000003</v>
      </c>
      <c r="Y13" s="67">
        <v>-42.890540780000009</v>
      </c>
      <c r="Z13" s="67">
        <v>-49.495258079999985</v>
      </c>
      <c r="AA13"/>
      <c r="AB13" s="87">
        <v>0</v>
      </c>
      <c r="AC13" s="67">
        <v>0</v>
      </c>
      <c r="AD13" s="67">
        <v>-0.49241065000000001</v>
      </c>
      <c r="AE13" s="67">
        <v>-64.271083059999995</v>
      </c>
      <c r="AF13" s="67">
        <v>-223.87769502438391</v>
      </c>
      <c r="AG13" s="67">
        <v>-202.44203610140841</v>
      </c>
      <c r="AH13" s="202"/>
    </row>
    <row r="14" spans="2:34" s="1" customFormat="1" x14ac:dyDescent="0.35">
      <c r="B14" s="81" t="s">
        <v>944</v>
      </c>
      <c r="C14" s="82">
        <v>-49.7</v>
      </c>
      <c r="D14" s="82">
        <v>-51.1</v>
      </c>
      <c r="E14" s="82">
        <v>-50.5</v>
      </c>
      <c r="F14" s="82">
        <v>-56.4</v>
      </c>
      <c r="G14" s="82">
        <v>-51</v>
      </c>
      <c r="H14" s="82">
        <v>-33.4</v>
      </c>
      <c r="I14" s="82">
        <v>-47.7</v>
      </c>
      <c r="J14" s="82">
        <v>-47.3</v>
      </c>
      <c r="K14" s="82">
        <v>-27.28406537</v>
      </c>
      <c r="L14" s="82">
        <v>-25.895029869999998</v>
      </c>
      <c r="M14" s="82">
        <v>-32.645055400000004</v>
      </c>
      <c r="N14" s="82">
        <v>-45.431208769999991</v>
      </c>
      <c r="O14" s="82">
        <v>-43.982196160000001</v>
      </c>
      <c r="P14" s="82">
        <v>-48.109660559999995</v>
      </c>
      <c r="Q14" s="82">
        <v>-57.315989299999998</v>
      </c>
      <c r="R14" s="82">
        <v>-62.131420810000002</v>
      </c>
      <c r="S14" s="82">
        <v>-55.280186970000003</v>
      </c>
      <c r="T14" s="82">
        <v>-50.642963429999995</v>
      </c>
      <c r="U14" s="82">
        <v>-50.214663770000001</v>
      </c>
      <c r="V14" s="82">
        <v>-63.586267369999995</v>
      </c>
      <c r="W14" s="82">
        <v>-48.239562000000006</v>
      </c>
      <c r="X14" s="82">
        <v>-49.493554429999996</v>
      </c>
      <c r="Y14" s="82">
        <v>-50.501354630000002</v>
      </c>
      <c r="Z14" s="82">
        <v>-49.816756500000011</v>
      </c>
      <c r="AA14"/>
      <c r="AB14" s="86">
        <v>-207.70000000000002</v>
      </c>
      <c r="AC14" s="82">
        <v>-179.40000000000003</v>
      </c>
      <c r="AD14" s="82">
        <v>-131.25535940999998</v>
      </c>
      <c r="AE14" s="82">
        <v>-211.53926683</v>
      </c>
      <c r="AF14" s="82">
        <v>-219.72408154000001</v>
      </c>
      <c r="AG14" s="82">
        <v>-198.05122756000003</v>
      </c>
      <c r="AH14" s="202"/>
    </row>
    <row r="15" spans="2:34" x14ac:dyDescent="0.35">
      <c r="B15" s="50" t="s">
        <v>865</v>
      </c>
      <c r="C15" s="67">
        <v>-49.7</v>
      </c>
      <c r="D15" s="67">
        <v>-51.1</v>
      </c>
      <c r="E15" s="67">
        <v>-50.5</v>
      </c>
      <c r="F15" s="67">
        <v>-56.4</v>
      </c>
      <c r="G15" s="67">
        <v>-51</v>
      </c>
      <c r="H15" s="67">
        <v>-33.4</v>
      </c>
      <c r="I15" s="67">
        <v>-47.7</v>
      </c>
      <c r="J15" s="67">
        <v>-47.3</v>
      </c>
      <c r="K15" s="67">
        <v>-27.12687657</v>
      </c>
      <c r="L15" s="67">
        <v>-25.684790450000001</v>
      </c>
      <c r="M15" s="67">
        <v>-31.93080226</v>
      </c>
      <c r="N15" s="67">
        <v>-43.222127429999993</v>
      </c>
      <c r="O15" s="67">
        <v>-41.386266900000003</v>
      </c>
      <c r="P15" s="67">
        <v>-44.185932699999995</v>
      </c>
      <c r="Q15" s="67">
        <v>-54.720783399999995</v>
      </c>
      <c r="R15" s="67">
        <v>-58.041359579999998</v>
      </c>
      <c r="S15" s="67">
        <v>-51.72943866</v>
      </c>
      <c r="T15" s="67">
        <v>-45.45414049</v>
      </c>
      <c r="U15" s="67">
        <v>-45.459254479999998</v>
      </c>
      <c r="V15" s="67">
        <v>-56.154561939999994</v>
      </c>
      <c r="W15" s="67">
        <v>-44.55685811</v>
      </c>
      <c r="X15" s="67">
        <v>-45.593892419999996</v>
      </c>
      <c r="Y15" s="67">
        <v>-46.007233339999999</v>
      </c>
      <c r="Z15" s="67">
        <v>-44.704524100000008</v>
      </c>
      <c r="AB15" s="87">
        <v>-207.70000000000002</v>
      </c>
      <c r="AC15" s="67">
        <v>-179.40000000000003</v>
      </c>
      <c r="AD15" s="67">
        <v>-127.96459671</v>
      </c>
      <c r="AE15" s="67">
        <v>-198.33434258</v>
      </c>
      <c r="AF15" s="67">
        <v>-198.79739556999999</v>
      </c>
      <c r="AG15" s="67">
        <v>-180.86250797000002</v>
      </c>
      <c r="AH15" s="202"/>
    </row>
    <row r="16" spans="2:34" x14ac:dyDescent="0.35">
      <c r="B16" s="50" t="s">
        <v>864</v>
      </c>
      <c r="C16" s="67"/>
      <c r="D16" s="67"/>
      <c r="E16" s="67"/>
      <c r="F16" s="67"/>
      <c r="G16" s="67"/>
      <c r="H16" s="67"/>
      <c r="I16" s="67"/>
      <c r="J16" s="67"/>
      <c r="K16" s="67">
        <v>-0.15718879999999999</v>
      </c>
      <c r="L16" s="67">
        <v>-0.21059345999999998</v>
      </c>
      <c r="M16" s="67">
        <v>-0.12875957999999998</v>
      </c>
      <c r="N16" s="67">
        <v>-1.5573335799999999</v>
      </c>
      <c r="O16" s="67">
        <v>-2.596272879999999</v>
      </c>
      <c r="P16" s="67">
        <v>-2.9397717599999997</v>
      </c>
      <c r="Q16" s="67">
        <v>-2.5836948700000004</v>
      </c>
      <c r="R16" s="67">
        <v>-4.0552520899999998</v>
      </c>
      <c r="S16" s="67">
        <v>-3.5256303000000004</v>
      </c>
      <c r="T16" s="67">
        <v>-4.9604965800000009</v>
      </c>
      <c r="U16" s="67">
        <v>-4.7556383800000006</v>
      </c>
      <c r="V16" s="67">
        <v>-7.4317054299999992</v>
      </c>
      <c r="W16" s="67">
        <v>-3.6856050899999997</v>
      </c>
      <c r="X16" s="67">
        <v>-3.8999738699999988</v>
      </c>
      <c r="Y16" s="67">
        <v>-4.4941212899999998</v>
      </c>
      <c r="Z16" s="67">
        <v>-4.9268043999999991</v>
      </c>
      <c r="AA16" s="1"/>
      <c r="AB16" s="87"/>
      <c r="AC16" s="67">
        <v>0</v>
      </c>
      <c r="AD16" s="67">
        <v>-2.0538754199999998</v>
      </c>
      <c r="AE16" s="67">
        <v>-12.174991599999998</v>
      </c>
      <c r="AF16" s="67">
        <v>-20.673470690000002</v>
      </c>
      <c r="AG16" s="67">
        <v>-17.006504649999997</v>
      </c>
      <c r="AH16" s="202"/>
    </row>
    <row r="17" spans="2:34" x14ac:dyDescent="0.35">
      <c r="B17" s="50" t="s">
        <v>945</v>
      </c>
      <c r="C17" s="67"/>
      <c r="D17" s="67"/>
      <c r="E17" s="67"/>
      <c r="F17" s="67"/>
      <c r="G17" s="67"/>
      <c r="H17" s="67"/>
      <c r="I17" s="67"/>
      <c r="J17" s="67"/>
      <c r="K17" s="67"/>
      <c r="L17" s="67">
        <v>3.5404000000000002E-4</v>
      </c>
      <c r="M17" s="67">
        <v>-0.58549355999999997</v>
      </c>
      <c r="N17" s="67">
        <v>-0.65174776000000001</v>
      </c>
      <c r="O17" s="67">
        <v>3.4361999999999533E-4</v>
      </c>
      <c r="P17" s="67">
        <v>-0.9839561</v>
      </c>
      <c r="Q17" s="67">
        <v>-1.1511029999999998E-2</v>
      </c>
      <c r="R17" s="67">
        <v>-3.4809139999999995E-2</v>
      </c>
      <c r="S17" s="67">
        <v>-2.511801E-2</v>
      </c>
      <c r="T17" s="67">
        <v>-0.22832636000000001</v>
      </c>
      <c r="U17" s="67">
        <v>2.2908999999999999E-4</v>
      </c>
      <c r="V17" s="67">
        <v>0</v>
      </c>
      <c r="W17" s="67">
        <v>2.9012000000000005E-3</v>
      </c>
      <c r="X17" s="67">
        <v>3.1186000000000001E-4</v>
      </c>
      <c r="Y17" s="67">
        <v>0</v>
      </c>
      <c r="Z17" s="67" t="s">
        <v>1</v>
      </c>
      <c r="AB17" s="87">
        <v>0</v>
      </c>
      <c r="AC17" s="67">
        <v>0</v>
      </c>
      <c r="AD17" s="67">
        <v>-1.2368872799999999</v>
      </c>
      <c r="AE17" s="67">
        <v>-1.0299326499999999</v>
      </c>
      <c r="AF17" s="67">
        <v>-0.25321528000000004</v>
      </c>
      <c r="AG17" s="67">
        <v>0</v>
      </c>
      <c r="AH17" s="202"/>
    </row>
    <row r="18" spans="2:34" s="1" customFormat="1" x14ac:dyDescent="0.35">
      <c r="B18" s="81" t="s">
        <v>946</v>
      </c>
      <c r="C18" s="82">
        <v>5.2</v>
      </c>
      <c r="D18" s="82">
        <v>9.6000000000000014</v>
      </c>
      <c r="E18" s="82">
        <v>1.6</v>
      </c>
      <c r="F18" s="82">
        <v>-9.1000000000000014</v>
      </c>
      <c r="G18" s="82">
        <v>17</v>
      </c>
      <c r="H18" s="82">
        <v>-17.799999999999997</v>
      </c>
      <c r="I18" s="82">
        <v>-31.900000000000002</v>
      </c>
      <c r="J18" s="82">
        <v>1.6000000000000014</v>
      </c>
      <c r="K18" s="82">
        <v>34.638172330000003</v>
      </c>
      <c r="L18" s="82">
        <v>11.317370389999997</v>
      </c>
      <c r="M18" s="82">
        <v>16.467028319999997</v>
      </c>
      <c r="N18" s="82">
        <v>-20.556342929999992</v>
      </c>
      <c r="O18" s="82">
        <v>21.717254869999991</v>
      </c>
      <c r="P18" s="82">
        <v>-4.93091960000001</v>
      </c>
      <c r="Q18" s="82">
        <v>-4.0200602199999977</v>
      </c>
      <c r="R18" s="82">
        <v>-29.258717990000001</v>
      </c>
      <c r="S18" s="82">
        <v>-20.463307860000015</v>
      </c>
      <c r="T18" s="82">
        <v>-21.710702900010006</v>
      </c>
      <c r="U18" s="82">
        <v>-28.310254630000017</v>
      </c>
      <c r="V18" s="82">
        <v>-9.9272281543738004</v>
      </c>
      <c r="W18" s="82">
        <v>25.999770528592705</v>
      </c>
      <c r="X18" s="82">
        <v>4.1841945600004138</v>
      </c>
      <c r="Y18" s="82">
        <v>23.180057469999603</v>
      </c>
      <c r="Z18" s="82">
        <v>5.4364966600001168</v>
      </c>
      <c r="AA18" s="2"/>
      <c r="AB18" s="86">
        <v>7.3</v>
      </c>
      <c r="AC18" s="82">
        <v>-31.1</v>
      </c>
      <c r="AD18" s="82">
        <v>41.866228110000002</v>
      </c>
      <c r="AE18" s="82">
        <v>-16.492442940000018</v>
      </c>
      <c r="AF18" s="82">
        <v>-80.411493544383831</v>
      </c>
      <c r="AG18" s="82">
        <v>58.800519218592882</v>
      </c>
      <c r="AH18" s="202"/>
    </row>
    <row r="19" spans="2:34" s="1" customFormat="1" x14ac:dyDescent="0.35">
      <c r="B19" s="50" t="s">
        <v>947</v>
      </c>
      <c r="C19" s="67">
        <v>0</v>
      </c>
      <c r="D19" s="67">
        <v>0</v>
      </c>
      <c r="E19" s="67">
        <v>0</v>
      </c>
      <c r="F19" s="67">
        <v>0</v>
      </c>
      <c r="G19" s="67">
        <v>0</v>
      </c>
      <c r="H19" s="67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67">
        <v>0</v>
      </c>
      <c r="O19" s="67">
        <v>0</v>
      </c>
      <c r="P19" s="67">
        <v>0</v>
      </c>
      <c r="Q19" s="67">
        <v>0</v>
      </c>
      <c r="R19" s="67">
        <v>0</v>
      </c>
      <c r="S19" s="67">
        <v>0</v>
      </c>
      <c r="T19" s="67">
        <v>0</v>
      </c>
      <c r="U19" s="67">
        <v>0</v>
      </c>
      <c r="V19" s="67">
        <v>0</v>
      </c>
      <c r="W19" s="67">
        <v>7.566084</v>
      </c>
      <c r="X19" s="67">
        <v>7.2084789999999996</v>
      </c>
      <c r="Y19" s="67">
        <v>7.7686849999999996</v>
      </c>
      <c r="Z19" s="67">
        <v>8.005706</v>
      </c>
      <c r="AA19"/>
      <c r="AB19" s="87">
        <v>0</v>
      </c>
      <c r="AC19" s="67">
        <v>0</v>
      </c>
      <c r="AD19" s="67">
        <v>0</v>
      </c>
      <c r="AE19" s="67">
        <v>0</v>
      </c>
      <c r="AF19" s="67">
        <v>0</v>
      </c>
      <c r="AG19" s="67">
        <v>30.548953999999998</v>
      </c>
      <c r="AH19" s="202"/>
    </row>
    <row r="20" spans="2:34" s="1" customFormat="1" x14ac:dyDescent="0.35">
      <c r="B20" s="81" t="s">
        <v>948</v>
      </c>
      <c r="C20" s="82">
        <v>5.2</v>
      </c>
      <c r="D20" s="82">
        <v>9.6000000000000014</v>
      </c>
      <c r="E20" s="82">
        <v>1.6</v>
      </c>
      <c r="F20" s="82">
        <v>-9.1000000000000014</v>
      </c>
      <c r="G20" s="82">
        <v>17</v>
      </c>
      <c r="H20" s="82">
        <v>-17.799999999999997</v>
      </c>
      <c r="I20" s="82">
        <v>-31.900000000000002</v>
      </c>
      <c r="J20" s="82">
        <v>1.6000000000000014</v>
      </c>
      <c r="K20" s="82">
        <v>34.638172330000003</v>
      </c>
      <c r="L20" s="82">
        <v>11.317370389999997</v>
      </c>
      <c r="M20" s="82">
        <v>16.467028319999997</v>
      </c>
      <c r="N20" s="82">
        <v>-20.556342929999992</v>
      </c>
      <c r="O20" s="82">
        <v>21.717254869999991</v>
      </c>
      <c r="P20" s="82">
        <v>-4.93091960000001</v>
      </c>
      <c r="Q20" s="82">
        <v>-4.0200602199999977</v>
      </c>
      <c r="R20" s="82">
        <v>-29.258717990000001</v>
      </c>
      <c r="S20" s="82">
        <v>-20.463307860000015</v>
      </c>
      <c r="T20" s="82">
        <v>-21.710702900010006</v>
      </c>
      <c r="U20" s="82">
        <v>-28.310254630000017</v>
      </c>
      <c r="V20" s="82">
        <v>-9.9272281543738004</v>
      </c>
      <c r="W20" s="82">
        <v>33.565854528592709</v>
      </c>
      <c r="X20" s="82">
        <v>11.392673560000414</v>
      </c>
      <c r="Y20" s="82">
        <v>30.948742469999601</v>
      </c>
      <c r="Z20" s="82">
        <v>13.442202660000117</v>
      </c>
      <c r="AA20" s="20"/>
      <c r="AB20" s="86">
        <v>7.3</v>
      </c>
      <c r="AC20" s="82">
        <v>-31.1</v>
      </c>
      <c r="AD20" s="82">
        <v>41.866228110000002</v>
      </c>
      <c r="AE20" s="82">
        <v>-16.492442940000018</v>
      </c>
      <c r="AF20" s="82">
        <v>-80.411493544383831</v>
      </c>
      <c r="AG20" s="82">
        <v>89.349473218592891</v>
      </c>
      <c r="AH20" s="202"/>
    </row>
    <row r="21" spans="2:34" s="1" customFormat="1" x14ac:dyDescent="0.35">
      <c r="B21" s="51" t="s">
        <v>949</v>
      </c>
      <c r="C21" s="83">
        <v>0</v>
      </c>
      <c r="D21" s="83">
        <v>0</v>
      </c>
      <c r="E21" s="83">
        <v>0</v>
      </c>
      <c r="F21" s="83">
        <v>0</v>
      </c>
      <c r="G21" s="83">
        <v>0</v>
      </c>
      <c r="H21" s="83">
        <v>0</v>
      </c>
      <c r="I21" s="83">
        <v>0</v>
      </c>
      <c r="J21" s="83">
        <v>0</v>
      </c>
      <c r="K21" s="83">
        <v>-1.65201069</v>
      </c>
      <c r="L21" s="83">
        <v>-1.4919657</v>
      </c>
      <c r="M21" s="83">
        <v>-1.4186864300000002</v>
      </c>
      <c r="N21" s="83">
        <v>-2.00424107</v>
      </c>
      <c r="O21" s="83">
        <v>-4.0003529599999998</v>
      </c>
      <c r="P21" s="83">
        <v>-3.8755881699999999</v>
      </c>
      <c r="Q21" s="83">
        <v>-3.84060464</v>
      </c>
      <c r="R21" s="83">
        <v>-3.8288323399999999</v>
      </c>
      <c r="S21" s="83">
        <v>-2.9646201499999996</v>
      </c>
      <c r="T21" s="83">
        <v>-4.2538544699999994</v>
      </c>
      <c r="U21" s="83">
        <v>-4.3430524899999998</v>
      </c>
      <c r="V21" s="83">
        <v>-3.9759917800000002</v>
      </c>
      <c r="W21" s="83">
        <v>-3.1030851300000002</v>
      </c>
      <c r="X21" s="83">
        <v>-2.8101293100000002</v>
      </c>
      <c r="Y21" s="83">
        <v>-2.8769808600000002</v>
      </c>
      <c r="Z21" s="83">
        <v>-3.0435937299999996</v>
      </c>
      <c r="AA21"/>
      <c r="AB21" s="88">
        <v>0</v>
      </c>
      <c r="AC21" s="83">
        <v>0</v>
      </c>
      <c r="AD21" s="83">
        <v>-6.5669038899999999</v>
      </c>
      <c r="AE21" s="83">
        <v>-15.54537811</v>
      </c>
      <c r="AF21" s="83">
        <v>-15.537518889999998</v>
      </c>
      <c r="AG21" s="83">
        <v>-11.83378903</v>
      </c>
      <c r="AH21" s="202"/>
    </row>
    <row r="22" spans="2:34" s="1" customFormat="1" ht="4.5" customHeight="1" x14ac:dyDescent="0.35">
      <c r="B22" s="78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20"/>
      <c r="AB22" s="79"/>
      <c r="AC22" s="79"/>
      <c r="AD22" s="79"/>
      <c r="AE22" s="79"/>
      <c r="AF22" s="79"/>
      <c r="AG22" s="79"/>
      <c r="AH22" s="202"/>
    </row>
    <row r="23" spans="2:34" x14ac:dyDescent="0.35">
      <c r="B23" s="122" t="s">
        <v>950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132"/>
      <c r="X23" s="63"/>
      <c r="Y23" s="63"/>
      <c r="Z23" s="63"/>
      <c r="AB23" s="60"/>
      <c r="AC23" s="60"/>
      <c r="AD23" s="60"/>
      <c r="AE23" s="60"/>
      <c r="AF23" s="60"/>
      <c r="AG23" s="60"/>
      <c r="AH23" s="202"/>
    </row>
    <row r="24" spans="2:34" x14ac:dyDescent="0.35">
      <c r="B24" s="36" t="s">
        <v>951</v>
      </c>
      <c r="C24" s="61">
        <v>55.3</v>
      </c>
      <c r="D24" s="61">
        <v>61</v>
      </c>
      <c r="E24" s="61">
        <v>52.5</v>
      </c>
      <c r="F24" s="61">
        <v>47.6</v>
      </c>
      <c r="G24" s="61">
        <v>68.229470866550017</v>
      </c>
      <c r="H24" s="61">
        <v>15.9</v>
      </c>
      <c r="I24" s="61">
        <v>16</v>
      </c>
      <c r="J24" s="61">
        <v>49.1</v>
      </c>
      <c r="K24" s="61">
        <v>62.488175629999994</v>
      </c>
      <c r="L24" s="61">
        <v>37.681818540000002</v>
      </c>
      <c r="M24" s="61">
        <v>49.60531739999999</v>
      </c>
      <c r="N24" s="61">
        <v>25.82037764</v>
      </c>
      <c r="O24" s="61">
        <v>67.29003136</v>
      </c>
      <c r="P24" s="61">
        <v>55.762881419999999</v>
      </c>
      <c r="Q24" s="61">
        <v>74.516232360000004</v>
      </c>
      <c r="R24" s="61">
        <v>63.281342770000002</v>
      </c>
      <c r="S24" s="61">
        <v>79.269822459999986</v>
      </c>
      <c r="T24" s="61">
        <v>88.141214969999993</v>
      </c>
      <c r="U24" s="61">
        <v>86.35187805999999</v>
      </c>
      <c r="V24" s="61">
        <v>110.5106689600001</v>
      </c>
      <c r="W24" s="61">
        <v>122.93727822000119</v>
      </c>
      <c r="X24" s="82">
        <v>130.10298833000041</v>
      </c>
      <c r="Y24" s="82">
        <v>124.49550766999963</v>
      </c>
      <c r="Z24" s="82">
        <v>112.89480814000011</v>
      </c>
      <c r="AB24" s="85">
        <v>216.4</v>
      </c>
      <c r="AC24" s="61">
        <v>149.22947086655003</v>
      </c>
      <c r="AD24" s="61">
        <v>175.59568920999999</v>
      </c>
      <c r="AE24" s="61">
        <v>260.85048790999997</v>
      </c>
      <c r="AF24" s="61">
        <v>364.27358445000004</v>
      </c>
      <c r="AG24" s="61">
        <v>490.43058236000138</v>
      </c>
      <c r="AH24" s="202"/>
    </row>
    <row r="25" spans="2:34" s="1" customFormat="1" x14ac:dyDescent="0.35">
      <c r="B25" s="81" t="s">
        <v>952</v>
      </c>
      <c r="C25" s="82">
        <v>0</v>
      </c>
      <c r="D25" s="82">
        <v>0</v>
      </c>
      <c r="E25" s="82">
        <v>0</v>
      </c>
      <c r="F25" s="82">
        <v>0</v>
      </c>
      <c r="G25" s="82">
        <v>0</v>
      </c>
      <c r="H25" s="82">
        <v>0</v>
      </c>
      <c r="I25" s="82">
        <v>0</v>
      </c>
      <c r="J25" s="82">
        <v>0</v>
      </c>
      <c r="K25" s="82">
        <v>0</v>
      </c>
      <c r="L25" s="82">
        <v>0</v>
      </c>
      <c r="M25" s="82">
        <v>0</v>
      </c>
      <c r="N25" s="82">
        <v>-0.6235793300000001</v>
      </c>
      <c r="O25" s="82">
        <v>-0.68407281000000009</v>
      </c>
      <c r="P25" s="82">
        <v>-1.2451241599999998</v>
      </c>
      <c r="Q25" s="82">
        <v>-1.11086558</v>
      </c>
      <c r="R25" s="82">
        <v>-0.43791769999999997</v>
      </c>
      <c r="S25" s="82">
        <v>-0.10049441000000001</v>
      </c>
      <c r="T25" s="82">
        <v>-0.16687558999999999</v>
      </c>
      <c r="U25" s="82">
        <v>-0.16878201999999998</v>
      </c>
      <c r="V25" s="82">
        <v>-7.2444478999999999</v>
      </c>
      <c r="W25" s="82">
        <v>-9.0693363300000005</v>
      </c>
      <c r="X25" s="82">
        <v>-12.535534720000001</v>
      </c>
      <c r="Y25" s="82">
        <v>-11.850966640000001</v>
      </c>
      <c r="Z25" s="82">
        <v>-15.99967425</v>
      </c>
      <c r="AA25"/>
      <c r="AB25" s="86">
        <v>0</v>
      </c>
      <c r="AC25" s="82">
        <v>0</v>
      </c>
      <c r="AD25" s="82">
        <v>-0.6235793300000001</v>
      </c>
      <c r="AE25" s="82">
        <v>-3.4779802499999999</v>
      </c>
      <c r="AF25" s="82">
        <v>-7.6805999199999997</v>
      </c>
      <c r="AG25" s="82">
        <v>-49.455511939999994</v>
      </c>
      <c r="AH25" s="202"/>
    </row>
    <row r="26" spans="2:34" s="1" customFormat="1" x14ac:dyDescent="0.35">
      <c r="B26" s="50" t="s">
        <v>38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192">
        <v>-0.6235793300000001</v>
      </c>
      <c r="O26" s="67">
        <v>-0.68407281000000009</v>
      </c>
      <c r="P26" s="67">
        <v>-1.2451241599999998</v>
      </c>
      <c r="Q26" s="67">
        <v>-1.11086558</v>
      </c>
      <c r="R26" s="67">
        <v>-0.43791769999999997</v>
      </c>
      <c r="S26" s="67">
        <v>-0.10049441000000001</v>
      </c>
      <c r="T26" s="67">
        <v>-0.16687558999999999</v>
      </c>
      <c r="U26" s="67">
        <v>-0.16878201999999998</v>
      </c>
      <c r="V26" s="67">
        <v>-7.2444478999999999</v>
      </c>
      <c r="W26" s="67">
        <v>-9.0693363300000005</v>
      </c>
      <c r="X26" s="67">
        <v>-12.535534720000001</v>
      </c>
      <c r="Y26" s="67">
        <v>-11.850966640000001</v>
      </c>
      <c r="Z26" s="67">
        <v>-15.99967425</v>
      </c>
      <c r="AA26"/>
      <c r="AB26" s="87">
        <v>0</v>
      </c>
      <c r="AC26" s="67">
        <v>0</v>
      </c>
      <c r="AD26" s="67">
        <v>-0.6235793300000001</v>
      </c>
      <c r="AE26" s="67">
        <v>-3.4779802499999999</v>
      </c>
      <c r="AF26" s="67">
        <v>-7.6805999199999997</v>
      </c>
      <c r="AG26" s="67">
        <v>-49.455511939999994</v>
      </c>
      <c r="AH26" s="202"/>
    </row>
    <row r="27" spans="2:34" x14ac:dyDescent="0.35">
      <c r="B27" s="34" t="s">
        <v>953</v>
      </c>
      <c r="C27" s="193">
        <v>55.3</v>
      </c>
      <c r="D27" s="193">
        <v>61</v>
      </c>
      <c r="E27" s="193">
        <v>52.5</v>
      </c>
      <c r="F27" s="193">
        <v>47.6</v>
      </c>
      <c r="G27" s="193">
        <v>68.229470866550017</v>
      </c>
      <c r="H27" s="193">
        <v>15.9</v>
      </c>
      <c r="I27" s="193">
        <v>16</v>
      </c>
      <c r="J27" s="193">
        <v>49.1</v>
      </c>
      <c r="K27" s="193">
        <v>62.488175629999994</v>
      </c>
      <c r="L27" s="193">
        <v>37.681818540000002</v>
      </c>
      <c r="M27" s="193">
        <v>49.60531739999999</v>
      </c>
      <c r="N27" s="193">
        <v>25.196798309999998</v>
      </c>
      <c r="O27" s="193">
        <v>66.605958549999997</v>
      </c>
      <c r="P27" s="193">
        <v>54.517757259999996</v>
      </c>
      <c r="Q27" s="193">
        <v>73.405366780000008</v>
      </c>
      <c r="R27" s="193">
        <v>62.843425070000002</v>
      </c>
      <c r="S27" s="193">
        <v>79.16932804999999</v>
      </c>
      <c r="T27" s="193">
        <v>87.974339379999989</v>
      </c>
      <c r="U27" s="193">
        <v>86.183096039999995</v>
      </c>
      <c r="V27" s="193">
        <v>103.26622106000011</v>
      </c>
      <c r="W27" s="193">
        <v>113.86794189000119</v>
      </c>
      <c r="X27" s="193">
        <v>117.56745361000041</v>
      </c>
      <c r="Y27" s="193">
        <v>112.64454102999963</v>
      </c>
      <c r="Z27" s="193">
        <v>96.89513389000011</v>
      </c>
      <c r="AB27" s="194">
        <v>216.4</v>
      </c>
      <c r="AC27" s="193">
        <v>149.22947086655003</v>
      </c>
      <c r="AD27" s="193">
        <v>174.97210987999998</v>
      </c>
      <c r="AE27" s="193">
        <v>257.37250766</v>
      </c>
      <c r="AF27" s="193">
        <v>356.59298453000008</v>
      </c>
      <c r="AG27" s="193">
        <v>440.97507042000137</v>
      </c>
      <c r="AH27" s="202"/>
    </row>
    <row r="28" spans="2:34" s="1" customFormat="1" ht="4.5" customHeight="1" x14ac:dyDescent="0.35">
      <c r="B28" s="78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20"/>
      <c r="AB28" s="79"/>
      <c r="AC28" s="79"/>
      <c r="AD28" s="79"/>
      <c r="AE28" s="79"/>
      <c r="AF28" s="79"/>
      <c r="AG28" s="79" t="e">
        <v>#N/A</v>
      </c>
      <c r="AH28" s="202"/>
    </row>
    <row r="29" spans="2:34" x14ac:dyDescent="0.35">
      <c r="B29" s="36" t="s">
        <v>954</v>
      </c>
      <c r="C29" s="61">
        <v>5.2</v>
      </c>
      <c r="D29" s="61">
        <v>9.6000000000000014</v>
      </c>
      <c r="E29" s="61">
        <v>1.6</v>
      </c>
      <c r="F29" s="61">
        <v>-9.1000000000000014</v>
      </c>
      <c r="G29" s="61">
        <v>17</v>
      </c>
      <c r="H29" s="61">
        <v>-17.799999999999997</v>
      </c>
      <c r="I29" s="61">
        <v>-31.900000000000002</v>
      </c>
      <c r="J29" s="61">
        <v>1.6000000000000014</v>
      </c>
      <c r="K29" s="61">
        <v>34.638172330000003</v>
      </c>
      <c r="L29" s="61">
        <v>11.317370389999997</v>
      </c>
      <c r="M29" s="61">
        <v>16.467028319999997</v>
      </c>
      <c r="N29" s="61">
        <v>-20.556342929999992</v>
      </c>
      <c r="O29" s="61">
        <v>21.717254869999991</v>
      </c>
      <c r="P29" s="61">
        <v>-4.93091960000001</v>
      </c>
      <c r="Q29" s="61">
        <v>-4.0200602199999977</v>
      </c>
      <c r="R29" s="61">
        <v>-29.258717990000001</v>
      </c>
      <c r="S29" s="61">
        <v>-20.463307860000015</v>
      </c>
      <c r="T29" s="61">
        <v>-21.710702900010006</v>
      </c>
      <c r="U29" s="61">
        <v>-28.310254630000017</v>
      </c>
      <c r="V29" s="61">
        <v>-9.9272281543738004</v>
      </c>
      <c r="W29" s="61">
        <v>25.999770528592705</v>
      </c>
      <c r="X29" s="61">
        <v>4.1841945600004138</v>
      </c>
      <c r="Y29" s="61">
        <v>23.180057469999603</v>
      </c>
      <c r="Z29" s="61">
        <v>5.4364966600001168</v>
      </c>
      <c r="AB29" s="85">
        <v>7.3000000000000007</v>
      </c>
      <c r="AC29" s="61">
        <v>-31.1</v>
      </c>
      <c r="AD29" s="61">
        <v>41.866228110000002</v>
      </c>
      <c r="AE29" s="61">
        <v>-16.492442940000018</v>
      </c>
      <c r="AF29" s="61">
        <v>-80.411493544383831</v>
      </c>
      <c r="AG29" s="61">
        <v>58.800519218592882</v>
      </c>
      <c r="AH29" s="202"/>
    </row>
    <row r="30" spans="2:34" s="1" customFormat="1" x14ac:dyDescent="0.35">
      <c r="B30" s="50" t="s">
        <v>955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>
        <v>-9.0693363300000005</v>
      </c>
      <c r="X30" s="67">
        <v>-12.535534720000001</v>
      </c>
      <c r="Y30" s="67">
        <v>-11.850966640000001</v>
      </c>
      <c r="Z30" s="67">
        <v>-15.99967425</v>
      </c>
      <c r="AA30"/>
      <c r="AB30" s="87">
        <v>0</v>
      </c>
      <c r="AC30" s="67">
        <v>0</v>
      </c>
      <c r="AD30" s="67">
        <v>0</v>
      </c>
      <c r="AE30" s="67">
        <v>0</v>
      </c>
      <c r="AF30" s="67">
        <v>0</v>
      </c>
      <c r="AG30" s="67">
        <v>-49.455511939999994</v>
      </c>
      <c r="AH30" s="202"/>
    </row>
    <row r="31" spans="2:34" s="1" customFormat="1" x14ac:dyDescent="0.35">
      <c r="B31" s="50" t="s">
        <v>956</v>
      </c>
      <c r="C31" s="67">
        <v>0</v>
      </c>
      <c r="D31" s="67">
        <v>0</v>
      </c>
      <c r="E31" s="67">
        <v>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67">
        <v>0</v>
      </c>
      <c r="L31" s="67">
        <v>0</v>
      </c>
      <c r="M31" s="67">
        <v>0</v>
      </c>
      <c r="N31" s="67">
        <v>0</v>
      </c>
      <c r="O31" s="67">
        <v>0</v>
      </c>
      <c r="P31" s="67">
        <v>0</v>
      </c>
      <c r="Q31" s="67">
        <v>0</v>
      </c>
      <c r="R31" s="67">
        <v>0</v>
      </c>
      <c r="S31" s="67">
        <v>0</v>
      </c>
      <c r="T31" s="67">
        <v>0</v>
      </c>
      <c r="U31" s="67">
        <v>0</v>
      </c>
      <c r="V31" s="67">
        <v>0</v>
      </c>
      <c r="W31" s="67">
        <v>7.566084</v>
      </c>
      <c r="X31" s="67">
        <v>7.2084789999999996</v>
      </c>
      <c r="Y31" s="67">
        <v>7.7686849999999996</v>
      </c>
      <c r="Z31" s="67">
        <v>8.005706</v>
      </c>
      <c r="AA31"/>
      <c r="AB31" s="87">
        <v>0</v>
      </c>
      <c r="AC31" s="67">
        <v>0</v>
      </c>
      <c r="AD31" s="67">
        <v>0</v>
      </c>
      <c r="AE31" s="67">
        <v>0</v>
      </c>
      <c r="AF31" s="67">
        <v>0</v>
      </c>
      <c r="AG31" s="67">
        <v>30.548953999999998</v>
      </c>
      <c r="AH31" s="202"/>
    </row>
    <row r="32" spans="2:34" s="1" customFormat="1" x14ac:dyDescent="0.35">
      <c r="B32" s="51" t="s">
        <v>957</v>
      </c>
      <c r="C32" s="67">
        <v>0</v>
      </c>
      <c r="D32" s="67">
        <v>0</v>
      </c>
      <c r="E32" s="67">
        <v>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67">
        <v>-1.65201069</v>
      </c>
      <c r="L32" s="67">
        <v>-1.4919657</v>
      </c>
      <c r="M32" s="67">
        <v>-1.4186864300000002</v>
      </c>
      <c r="N32" s="67">
        <v>-2.00424107</v>
      </c>
      <c r="O32" s="67">
        <v>-4.0003529599999998</v>
      </c>
      <c r="P32" s="67">
        <v>-3.8755881699999999</v>
      </c>
      <c r="Q32" s="67">
        <v>-3.84060464</v>
      </c>
      <c r="R32" s="67">
        <v>-3.8288323399999999</v>
      </c>
      <c r="S32" s="67">
        <v>-2.9646201499999996</v>
      </c>
      <c r="T32" s="67">
        <v>-4.2538544699999994</v>
      </c>
      <c r="U32" s="67">
        <v>-4.3430524899999998</v>
      </c>
      <c r="V32" s="67">
        <v>-3.9759917800000002</v>
      </c>
      <c r="W32" s="67">
        <v>-3.1030851300000002</v>
      </c>
      <c r="X32" s="67">
        <v>-2.8101293100000002</v>
      </c>
      <c r="Y32" s="67">
        <v>-2.8769808600000002</v>
      </c>
      <c r="Z32" s="67">
        <v>-3.0435937299999996</v>
      </c>
      <c r="AA32"/>
      <c r="AB32" s="87">
        <v>0</v>
      </c>
      <c r="AC32" s="67">
        <v>0</v>
      </c>
      <c r="AD32" s="67">
        <v>-6.5669038899999999</v>
      </c>
      <c r="AE32" s="67">
        <v>-15.54537811</v>
      </c>
      <c r="AF32" s="67">
        <v>-15.537518889999998</v>
      </c>
      <c r="AG32" s="67">
        <v>-11.83378903</v>
      </c>
      <c r="AH32" s="202"/>
    </row>
    <row r="33" spans="2:34" x14ac:dyDescent="0.35">
      <c r="B33" s="34" t="s">
        <v>958</v>
      </c>
      <c r="C33" s="193">
        <v>5.2</v>
      </c>
      <c r="D33" s="193">
        <v>9.6000000000000014</v>
      </c>
      <c r="E33" s="193">
        <v>1.6</v>
      </c>
      <c r="F33" s="193">
        <v>-9.1000000000000014</v>
      </c>
      <c r="G33" s="193">
        <v>17</v>
      </c>
      <c r="H33" s="193">
        <v>-17.799999999999997</v>
      </c>
      <c r="I33" s="193">
        <v>-31.900000000000002</v>
      </c>
      <c r="J33" s="193">
        <v>1.6000000000000014</v>
      </c>
      <c r="K33" s="193">
        <v>32.986161640000006</v>
      </c>
      <c r="L33" s="193">
        <v>9.8254046899999974</v>
      </c>
      <c r="M33" s="193">
        <v>15.048341889999996</v>
      </c>
      <c r="N33" s="193">
        <v>-22.560583999999992</v>
      </c>
      <c r="O33" s="193">
        <v>17.71690190999999</v>
      </c>
      <c r="P33" s="193">
        <v>-8.8065077700000103</v>
      </c>
      <c r="Q33" s="193">
        <v>-7.8606648599999982</v>
      </c>
      <c r="R33" s="193">
        <v>-33.087550329999999</v>
      </c>
      <c r="S33" s="193">
        <v>-23.427928010000013</v>
      </c>
      <c r="T33" s="193">
        <v>-25.964557370010006</v>
      </c>
      <c r="U33" s="193">
        <v>-32.653307120000015</v>
      </c>
      <c r="V33" s="193">
        <v>-13.903219934373801</v>
      </c>
      <c r="W33" s="193">
        <v>21.393433068592707</v>
      </c>
      <c r="X33" s="193">
        <v>-3.9529904699995879</v>
      </c>
      <c r="Y33" s="193">
        <v>16.220794969999602</v>
      </c>
      <c r="Z33" s="193">
        <v>-5.6010653199998828</v>
      </c>
      <c r="AB33" s="195">
        <v>7.3000000000000007</v>
      </c>
      <c r="AC33" s="196">
        <v>-31.1</v>
      </c>
      <c r="AD33" s="196">
        <v>35.29932422000001</v>
      </c>
      <c r="AE33" s="196">
        <v>-32.037821050000019</v>
      </c>
      <c r="AF33" s="196">
        <v>-95.949012434383832</v>
      </c>
      <c r="AG33" s="196">
        <v>28.060172248592885</v>
      </c>
      <c r="AH33" s="202"/>
    </row>
    <row r="34" spans="2:34" s="1" customFormat="1" ht="4.5" customHeight="1" x14ac:dyDescent="0.35">
      <c r="B34" s="78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20"/>
      <c r="AB34" s="79"/>
      <c r="AC34" s="79"/>
      <c r="AD34" s="79"/>
      <c r="AE34" s="79"/>
      <c r="AF34" s="79"/>
      <c r="AG34" s="79"/>
      <c r="AH34" s="202"/>
    </row>
    <row r="35" spans="2:34" x14ac:dyDescent="0.35">
      <c r="B35" s="122" t="s">
        <v>39</v>
      </c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4"/>
      <c r="AB35" s="60"/>
      <c r="AC35" s="60"/>
      <c r="AD35" s="60"/>
      <c r="AE35" s="60"/>
      <c r="AF35" s="60"/>
      <c r="AG35" s="60"/>
      <c r="AH35" s="202"/>
    </row>
    <row r="36" spans="2:34" x14ac:dyDescent="0.35">
      <c r="B36" s="36" t="s">
        <v>941</v>
      </c>
      <c r="C36" s="61">
        <v>0</v>
      </c>
      <c r="D36" s="61">
        <v>0</v>
      </c>
      <c r="E36" s="61">
        <v>0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1.3319272099999999</v>
      </c>
      <c r="O36" s="61">
        <v>10.589210250000001</v>
      </c>
      <c r="P36" s="61">
        <v>29.67217063</v>
      </c>
      <c r="Q36" s="61">
        <v>44.74493897</v>
      </c>
      <c r="R36" s="61">
        <v>52.626327490000001</v>
      </c>
      <c r="S36" s="61">
        <v>69.332304419999986</v>
      </c>
      <c r="T36" s="61">
        <v>79.933839419999998</v>
      </c>
      <c r="U36" s="61">
        <v>86.675026219999992</v>
      </c>
      <c r="V36" s="61">
        <v>103.31974589000011</v>
      </c>
      <c r="W36" s="61">
        <v>110.11983513000119</v>
      </c>
      <c r="X36" s="82">
        <v>114.8317105800004</v>
      </c>
      <c r="Y36" s="82">
        <v>114.36820885999963</v>
      </c>
      <c r="Z36" s="82">
        <v>101.10432087000011</v>
      </c>
      <c r="AA36" s="4"/>
      <c r="AB36" s="85">
        <v>0</v>
      </c>
      <c r="AC36" s="61">
        <v>0</v>
      </c>
      <c r="AD36" s="61">
        <v>1.3319272099999999</v>
      </c>
      <c r="AE36" s="61">
        <v>137.63264734000001</v>
      </c>
      <c r="AF36" s="61">
        <v>339.26091595000008</v>
      </c>
      <c r="AG36" s="61">
        <v>440.42407544000133</v>
      </c>
      <c r="AH36" s="202"/>
    </row>
    <row r="37" spans="2:34" s="1" customFormat="1" x14ac:dyDescent="0.35">
      <c r="B37" s="81" t="s">
        <v>942</v>
      </c>
      <c r="C37" s="82">
        <v>0</v>
      </c>
      <c r="D37" s="82">
        <v>0</v>
      </c>
      <c r="E37" s="82">
        <v>0</v>
      </c>
      <c r="F37" s="82">
        <v>0</v>
      </c>
      <c r="G37" s="82">
        <v>0</v>
      </c>
      <c r="H37" s="82">
        <v>0</v>
      </c>
      <c r="I37" s="82">
        <v>0</v>
      </c>
      <c r="J37" s="82">
        <v>0</v>
      </c>
      <c r="K37" s="82">
        <v>0</v>
      </c>
      <c r="L37" s="82">
        <v>0</v>
      </c>
      <c r="M37" s="82">
        <v>0</v>
      </c>
      <c r="N37" s="82">
        <v>1.3319272099999999</v>
      </c>
      <c r="O37" s="82">
        <v>10.589210250000001</v>
      </c>
      <c r="P37" s="82">
        <v>29.67217063</v>
      </c>
      <c r="Q37" s="82">
        <v>44.74493897</v>
      </c>
      <c r="R37" s="82">
        <v>52.626327490000001</v>
      </c>
      <c r="S37" s="82">
        <v>69.332304419999986</v>
      </c>
      <c r="T37" s="82">
        <v>79.933839419999998</v>
      </c>
      <c r="U37" s="82">
        <v>86.675026219999992</v>
      </c>
      <c r="V37" s="82">
        <v>103.31974589000011</v>
      </c>
      <c r="W37" s="82">
        <v>102.55375113000117</v>
      </c>
      <c r="X37" s="82">
        <v>107.62323158000041</v>
      </c>
      <c r="Y37" s="82">
        <v>106.59952385999962</v>
      </c>
      <c r="Z37" s="82">
        <v>93.098614870000105</v>
      </c>
      <c r="AA37"/>
      <c r="AB37" s="86">
        <v>0</v>
      </c>
      <c r="AC37" s="82">
        <v>0</v>
      </c>
      <c r="AD37" s="82">
        <v>1.3319272099999999</v>
      </c>
      <c r="AE37" s="82">
        <v>137.63264734000001</v>
      </c>
      <c r="AF37" s="82">
        <v>339.26091595000008</v>
      </c>
      <c r="AG37" s="82">
        <v>409.87512144000135</v>
      </c>
      <c r="AH37" s="202"/>
    </row>
    <row r="38" spans="2:34" s="1" customFormat="1" x14ac:dyDescent="0.35">
      <c r="B38" s="50" t="s">
        <v>943</v>
      </c>
      <c r="C38" s="67">
        <v>0</v>
      </c>
      <c r="D38" s="67">
        <v>0</v>
      </c>
      <c r="E38" s="67">
        <v>0</v>
      </c>
      <c r="F38" s="67">
        <v>0</v>
      </c>
      <c r="G38" s="67">
        <v>0</v>
      </c>
      <c r="H38" s="67">
        <v>0</v>
      </c>
      <c r="I38" s="67">
        <v>0</v>
      </c>
      <c r="J38" s="67">
        <v>0</v>
      </c>
      <c r="K38" s="67">
        <v>0</v>
      </c>
      <c r="L38" s="67">
        <v>0</v>
      </c>
      <c r="M38" s="67">
        <v>0</v>
      </c>
      <c r="N38" s="67">
        <v>-0.49241065000000001</v>
      </c>
      <c r="O38" s="67">
        <v>-1.1940805700000001</v>
      </c>
      <c r="P38" s="67">
        <v>-12.191872999999999</v>
      </c>
      <c r="Q38" s="67">
        <v>-20.847205199999998</v>
      </c>
      <c r="R38" s="67">
        <v>-30.037924289999999</v>
      </c>
      <c r="S38" s="67">
        <v>-44.123577299999994</v>
      </c>
      <c r="T38" s="67">
        <v>-58.962680320010008</v>
      </c>
      <c r="U38" s="67">
        <v>-64.191338520000002</v>
      </c>
      <c r="V38" s="67">
        <v>-56.600098884373907</v>
      </c>
      <c r="W38" s="67">
        <v>-41.004241581408458</v>
      </c>
      <c r="X38" s="67">
        <v>-69.051995660000003</v>
      </c>
      <c r="Y38" s="67">
        <v>-42.890540780000009</v>
      </c>
      <c r="Z38" s="67">
        <v>-49.495258079999985</v>
      </c>
      <c r="AA38" s="19"/>
      <c r="AB38" s="87">
        <v>0</v>
      </c>
      <c r="AC38" s="67">
        <v>0</v>
      </c>
      <c r="AD38" s="67">
        <v>-0.49241065000000001</v>
      </c>
      <c r="AE38" s="67">
        <v>-64.271083059999995</v>
      </c>
      <c r="AF38" s="67">
        <v>-223.87769502438391</v>
      </c>
      <c r="AG38" s="67">
        <v>-202.44203610140841</v>
      </c>
      <c r="AH38" s="202"/>
    </row>
    <row r="39" spans="2:34" s="1" customFormat="1" x14ac:dyDescent="0.35">
      <c r="B39" s="81" t="s">
        <v>944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82">
        <v>0</v>
      </c>
      <c r="K39" s="82">
        <v>-0.12761082999999998</v>
      </c>
      <c r="L39" s="82">
        <v>-0.17817133999999998</v>
      </c>
      <c r="M39" s="82">
        <v>-0.13287628999999998</v>
      </c>
      <c r="N39" s="82">
        <v>-3.8890551599999998</v>
      </c>
      <c r="O39" s="82">
        <v>-20.707330020000001</v>
      </c>
      <c r="P39" s="82">
        <v>-24.410334589999994</v>
      </c>
      <c r="Q39" s="82">
        <v>-34.094543099999996</v>
      </c>
      <c r="R39" s="82">
        <v>-36.011809280000001</v>
      </c>
      <c r="S39" s="82">
        <v>-34.30130312</v>
      </c>
      <c r="T39" s="82">
        <v>-44.073631570000003</v>
      </c>
      <c r="U39" s="82">
        <v>-44.520901719999998</v>
      </c>
      <c r="V39" s="82">
        <v>-54.080619959999993</v>
      </c>
      <c r="W39" s="82">
        <v>-44.034569150000003</v>
      </c>
      <c r="X39" s="82">
        <v>-44.604970939999994</v>
      </c>
      <c r="Y39" s="82">
        <v>-45.884310739999997</v>
      </c>
      <c r="Z39" s="82">
        <v>-44.814213910000007</v>
      </c>
      <c r="AA39"/>
      <c r="AB39" s="86">
        <v>0</v>
      </c>
      <c r="AC39" s="82">
        <v>0</v>
      </c>
      <c r="AD39" s="82">
        <v>-4.3277136199999999</v>
      </c>
      <c r="AE39" s="82">
        <v>-115.22401699</v>
      </c>
      <c r="AF39" s="82">
        <v>-176.97645636999999</v>
      </c>
      <c r="AG39" s="82">
        <v>-179.33806473999999</v>
      </c>
      <c r="AH39" s="202"/>
    </row>
    <row r="40" spans="2:34" x14ac:dyDescent="0.35">
      <c r="B40" s="50" t="s">
        <v>865</v>
      </c>
      <c r="C40" s="67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-2.33922549</v>
      </c>
      <c r="O40" s="67">
        <v>-18.124954440000003</v>
      </c>
      <c r="P40" s="67">
        <v>-20.608000609999998</v>
      </c>
      <c r="Q40" s="67">
        <v>-31.561546099999997</v>
      </c>
      <c r="R40" s="67">
        <v>-31.980508709999999</v>
      </c>
      <c r="S40" s="67">
        <v>-30.808830369999999</v>
      </c>
      <c r="T40" s="67">
        <v>-38.962303570000003</v>
      </c>
      <c r="U40" s="67">
        <v>-39.817941249999997</v>
      </c>
      <c r="V40" s="67">
        <v>-46.700829539999994</v>
      </c>
      <c r="W40" s="67">
        <v>-40.321291080000002</v>
      </c>
      <c r="X40" s="67">
        <v>-40.733324999999994</v>
      </c>
      <c r="Y40" s="67">
        <v>-41.427236799999996</v>
      </c>
      <c r="Z40" s="67">
        <v>-39.728559790000006</v>
      </c>
      <c r="AB40" s="87">
        <v>0</v>
      </c>
      <c r="AC40" s="67">
        <v>0</v>
      </c>
      <c r="AD40" s="67">
        <v>-2.33922549</v>
      </c>
      <c r="AE40" s="67">
        <v>-102.27500986</v>
      </c>
      <c r="AF40" s="67">
        <v>-156.28990472999999</v>
      </c>
      <c r="AG40" s="67">
        <v>-162.21041266999998</v>
      </c>
      <c r="AH40" s="202"/>
    </row>
    <row r="41" spans="2:34" x14ac:dyDescent="0.35">
      <c r="B41" s="50" t="s">
        <v>864</v>
      </c>
      <c r="C41" s="67">
        <v>0</v>
      </c>
      <c r="D41" s="67">
        <v>0</v>
      </c>
      <c r="E41" s="67">
        <v>0</v>
      </c>
      <c r="F41" s="67">
        <v>0</v>
      </c>
      <c r="G41" s="67">
        <v>0</v>
      </c>
      <c r="H41" s="67">
        <v>0</v>
      </c>
      <c r="I41" s="67">
        <v>0</v>
      </c>
      <c r="J41" s="67">
        <v>0</v>
      </c>
      <c r="K41" s="67">
        <v>-0.12761082999999998</v>
      </c>
      <c r="L41" s="67">
        <v>-0.17817133999999998</v>
      </c>
      <c r="M41" s="67">
        <v>-0.13287628999999998</v>
      </c>
      <c r="N41" s="67">
        <v>-1.5498296699999998</v>
      </c>
      <c r="O41" s="67">
        <v>-2.582375579999999</v>
      </c>
      <c r="P41" s="67">
        <v>-2.8174486799999996</v>
      </c>
      <c r="Q41" s="67">
        <v>-2.5209705800000006</v>
      </c>
      <c r="R41" s="67">
        <v>-3.9958895700000001</v>
      </c>
      <c r="S41" s="67">
        <v>-3.4668674100000003</v>
      </c>
      <c r="T41" s="67">
        <v>-4.8830016400000007</v>
      </c>
      <c r="U41" s="67">
        <v>-4.7031895600000002</v>
      </c>
      <c r="V41" s="67">
        <v>-7.3797904199999991</v>
      </c>
      <c r="W41" s="67">
        <v>-3.7161792699999996</v>
      </c>
      <c r="X41" s="67">
        <v>-3.8719577999999988</v>
      </c>
      <c r="Y41" s="67">
        <v>-4.4570739399999999</v>
      </c>
      <c r="Z41" s="67">
        <v>-4.9002261199999992</v>
      </c>
      <c r="AB41" s="87">
        <v>0</v>
      </c>
      <c r="AC41" s="67">
        <v>0</v>
      </c>
      <c r="AD41" s="67">
        <v>-1.9884881299999999</v>
      </c>
      <c r="AE41" s="67">
        <v>-11.916684409999998</v>
      </c>
      <c r="AF41" s="67">
        <v>-20.43284903</v>
      </c>
      <c r="AG41" s="67">
        <v>-16.945437129999998</v>
      </c>
      <c r="AH41" s="202"/>
    </row>
    <row r="42" spans="2:34" x14ac:dyDescent="0.35">
      <c r="B42" s="50" t="s">
        <v>945</v>
      </c>
      <c r="C42" s="67">
        <v>0</v>
      </c>
      <c r="D42" s="67">
        <v>0</v>
      </c>
      <c r="E42" s="67">
        <v>0</v>
      </c>
      <c r="F42" s="67">
        <v>0</v>
      </c>
      <c r="G42" s="67">
        <v>0</v>
      </c>
      <c r="H42" s="67">
        <v>0</v>
      </c>
      <c r="I42" s="67">
        <v>0</v>
      </c>
      <c r="J42" s="67">
        <v>0</v>
      </c>
      <c r="K42" s="67">
        <v>0</v>
      </c>
      <c r="L42" s="67">
        <v>0</v>
      </c>
      <c r="M42" s="67">
        <v>0</v>
      </c>
      <c r="N42" s="67">
        <v>0</v>
      </c>
      <c r="O42" s="67">
        <v>0</v>
      </c>
      <c r="P42" s="67">
        <v>-0.98488529999999996</v>
      </c>
      <c r="Q42" s="67">
        <v>-1.2026419999999998E-2</v>
      </c>
      <c r="R42" s="67">
        <v>-3.5410999999999998E-2</v>
      </c>
      <c r="S42" s="67">
        <v>-2.5605340000000001E-2</v>
      </c>
      <c r="T42" s="67">
        <v>-0.22832636000000001</v>
      </c>
      <c r="U42" s="67">
        <v>2.2908999999999999E-4</v>
      </c>
      <c r="V42" s="67">
        <v>0</v>
      </c>
      <c r="W42" s="67">
        <v>2.9012000000000005E-3</v>
      </c>
      <c r="X42" s="67">
        <v>3.1186000000000001E-4</v>
      </c>
      <c r="Y42" s="67">
        <v>0</v>
      </c>
      <c r="Z42" s="67">
        <v>-0.18542799999999998</v>
      </c>
      <c r="AA42" s="20"/>
      <c r="AB42" s="87">
        <v>0</v>
      </c>
      <c r="AC42" s="67">
        <v>0</v>
      </c>
      <c r="AD42" s="67">
        <v>0</v>
      </c>
      <c r="AE42" s="67">
        <v>-1.03232272</v>
      </c>
      <c r="AF42" s="67">
        <v>-0.25370261</v>
      </c>
      <c r="AG42" s="67">
        <v>-0.18221493999999999</v>
      </c>
      <c r="AH42" s="202"/>
    </row>
    <row r="43" spans="2:34" s="1" customFormat="1" x14ac:dyDescent="0.35">
      <c r="B43" s="81" t="s">
        <v>946</v>
      </c>
      <c r="C43" s="82">
        <v>0</v>
      </c>
      <c r="D43" s="82">
        <v>0</v>
      </c>
      <c r="E43" s="82">
        <v>0</v>
      </c>
      <c r="F43" s="82">
        <v>0</v>
      </c>
      <c r="G43" s="82">
        <v>0</v>
      </c>
      <c r="H43" s="82">
        <v>0</v>
      </c>
      <c r="I43" s="82">
        <v>0</v>
      </c>
      <c r="J43" s="82">
        <v>0</v>
      </c>
      <c r="K43" s="82">
        <v>-0.12761082999999998</v>
      </c>
      <c r="L43" s="82">
        <v>-0.17817133999999998</v>
      </c>
      <c r="M43" s="82">
        <v>-0.13287628999999998</v>
      </c>
      <c r="N43" s="82">
        <v>-3.0495386</v>
      </c>
      <c r="O43" s="82">
        <v>-11.31220034</v>
      </c>
      <c r="P43" s="82">
        <v>-6.9300369599999918</v>
      </c>
      <c r="Q43" s="82">
        <v>-10.196809329999994</v>
      </c>
      <c r="R43" s="82">
        <v>-13.423406079999999</v>
      </c>
      <c r="S43" s="82">
        <v>-9.0925760000000082</v>
      </c>
      <c r="T43" s="82">
        <v>-23.102472470010014</v>
      </c>
      <c r="U43" s="82">
        <v>-22.037214020000008</v>
      </c>
      <c r="V43" s="82">
        <v>-7.3609729543737927</v>
      </c>
      <c r="W43" s="82">
        <v>17.514940398592714</v>
      </c>
      <c r="X43" s="82">
        <v>-6.0337350199995896</v>
      </c>
      <c r="Y43" s="82">
        <v>17.824672339999616</v>
      </c>
      <c r="Z43" s="82">
        <v>-1.2108571199998863</v>
      </c>
      <c r="AA43" s="18"/>
      <c r="AB43" s="86">
        <v>0</v>
      </c>
      <c r="AC43" s="82">
        <v>0</v>
      </c>
      <c r="AD43" s="82">
        <v>-3.4881970600000001</v>
      </c>
      <c r="AE43" s="82">
        <v>-41.862452709999985</v>
      </c>
      <c r="AF43" s="82">
        <v>-61.593235444383822</v>
      </c>
      <c r="AG43" s="82">
        <v>28.095020598592889</v>
      </c>
      <c r="AH43" s="202"/>
    </row>
    <row r="44" spans="2:34" s="1" customFormat="1" x14ac:dyDescent="0.35">
      <c r="B44" s="50" t="s">
        <v>947</v>
      </c>
      <c r="C44" s="67">
        <v>0</v>
      </c>
      <c r="D44" s="67">
        <v>0</v>
      </c>
      <c r="E44" s="67">
        <v>0</v>
      </c>
      <c r="F44" s="67">
        <v>0</v>
      </c>
      <c r="G44" s="67">
        <v>0</v>
      </c>
      <c r="H44" s="67">
        <v>0</v>
      </c>
      <c r="I44" s="67">
        <v>0</v>
      </c>
      <c r="J44" s="67">
        <v>0</v>
      </c>
      <c r="K44" s="67">
        <v>0</v>
      </c>
      <c r="L44" s="67">
        <v>0</v>
      </c>
      <c r="M44" s="67">
        <v>0</v>
      </c>
      <c r="N44" s="67">
        <v>0</v>
      </c>
      <c r="O44" s="67">
        <v>0</v>
      </c>
      <c r="P44" s="67">
        <v>0</v>
      </c>
      <c r="Q44" s="67">
        <v>0</v>
      </c>
      <c r="R44" s="67">
        <v>0</v>
      </c>
      <c r="S44" s="67">
        <v>0</v>
      </c>
      <c r="T44" s="67">
        <v>0</v>
      </c>
      <c r="U44" s="67">
        <v>0</v>
      </c>
      <c r="V44" s="67">
        <v>0</v>
      </c>
      <c r="W44" s="67">
        <v>7.566084</v>
      </c>
      <c r="X44" s="67">
        <v>7.2084789999999996</v>
      </c>
      <c r="Y44" s="67">
        <v>7.7686849999999996</v>
      </c>
      <c r="Z44" s="67">
        <v>8.005706</v>
      </c>
      <c r="AA44" s="18"/>
      <c r="AB44" s="87">
        <v>0</v>
      </c>
      <c r="AC44" s="67">
        <v>0</v>
      </c>
      <c r="AD44" s="67">
        <v>0</v>
      </c>
      <c r="AE44" s="67">
        <v>0</v>
      </c>
      <c r="AF44" s="67">
        <v>0</v>
      </c>
      <c r="AG44" s="67">
        <v>30.548953999999998</v>
      </c>
      <c r="AH44" s="202"/>
    </row>
    <row r="45" spans="2:34" s="1" customFormat="1" x14ac:dyDescent="0.35">
      <c r="B45" s="81" t="s">
        <v>948</v>
      </c>
      <c r="C45" s="82">
        <v>0</v>
      </c>
      <c r="D45" s="82">
        <v>0</v>
      </c>
      <c r="E45" s="82">
        <v>0</v>
      </c>
      <c r="F45" s="82">
        <v>0</v>
      </c>
      <c r="G45" s="82">
        <v>0</v>
      </c>
      <c r="H45" s="82">
        <v>0</v>
      </c>
      <c r="I45" s="82">
        <v>0</v>
      </c>
      <c r="J45" s="82">
        <v>0</v>
      </c>
      <c r="K45" s="82">
        <v>-0.12761082999999998</v>
      </c>
      <c r="L45" s="82">
        <v>-0.17817133999999998</v>
      </c>
      <c r="M45" s="82">
        <v>-0.13287628999999998</v>
      </c>
      <c r="N45" s="82">
        <v>-3.0495386</v>
      </c>
      <c r="O45" s="82">
        <v>-11.31220034</v>
      </c>
      <c r="P45" s="82">
        <v>-6.9300369599999918</v>
      </c>
      <c r="Q45" s="82">
        <v>-10.196809329999994</v>
      </c>
      <c r="R45" s="82">
        <v>-13.423406079999999</v>
      </c>
      <c r="S45" s="82">
        <v>-9.0925760000000082</v>
      </c>
      <c r="T45" s="82">
        <v>-23.102472470010014</v>
      </c>
      <c r="U45" s="82">
        <v>-22.037214020000008</v>
      </c>
      <c r="V45" s="82">
        <v>-7.3609729543737927</v>
      </c>
      <c r="W45" s="82">
        <v>25.081024398592714</v>
      </c>
      <c r="X45" s="82">
        <v>1.17474398000041</v>
      </c>
      <c r="Y45" s="82">
        <v>25.593357339999613</v>
      </c>
      <c r="Z45" s="82">
        <v>6.7948488800001137</v>
      </c>
      <c r="AA45" s="18"/>
      <c r="AB45" s="86">
        <v>0</v>
      </c>
      <c r="AC45" s="82">
        <v>0</v>
      </c>
      <c r="AD45" s="82">
        <v>-3.4881970600000001</v>
      </c>
      <c r="AE45" s="82">
        <v>-41.862452709999985</v>
      </c>
      <c r="AF45" s="82">
        <v>-61.593235444383822</v>
      </c>
      <c r="AG45" s="82">
        <v>58.643974598592891</v>
      </c>
      <c r="AH45" s="202"/>
    </row>
    <row r="46" spans="2:34" s="1" customFormat="1" x14ac:dyDescent="0.35">
      <c r="B46" s="51" t="s">
        <v>949</v>
      </c>
      <c r="C46" s="83">
        <v>0</v>
      </c>
      <c r="D46" s="83">
        <v>0</v>
      </c>
      <c r="E46" s="83">
        <v>0</v>
      </c>
      <c r="F46" s="83">
        <v>0</v>
      </c>
      <c r="G46" s="83">
        <v>0</v>
      </c>
      <c r="H46" s="83">
        <v>0</v>
      </c>
      <c r="I46" s="83">
        <v>0</v>
      </c>
      <c r="J46" s="83">
        <v>0</v>
      </c>
      <c r="K46" s="83">
        <v>0</v>
      </c>
      <c r="L46" s="83">
        <v>0</v>
      </c>
      <c r="M46" s="83">
        <v>0</v>
      </c>
      <c r="N46" s="83">
        <v>-7.7261700000000001E-3</v>
      </c>
      <c r="O46" s="83">
        <v>-2.8772776099999997</v>
      </c>
      <c r="P46" s="83">
        <v>-2.8916285899999998</v>
      </c>
      <c r="Q46" s="83">
        <v>-2.93323489</v>
      </c>
      <c r="R46" s="83">
        <v>-3.0047570000000001</v>
      </c>
      <c r="S46" s="83">
        <v>-3.2947255599999994</v>
      </c>
      <c r="T46" s="83">
        <v>-3.5826557599999997</v>
      </c>
      <c r="U46" s="83">
        <v>-3.6892855299999994</v>
      </c>
      <c r="V46" s="83">
        <v>-3.3437056200000002</v>
      </c>
      <c r="W46" s="83">
        <v>-2.4943729800000005</v>
      </c>
      <c r="X46" s="67">
        <v>-2.2380990900000004</v>
      </c>
      <c r="Y46" s="67">
        <v>-2.3572894500000001</v>
      </c>
      <c r="Z46" s="67">
        <v>-2.6126479899999997</v>
      </c>
      <c r="AA46" s="18"/>
      <c r="AB46" s="88">
        <v>0</v>
      </c>
      <c r="AC46" s="83">
        <v>0</v>
      </c>
      <c r="AD46" s="83">
        <v>-7.7261700000000001E-3</v>
      </c>
      <c r="AE46" s="83">
        <v>-11.706898089999999</v>
      </c>
      <c r="AF46" s="83">
        <v>-13.910372469999999</v>
      </c>
      <c r="AG46" s="83">
        <v>-9.7024095100000007</v>
      </c>
      <c r="AH46" s="202"/>
    </row>
    <row r="47" spans="2:34" s="1" customFormat="1" ht="4.5" customHeight="1" x14ac:dyDescent="0.35">
      <c r="B47" s="78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18"/>
      <c r="AB47" s="79"/>
      <c r="AC47" s="79"/>
      <c r="AD47" s="79"/>
      <c r="AE47" s="79"/>
      <c r="AF47" s="79"/>
      <c r="AG47" s="79"/>
      <c r="AH47" s="202"/>
    </row>
    <row r="48" spans="2:34" x14ac:dyDescent="0.35">
      <c r="B48" s="55" t="s">
        <v>40</v>
      </c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60"/>
      <c r="X48" s="60"/>
      <c r="Y48" s="60"/>
      <c r="Z48" s="60"/>
      <c r="AB48" s="60"/>
      <c r="AC48" s="60"/>
      <c r="AD48" s="60"/>
      <c r="AE48" s="60"/>
      <c r="AF48" s="60"/>
      <c r="AG48" s="60"/>
      <c r="AH48" s="202"/>
    </row>
    <row r="49" spans="2:34" x14ac:dyDescent="0.35">
      <c r="B49" s="36" t="s">
        <v>941</v>
      </c>
      <c r="C49" s="61">
        <v>55.3</v>
      </c>
      <c r="D49" s="61">
        <v>61</v>
      </c>
      <c r="E49" s="61">
        <v>52.5</v>
      </c>
      <c r="F49" s="61">
        <v>47.6</v>
      </c>
      <c r="G49" s="61">
        <v>68.229470866550017</v>
      </c>
      <c r="H49" s="61">
        <v>15.9</v>
      </c>
      <c r="I49" s="61">
        <v>16</v>
      </c>
      <c r="J49" s="61">
        <v>49.1</v>
      </c>
      <c r="K49" s="61">
        <v>62.488175629999994</v>
      </c>
      <c r="L49" s="61">
        <v>37.681818540000002</v>
      </c>
      <c r="M49" s="61">
        <v>49.60531739999999</v>
      </c>
      <c r="N49" s="61">
        <v>24.48845043</v>
      </c>
      <c r="O49" s="61">
        <v>56.700821109999993</v>
      </c>
      <c r="P49" s="61">
        <v>26.090710789999996</v>
      </c>
      <c r="Q49" s="61">
        <v>29.77129339</v>
      </c>
      <c r="R49" s="61">
        <v>10.655015279999999</v>
      </c>
      <c r="S49" s="61">
        <v>9.9375180399999987</v>
      </c>
      <c r="T49" s="61">
        <v>8.2073755499999983</v>
      </c>
      <c r="U49" s="61">
        <v>-0.32314815999999991</v>
      </c>
      <c r="V49" s="61">
        <v>7.1909230700000002</v>
      </c>
      <c r="W49" s="61">
        <v>12.817443089999999</v>
      </c>
      <c r="X49" s="82">
        <v>15.271277749999999</v>
      </c>
      <c r="Y49" s="82">
        <v>10.127298809999997</v>
      </c>
      <c r="Z49" s="82">
        <v>11.790487270000002</v>
      </c>
      <c r="AA49" s="20"/>
      <c r="AB49" s="85">
        <v>216.4</v>
      </c>
      <c r="AC49" s="61">
        <v>149.22947086655003</v>
      </c>
      <c r="AD49" s="61">
        <v>174.26376199999999</v>
      </c>
      <c r="AE49" s="61">
        <v>123.21784056999999</v>
      </c>
      <c r="AF49" s="61">
        <v>25.012668499999997</v>
      </c>
      <c r="AG49" s="61">
        <v>50.00650692</v>
      </c>
      <c r="AH49" s="202"/>
    </row>
    <row r="50" spans="2:34" s="1" customFormat="1" x14ac:dyDescent="0.35">
      <c r="B50" s="81" t="s">
        <v>942</v>
      </c>
      <c r="C50" s="82">
        <v>55</v>
      </c>
      <c r="D50" s="82">
        <v>60.7</v>
      </c>
      <c r="E50" s="82">
        <v>52.2</v>
      </c>
      <c r="F50" s="82">
        <v>47.3</v>
      </c>
      <c r="G50" s="82">
        <v>67.900000000000006</v>
      </c>
      <c r="H50" s="82">
        <v>15.6</v>
      </c>
      <c r="I50" s="82">
        <v>15.8</v>
      </c>
      <c r="J50" s="82">
        <v>48.9</v>
      </c>
      <c r="K50" s="82">
        <v>61.922237700000004</v>
      </c>
      <c r="L50" s="82">
        <v>37.212400259999995</v>
      </c>
      <c r="M50" s="82">
        <v>49.112083720000001</v>
      </c>
      <c r="N50" s="82">
        <v>24.035349279999998</v>
      </c>
      <c r="O50" s="82">
        <v>56.304321349999995</v>
      </c>
      <c r="P50" s="82">
        <v>25.698443329999989</v>
      </c>
      <c r="Q50" s="82">
        <v>29.398195310000002</v>
      </c>
      <c r="R50" s="82">
        <v>10.284299620000001</v>
      </c>
      <c r="S50" s="82">
        <v>9.6081519899999979</v>
      </c>
      <c r="T50" s="82">
        <v>7.9611014299999994</v>
      </c>
      <c r="U50" s="82">
        <v>-0.57927855999999955</v>
      </c>
      <c r="V50" s="82">
        <v>6.9393922099999994</v>
      </c>
      <c r="W50" s="82">
        <v>12.689822980000001</v>
      </c>
      <c r="X50" s="82">
        <v>15.10651307</v>
      </c>
      <c r="Y50" s="82">
        <v>9.9724290199999981</v>
      </c>
      <c r="Z50" s="82">
        <v>11.649896370000002</v>
      </c>
      <c r="AA50"/>
      <c r="AB50" s="86">
        <v>215.2</v>
      </c>
      <c r="AC50" s="82">
        <v>148.19999999999999</v>
      </c>
      <c r="AD50" s="82">
        <v>172.28207096</v>
      </c>
      <c r="AE50" s="82">
        <v>121.68525960999999</v>
      </c>
      <c r="AF50" s="82">
        <v>23.929367069999998</v>
      </c>
      <c r="AG50" s="82">
        <v>49.418661440000001</v>
      </c>
      <c r="AH50" s="202"/>
    </row>
    <row r="51" spans="2:34" s="1" customFormat="1" x14ac:dyDescent="0.35">
      <c r="B51" s="50" t="s">
        <v>943</v>
      </c>
      <c r="C51" s="67">
        <v>0</v>
      </c>
      <c r="D51" s="67">
        <v>0</v>
      </c>
      <c r="E51" s="67">
        <v>0</v>
      </c>
      <c r="F51" s="67">
        <v>0</v>
      </c>
      <c r="G51" s="67">
        <v>0</v>
      </c>
      <c r="H51" s="67">
        <v>0</v>
      </c>
      <c r="I51" s="67">
        <v>0</v>
      </c>
      <c r="J51" s="67">
        <v>0</v>
      </c>
      <c r="K51" s="67">
        <v>0</v>
      </c>
      <c r="L51" s="67">
        <v>0</v>
      </c>
      <c r="M51" s="67">
        <v>0</v>
      </c>
      <c r="N51" s="67">
        <v>0</v>
      </c>
      <c r="O51" s="67">
        <v>0</v>
      </c>
      <c r="P51" s="67">
        <v>0</v>
      </c>
      <c r="Q51" s="67">
        <v>0</v>
      </c>
      <c r="R51" s="67">
        <v>0</v>
      </c>
      <c r="S51" s="67">
        <v>0</v>
      </c>
      <c r="T51" s="67">
        <v>0</v>
      </c>
      <c r="U51" s="67">
        <v>0</v>
      </c>
      <c r="V51" s="67">
        <v>0</v>
      </c>
      <c r="W51" s="67">
        <v>0</v>
      </c>
      <c r="X51" s="67">
        <v>0</v>
      </c>
      <c r="Y51" s="67">
        <v>0</v>
      </c>
      <c r="Z51" s="67">
        <v>0</v>
      </c>
      <c r="AA51" s="20"/>
      <c r="AB51" s="87">
        <v>0</v>
      </c>
      <c r="AC51" s="67">
        <v>0</v>
      </c>
      <c r="AD51" s="67">
        <v>0</v>
      </c>
      <c r="AE51" s="67">
        <v>0</v>
      </c>
      <c r="AF51" s="67">
        <v>0</v>
      </c>
      <c r="AG51" s="67">
        <v>0</v>
      </c>
      <c r="AH51" s="202"/>
    </row>
    <row r="52" spans="2:34" s="1" customFormat="1" x14ac:dyDescent="0.35">
      <c r="B52" s="81" t="s">
        <v>944</v>
      </c>
      <c r="C52" s="82">
        <v>-49.73259247</v>
      </c>
      <c r="D52" s="82">
        <v>-51.129408560000002</v>
      </c>
      <c r="E52" s="82">
        <v>-50.528015799999999</v>
      </c>
      <c r="F52" s="82">
        <v>-56.428015799999997</v>
      </c>
      <c r="G52" s="82">
        <v>-51</v>
      </c>
      <c r="H52" s="82">
        <v>-33.4</v>
      </c>
      <c r="I52" s="82">
        <v>-47.7</v>
      </c>
      <c r="J52" s="82">
        <v>-47.3</v>
      </c>
      <c r="K52" s="82">
        <v>-27.156454539999999</v>
      </c>
      <c r="L52" s="82">
        <v>-25.71685853</v>
      </c>
      <c r="M52" s="82">
        <v>-32.512179109999998</v>
      </c>
      <c r="N52" s="82">
        <v>-41.542153609999993</v>
      </c>
      <c r="O52" s="82">
        <v>-23.27486614</v>
      </c>
      <c r="P52" s="82">
        <v>-23.699325969999997</v>
      </c>
      <c r="Q52" s="82">
        <v>-23.221446199999995</v>
      </c>
      <c r="R52" s="82">
        <v>-26.11961153</v>
      </c>
      <c r="S52" s="82">
        <v>-20.978883850000006</v>
      </c>
      <c r="T52" s="82">
        <v>-6.569331860000001</v>
      </c>
      <c r="U52" s="82">
        <v>-5.693762050000001</v>
      </c>
      <c r="V52" s="82">
        <v>-9.5056474099999999</v>
      </c>
      <c r="W52" s="82">
        <v>-4.2049928499999991</v>
      </c>
      <c r="X52" s="82">
        <v>-4.8885834899999994</v>
      </c>
      <c r="Y52" s="82">
        <v>-4.6170438899999997</v>
      </c>
      <c r="Z52" s="82">
        <v>-5.0025425899999991</v>
      </c>
      <c r="AA52"/>
      <c r="AB52" s="86">
        <v>-207.81803263</v>
      </c>
      <c r="AC52" s="82">
        <v>-179.40000000000003</v>
      </c>
      <c r="AD52" s="82">
        <v>-126.92764578999999</v>
      </c>
      <c r="AE52" s="82">
        <v>-96.315249839999993</v>
      </c>
      <c r="AF52" s="82">
        <v>-42.747625170000013</v>
      </c>
      <c r="AG52" s="82">
        <v>-18.713162819999997</v>
      </c>
      <c r="AH52" s="202"/>
    </row>
    <row r="53" spans="2:34" x14ac:dyDescent="0.35">
      <c r="B53" s="84" t="s">
        <v>865</v>
      </c>
      <c r="C53" s="131">
        <v>-49.7</v>
      </c>
      <c r="D53" s="131">
        <v>-51.1</v>
      </c>
      <c r="E53" s="131">
        <v>-50.5</v>
      </c>
      <c r="F53" s="131">
        <v>-56.4</v>
      </c>
      <c r="G53" s="131">
        <v>-51</v>
      </c>
      <c r="H53" s="131">
        <v>-33.4</v>
      </c>
      <c r="I53" s="131">
        <v>-47.7</v>
      </c>
      <c r="J53" s="131">
        <v>-47.3</v>
      </c>
      <c r="K53" s="131">
        <v>-27.12687657</v>
      </c>
      <c r="L53" s="131">
        <v>-25.684790450000001</v>
      </c>
      <c r="M53" s="131">
        <v>-31.93080226</v>
      </c>
      <c r="N53" s="131">
        <v>-40.882901939999996</v>
      </c>
      <c r="O53" s="131">
        <v>-23.261312459999999</v>
      </c>
      <c r="P53" s="131">
        <v>-23.577932089999997</v>
      </c>
      <c r="Q53" s="131">
        <v>-23.159237299999997</v>
      </c>
      <c r="R53" s="131">
        <v>-26.060850869999999</v>
      </c>
      <c r="S53" s="131">
        <v>-20.920608290000004</v>
      </c>
      <c r="T53" s="131">
        <v>-6.4918369200000008</v>
      </c>
      <c r="U53" s="131">
        <v>-5.6413132300000006</v>
      </c>
      <c r="V53" s="131">
        <v>-9.4537323999999998</v>
      </c>
      <c r="W53" s="131">
        <v>-4.2355670299999995</v>
      </c>
      <c r="X53" s="131">
        <v>-4.8605674199999997</v>
      </c>
      <c r="Y53" s="131">
        <v>-4.5799965399999998</v>
      </c>
      <c r="Z53" s="131">
        <v>-4.9759643099999993</v>
      </c>
      <c r="AB53" s="87">
        <v>-207.70000000000002</v>
      </c>
      <c r="AC53" s="67">
        <v>-179.40000000000003</v>
      </c>
      <c r="AD53" s="67">
        <v>-125.62537121999999</v>
      </c>
      <c r="AE53" s="67">
        <v>-96.059332719999986</v>
      </c>
      <c r="AF53" s="67">
        <v>-42.507490840000003</v>
      </c>
      <c r="AG53" s="67">
        <v>-18.652095299999999</v>
      </c>
      <c r="AH53" s="202"/>
    </row>
    <row r="54" spans="2:34" x14ac:dyDescent="0.35">
      <c r="B54" s="84" t="s">
        <v>864</v>
      </c>
      <c r="C54" s="131"/>
      <c r="D54" s="131"/>
      <c r="E54" s="131"/>
      <c r="F54" s="131"/>
      <c r="G54" s="131"/>
      <c r="H54" s="131"/>
      <c r="I54" s="131"/>
      <c r="J54" s="131"/>
      <c r="K54" s="131">
        <v>-2.9577970000000002E-2</v>
      </c>
      <c r="L54" s="131">
        <v>-3.2422119999999999E-2</v>
      </c>
      <c r="M54" s="131">
        <v>4.1167099999999974E-3</v>
      </c>
      <c r="N54" s="131">
        <v>-7.5039099999999782E-3</v>
      </c>
      <c r="O54" s="131">
        <v>-1.3897300000000003E-2</v>
      </c>
      <c r="P54" s="131">
        <v>-0.12232307999999999</v>
      </c>
      <c r="Q54" s="131">
        <v>-6.2724290000000002E-2</v>
      </c>
      <c r="R54" s="131">
        <v>-5.9362520000000002E-2</v>
      </c>
      <c r="S54" s="131">
        <v>-5.8762890000000088E-2</v>
      </c>
      <c r="T54" s="131">
        <v>-7.7494939999999998E-2</v>
      </c>
      <c r="U54" s="131">
        <v>-5.2448820000000007E-2</v>
      </c>
      <c r="V54" s="131">
        <v>-5.1915010000000004E-2</v>
      </c>
      <c r="W54" s="131">
        <v>3.0574179999999999E-2</v>
      </c>
      <c r="X54" s="131">
        <v>-2.8016070000000001E-2</v>
      </c>
      <c r="Y54" s="131">
        <v>-3.704735E-2</v>
      </c>
      <c r="Z54" s="131">
        <v>-2.6578279999999881E-2</v>
      </c>
      <c r="AB54" s="87">
        <v>0</v>
      </c>
      <c r="AC54" s="67">
        <v>0</v>
      </c>
      <c r="AD54" s="67">
        <v>-6.5387289999999987E-2</v>
      </c>
      <c r="AE54" s="67">
        <v>-0.25830719000000002</v>
      </c>
      <c r="AF54" s="67">
        <v>-0.2406216600000001</v>
      </c>
      <c r="AG54" s="67">
        <v>-6.1067519999999889E-2</v>
      </c>
      <c r="AH54" s="202"/>
    </row>
    <row r="55" spans="2:34" x14ac:dyDescent="0.35">
      <c r="B55" s="50" t="s">
        <v>945</v>
      </c>
      <c r="C55" s="131"/>
      <c r="D55" s="131"/>
      <c r="E55" s="131"/>
      <c r="F55" s="131"/>
      <c r="G55" s="131"/>
      <c r="H55" s="131"/>
      <c r="I55" s="131"/>
      <c r="J55" s="131"/>
      <c r="K55" s="131">
        <v>0</v>
      </c>
      <c r="L55" s="131">
        <v>3.5404000000000002E-4</v>
      </c>
      <c r="M55" s="131">
        <v>-0.58549355999999997</v>
      </c>
      <c r="N55" s="131">
        <v>-0.65174776000000001</v>
      </c>
      <c r="O55" s="131">
        <v>3.4361999999999533E-4</v>
      </c>
      <c r="P55" s="131">
        <v>9.2920000000000003E-4</v>
      </c>
      <c r="Q55" s="131">
        <v>5.1539000000000001E-4</v>
      </c>
      <c r="R55" s="131">
        <v>6.0185999999999996E-4</v>
      </c>
      <c r="S55" s="131">
        <v>4.8732999999999996E-4</v>
      </c>
      <c r="T55" s="131">
        <v>0</v>
      </c>
      <c r="U55" s="131">
        <v>0</v>
      </c>
      <c r="V55" s="131">
        <v>0</v>
      </c>
      <c r="W55" s="131">
        <v>0</v>
      </c>
      <c r="X55" s="131">
        <v>0</v>
      </c>
      <c r="Y55" s="131">
        <v>0</v>
      </c>
      <c r="Z55" s="131">
        <v>0</v>
      </c>
      <c r="AB55" s="87">
        <v>0</v>
      </c>
      <c r="AC55" s="67">
        <v>0</v>
      </c>
      <c r="AD55" s="67">
        <v>-1.2368872799999999</v>
      </c>
      <c r="AE55" s="67">
        <v>2.3900699999999954E-3</v>
      </c>
      <c r="AF55" s="67">
        <v>4.8732999999999996E-4</v>
      </c>
      <c r="AG55" s="67">
        <v>0</v>
      </c>
      <c r="AH55" s="202"/>
    </row>
    <row r="56" spans="2:34" s="1" customFormat="1" x14ac:dyDescent="0.35">
      <c r="B56" s="81" t="s">
        <v>946</v>
      </c>
      <c r="C56" s="82">
        <v>5.2674075299999998</v>
      </c>
      <c r="D56" s="82">
        <v>9.5705914400000012</v>
      </c>
      <c r="E56" s="82">
        <v>1.6719842000000043</v>
      </c>
      <c r="F56" s="82">
        <v>-9.1280158</v>
      </c>
      <c r="G56" s="82">
        <v>17</v>
      </c>
      <c r="H56" s="82">
        <v>-17.799999999999997</v>
      </c>
      <c r="I56" s="82">
        <v>-31.900000000000002</v>
      </c>
      <c r="J56" s="82">
        <v>1.6000000000000014</v>
      </c>
      <c r="K56" s="82">
        <v>34.765783160000005</v>
      </c>
      <c r="L56" s="82">
        <v>11.495541729999996</v>
      </c>
      <c r="M56" s="82">
        <v>16.599904610000003</v>
      </c>
      <c r="N56" s="82">
        <v>-17.506804329999994</v>
      </c>
      <c r="O56" s="82">
        <v>33.029455209999995</v>
      </c>
      <c r="P56" s="82">
        <v>1.9991173599999925</v>
      </c>
      <c r="Q56" s="82">
        <v>6.1767491100000065</v>
      </c>
      <c r="R56" s="82">
        <v>-15.83531191</v>
      </c>
      <c r="S56" s="82">
        <v>-11.370731860000008</v>
      </c>
      <c r="T56" s="82">
        <v>1.3917695699999983</v>
      </c>
      <c r="U56" s="82">
        <v>-6.2730406100000007</v>
      </c>
      <c r="V56" s="82">
        <v>-2.5662552000000005</v>
      </c>
      <c r="W56" s="82">
        <v>8.4848301300000024</v>
      </c>
      <c r="X56" s="82">
        <v>10.21792958</v>
      </c>
      <c r="Y56" s="82">
        <v>5.3553851299999984</v>
      </c>
      <c r="Z56" s="82">
        <v>6.6473537800000031</v>
      </c>
      <c r="AA56"/>
      <c r="AB56" s="86">
        <v>7.3819673700000052</v>
      </c>
      <c r="AC56" s="82">
        <v>-31.1</v>
      </c>
      <c r="AD56" s="82">
        <v>45.354425170000006</v>
      </c>
      <c r="AE56" s="82">
        <v>25.370009769999996</v>
      </c>
      <c r="AF56" s="82">
        <v>-18.818258100000008</v>
      </c>
      <c r="AG56" s="82">
        <v>30.705498620000004</v>
      </c>
      <c r="AH56" s="202"/>
    </row>
    <row r="57" spans="2:34" s="1" customFormat="1" x14ac:dyDescent="0.35">
      <c r="B57" s="50" t="s">
        <v>947</v>
      </c>
      <c r="C57" s="67">
        <v>0</v>
      </c>
      <c r="D57" s="67">
        <v>0</v>
      </c>
      <c r="E57" s="67">
        <v>0</v>
      </c>
      <c r="F57" s="67">
        <v>0</v>
      </c>
      <c r="G57" s="67">
        <v>0</v>
      </c>
      <c r="H57" s="67">
        <v>0</v>
      </c>
      <c r="I57" s="67">
        <v>0</v>
      </c>
      <c r="J57" s="67">
        <v>0</v>
      </c>
      <c r="K57" s="67">
        <v>0</v>
      </c>
      <c r="L57" s="67">
        <v>0</v>
      </c>
      <c r="M57" s="67">
        <v>0</v>
      </c>
      <c r="N57" s="67">
        <v>0</v>
      </c>
      <c r="O57" s="67">
        <v>0</v>
      </c>
      <c r="P57" s="67">
        <v>0</v>
      </c>
      <c r="Q57" s="67">
        <v>0</v>
      </c>
      <c r="R57" s="67">
        <v>0</v>
      </c>
      <c r="S57" s="67">
        <v>0</v>
      </c>
      <c r="T57" s="67">
        <v>0</v>
      </c>
      <c r="U57" s="67">
        <v>0</v>
      </c>
      <c r="V57" s="67">
        <v>0</v>
      </c>
      <c r="W57" s="67">
        <v>0</v>
      </c>
      <c r="X57" s="67">
        <v>0</v>
      </c>
      <c r="Y57" s="67">
        <v>0</v>
      </c>
      <c r="Z57" s="67">
        <v>0</v>
      </c>
      <c r="AA57"/>
      <c r="AB57" s="87">
        <v>0</v>
      </c>
      <c r="AC57" s="67">
        <v>0</v>
      </c>
      <c r="AD57" s="67">
        <v>0</v>
      </c>
      <c r="AE57" s="67">
        <v>0</v>
      </c>
      <c r="AF57" s="67">
        <v>0</v>
      </c>
      <c r="AG57" s="67">
        <v>0</v>
      </c>
      <c r="AH57" s="202"/>
    </row>
    <row r="58" spans="2:34" s="1" customFormat="1" x14ac:dyDescent="0.35">
      <c r="B58" s="81" t="s">
        <v>948</v>
      </c>
      <c r="C58" s="82">
        <v>5.2674075299999998</v>
      </c>
      <c r="D58" s="82">
        <v>9.5705914400000012</v>
      </c>
      <c r="E58" s="82">
        <v>1.6719842000000043</v>
      </c>
      <c r="F58" s="82">
        <v>-9.1280158</v>
      </c>
      <c r="G58" s="82">
        <v>17</v>
      </c>
      <c r="H58" s="82">
        <v>-17.799999999999997</v>
      </c>
      <c r="I58" s="82">
        <v>-31.900000000000002</v>
      </c>
      <c r="J58" s="82">
        <v>1.6000000000000014</v>
      </c>
      <c r="K58" s="82">
        <v>34.765783160000005</v>
      </c>
      <c r="L58" s="82">
        <v>11.495541729999996</v>
      </c>
      <c r="M58" s="82">
        <v>16.599904610000003</v>
      </c>
      <c r="N58" s="82">
        <v>-17.506804329999994</v>
      </c>
      <c r="O58" s="82">
        <v>33.029455209999995</v>
      </c>
      <c r="P58" s="82">
        <v>1.9991173599999925</v>
      </c>
      <c r="Q58" s="82">
        <v>6.1767491100000065</v>
      </c>
      <c r="R58" s="82">
        <v>-15.83531191</v>
      </c>
      <c r="S58" s="82">
        <v>-11.370731860000008</v>
      </c>
      <c r="T58" s="82">
        <v>1.3917695699999983</v>
      </c>
      <c r="U58" s="82">
        <v>-6.2730406100000007</v>
      </c>
      <c r="V58" s="82">
        <v>-2.5662552000000005</v>
      </c>
      <c r="W58" s="82">
        <v>8.4848301300000024</v>
      </c>
      <c r="X58" s="82">
        <v>10.21792958</v>
      </c>
      <c r="Y58" s="82">
        <v>5.3553851299999984</v>
      </c>
      <c r="Z58" s="82">
        <v>6.6473537800000031</v>
      </c>
      <c r="AA58"/>
      <c r="AB58" s="86">
        <v>7.3819673700000052</v>
      </c>
      <c r="AC58" s="82">
        <v>-31.1</v>
      </c>
      <c r="AD58" s="82">
        <v>45.354425170000006</v>
      </c>
      <c r="AE58" s="82">
        <v>25.370009769999996</v>
      </c>
      <c r="AF58" s="82">
        <v>-18.818258100000008</v>
      </c>
      <c r="AG58" s="82">
        <v>30.705498620000004</v>
      </c>
      <c r="AH58" s="202"/>
    </row>
    <row r="59" spans="2:34" s="1" customFormat="1" x14ac:dyDescent="0.35">
      <c r="B59" s="51" t="s">
        <v>949</v>
      </c>
      <c r="C59" s="83"/>
      <c r="D59" s="83"/>
      <c r="E59" s="83"/>
      <c r="F59" s="83"/>
      <c r="G59" s="83"/>
      <c r="H59" s="83"/>
      <c r="I59" s="83"/>
      <c r="J59" s="83"/>
      <c r="K59" s="83">
        <v>-1.65201069</v>
      </c>
      <c r="L59" s="83">
        <v>-1.4919657</v>
      </c>
      <c r="M59" s="83">
        <v>-1.4186864300000002</v>
      </c>
      <c r="N59" s="83">
        <v>-1.9965149</v>
      </c>
      <c r="O59" s="83">
        <v>-1.1230753500000004</v>
      </c>
      <c r="P59" s="83">
        <v>-0.98395958000000006</v>
      </c>
      <c r="Q59" s="83">
        <v>-0.90736975000000009</v>
      </c>
      <c r="R59" s="83">
        <v>-0.82407533999999993</v>
      </c>
      <c r="S59" s="83">
        <v>0.33010540999999993</v>
      </c>
      <c r="T59" s="83">
        <v>-0.67119870999999998</v>
      </c>
      <c r="U59" s="83">
        <v>-0.65376696000000001</v>
      </c>
      <c r="V59" s="83">
        <v>-0.63228615999999993</v>
      </c>
      <c r="W59" s="83">
        <v>-0.6087121499999999</v>
      </c>
      <c r="X59" s="67">
        <v>-0.57203021999999992</v>
      </c>
      <c r="Y59" s="67">
        <v>-0.51969140999999996</v>
      </c>
      <c r="Z59" s="67">
        <v>-0.43094573999999997</v>
      </c>
      <c r="AA59"/>
      <c r="AB59" s="88">
        <v>0</v>
      </c>
      <c r="AC59" s="83">
        <v>0</v>
      </c>
      <c r="AD59" s="83">
        <v>-6.5591777200000001</v>
      </c>
      <c r="AE59" s="83">
        <v>-3.83848002</v>
      </c>
      <c r="AF59" s="83">
        <v>-1.6271464199999999</v>
      </c>
      <c r="AG59" s="83">
        <v>-2.1313795199999999</v>
      </c>
      <c r="AH59" s="202"/>
    </row>
    <row r="60" spans="2:34" s="1" customFormat="1" x14ac:dyDescent="0.35">
      <c r="B60" s="80"/>
      <c r="C60" s="67"/>
      <c r="D60" s="67"/>
      <c r="E60" s="67"/>
      <c r="F60" s="67"/>
      <c r="G60" s="67"/>
      <c r="H60" s="67"/>
      <c r="I60" s="67"/>
      <c r="J60" s="67"/>
      <c r="K60" s="67"/>
      <c r="L60" s="67"/>
      <c r="M60" s="67"/>
      <c r="N60" s="67"/>
      <c r="O60" s="67"/>
      <c r="P60" s="67"/>
      <c r="Q60" s="67"/>
      <c r="R60" s="67"/>
      <c r="S60" s="67"/>
      <c r="T60" s="67"/>
      <c r="U60" s="67"/>
      <c r="V60" s="67"/>
      <c r="W60" s="67"/>
      <c r="X60" s="67"/>
      <c r="Y60" s="67"/>
      <c r="Z60" s="67"/>
      <c r="AA60"/>
      <c r="AB60" s="67"/>
      <c r="AC60" s="67"/>
      <c r="AD60" s="67"/>
      <c r="AE60" s="67"/>
      <c r="AF60" s="67"/>
      <c r="AG60" s="67"/>
      <c r="AH60" s="202"/>
    </row>
    <row r="61" spans="2:34" x14ac:dyDescent="0.35">
      <c r="B61" s="122" t="s">
        <v>919</v>
      </c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48"/>
      <c r="Y61" s="48"/>
      <c r="Z61" s="48"/>
      <c r="AB61" s="48"/>
      <c r="AC61" s="48"/>
      <c r="AD61" s="48"/>
      <c r="AE61" s="48"/>
      <c r="AF61" s="48"/>
      <c r="AG61" s="48"/>
      <c r="AH61" s="202"/>
    </row>
    <row r="62" spans="2:34" x14ac:dyDescent="0.35">
      <c r="B62" s="36" t="s">
        <v>41</v>
      </c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120"/>
      <c r="Y62" s="120"/>
      <c r="Z62" s="120"/>
      <c r="AB62" s="89"/>
      <c r="AC62" s="37"/>
      <c r="AD62" s="37"/>
      <c r="AE62" s="37"/>
      <c r="AF62" s="37"/>
      <c r="AG62" s="37"/>
      <c r="AH62" s="202"/>
    </row>
    <row r="63" spans="2:34" x14ac:dyDescent="0.35">
      <c r="B63" s="50" t="s">
        <v>959</v>
      </c>
      <c r="C63" s="33">
        <v>0</v>
      </c>
      <c r="D63" s="33">
        <v>0</v>
      </c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98.2</v>
      </c>
      <c r="O63" s="33">
        <v>179</v>
      </c>
      <c r="P63" s="33">
        <v>324.5</v>
      </c>
      <c r="Q63" s="33">
        <v>384.8</v>
      </c>
      <c r="R63" s="33">
        <v>562.6</v>
      </c>
      <c r="S63" s="33">
        <v>568.26679116999992</v>
      </c>
      <c r="T63" s="33">
        <v>702.48255443000005</v>
      </c>
      <c r="U63" s="33">
        <v>724.76523769000005</v>
      </c>
      <c r="V63" s="33">
        <v>963</v>
      </c>
      <c r="W63" s="33">
        <v>827.76719185000013</v>
      </c>
      <c r="X63" s="33">
        <v>914.46665717000008</v>
      </c>
      <c r="Y63" s="33">
        <v>886.9455270599999</v>
      </c>
      <c r="Z63" s="33">
        <v>1044.21383541</v>
      </c>
      <c r="AB63" s="90">
        <v>0</v>
      </c>
      <c r="AC63" s="33">
        <v>0</v>
      </c>
      <c r="AD63" s="33">
        <v>98.2</v>
      </c>
      <c r="AE63" s="33">
        <v>562.6</v>
      </c>
      <c r="AF63" s="33">
        <v>963</v>
      </c>
      <c r="AG63" s="33">
        <v>1044.21383541</v>
      </c>
      <c r="AH63" s="202"/>
    </row>
    <row r="64" spans="2:34" x14ac:dyDescent="0.35">
      <c r="B64" s="50" t="s">
        <v>960</v>
      </c>
      <c r="C64" s="33">
        <v>0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33">
        <v>0</v>
      </c>
      <c r="M64" s="33">
        <v>0</v>
      </c>
      <c r="N64" s="33">
        <v>0</v>
      </c>
      <c r="O64" s="33">
        <v>0</v>
      </c>
      <c r="P64" s="33">
        <v>0</v>
      </c>
      <c r="Q64" s="33">
        <v>0</v>
      </c>
      <c r="R64" s="33">
        <v>0</v>
      </c>
      <c r="S64" s="33">
        <v>0</v>
      </c>
      <c r="T64" s="33">
        <v>0</v>
      </c>
      <c r="U64" s="33">
        <v>0</v>
      </c>
      <c r="V64" s="33">
        <v>0</v>
      </c>
      <c r="W64" s="33">
        <v>889.21650948000001</v>
      </c>
      <c r="X64" s="33">
        <v>1020.2588461900002</v>
      </c>
      <c r="Y64" s="33">
        <v>1040.6135620699999</v>
      </c>
      <c r="Z64" s="33">
        <v>1225.7077804500002</v>
      </c>
      <c r="AB64" s="90">
        <v>0</v>
      </c>
      <c r="AC64" s="33">
        <v>0</v>
      </c>
      <c r="AD64" s="33">
        <v>0</v>
      </c>
      <c r="AE64" s="33">
        <v>0</v>
      </c>
      <c r="AF64" s="33">
        <v>0</v>
      </c>
      <c r="AG64" s="33">
        <v>1225.7077804500002</v>
      </c>
      <c r="AH64" s="202"/>
    </row>
    <row r="65" spans="2:34" x14ac:dyDescent="0.35">
      <c r="B65" s="50" t="s">
        <v>961</v>
      </c>
      <c r="C65" s="52">
        <v>0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0.04</v>
      </c>
      <c r="O65" s="52">
        <v>0.1</v>
      </c>
      <c r="P65" s="52">
        <v>0.13</v>
      </c>
      <c r="Q65" s="52">
        <v>0.14000000000000001</v>
      </c>
      <c r="R65" s="52">
        <v>0.16</v>
      </c>
      <c r="S65" s="52">
        <v>0.17899999999999999</v>
      </c>
      <c r="T65" s="52">
        <v>0.20399999999999999</v>
      </c>
      <c r="U65" s="52">
        <v>0.22306498887892262</v>
      </c>
      <c r="V65" s="52">
        <v>0.246</v>
      </c>
      <c r="W65" s="52">
        <v>0.249</v>
      </c>
      <c r="X65" s="52">
        <v>0.26900000000000002</v>
      </c>
      <c r="Y65" s="52">
        <v>0.25298226565427329</v>
      </c>
      <c r="Z65" s="52">
        <v>0.24332498844785996</v>
      </c>
      <c r="AB65" s="65">
        <v>0</v>
      </c>
      <c r="AC65" s="52">
        <v>0</v>
      </c>
      <c r="AD65" s="52">
        <v>0.02</v>
      </c>
      <c r="AE65" s="52">
        <v>0.13</v>
      </c>
      <c r="AF65" s="52">
        <v>0.22</v>
      </c>
      <c r="AG65" s="52">
        <v>0.25266402923557857</v>
      </c>
      <c r="AH65" s="202"/>
    </row>
    <row r="66" spans="2:34" x14ac:dyDescent="0.35">
      <c r="B66" s="50" t="s">
        <v>962</v>
      </c>
      <c r="C66" s="33">
        <v>0</v>
      </c>
      <c r="D66" s="33">
        <v>0</v>
      </c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33">
        <v>0</v>
      </c>
      <c r="M66" s="33">
        <v>0</v>
      </c>
      <c r="N66" s="33">
        <v>402</v>
      </c>
      <c r="O66" s="33">
        <v>490</v>
      </c>
      <c r="P66" s="33">
        <v>589</v>
      </c>
      <c r="Q66" s="33">
        <v>478</v>
      </c>
      <c r="R66" s="33">
        <v>608</v>
      </c>
      <c r="S66" s="33">
        <v>423.245</v>
      </c>
      <c r="T66" s="33">
        <v>608.68299999999999</v>
      </c>
      <c r="U66" s="33">
        <v>585.08299999999997</v>
      </c>
      <c r="V66" s="33">
        <v>830</v>
      </c>
      <c r="W66" s="33">
        <v>496.226</v>
      </c>
      <c r="X66" s="33">
        <v>583.6</v>
      </c>
      <c r="Y66" s="33">
        <v>486.41599999999994</v>
      </c>
      <c r="Z66" s="33">
        <v>615.64400000000001</v>
      </c>
      <c r="AB66" s="90">
        <v>0</v>
      </c>
      <c r="AC66" s="33">
        <v>0</v>
      </c>
      <c r="AD66" s="33">
        <v>402</v>
      </c>
      <c r="AE66" s="33">
        <v>2165</v>
      </c>
      <c r="AF66" s="33">
        <v>2447</v>
      </c>
      <c r="AG66" s="33">
        <v>2181.8389999999999</v>
      </c>
      <c r="AH66" s="202"/>
    </row>
    <row r="67" spans="2:34" x14ac:dyDescent="0.35">
      <c r="B67" s="50" t="s">
        <v>963</v>
      </c>
      <c r="C67" s="33">
        <v>0</v>
      </c>
      <c r="D67" s="33">
        <v>0</v>
      </c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402</v>
      </c>
      <c r="O67" s="33">
        <v>892</v>
      </c>
      <c r="P67" s="33">
        <v>1481</v>
      </c>
      <c r="Q67" s="33">
        <v>1959</v>
      </c>
      <c r="R67" s="33">
        <v>2567</v>
      </c>
      <c r="S67" s="33">
        <v>2988.9180000000001</v>
      </c>
      <c r="T67" s="33">
        <v>3597.6010000000001</v>
      </c>
      <c r="U67" s="33">
        <v>4182.6840000000002</v>
      </c>
      <c r="V67" s="33">
        <v>5012</v>
      </c>
      <c r="W67" s="33">
        <v>5508.49</v>
      </c>
      <c r="X67" s="33">
        <v>6092</v>
      </c>
      <c r="Y67" s="33">
        <v>6578.4589999999998</v>
      </c>
      <c r="Z67" s="33">
        <v>7194.1030000000001</v>
      </c>
      <c r="AB67" s="90">
        <v>0</v>
      </c>
      <c r="AC67" s="33">
        <v>0</v>
      </c>
      <c r="AD67" s="33">
        <v>402</v>
      </c>
      <c r="AE67" s="33">
        <v>2567</v>
      </c>
      <c r="AF67" s="33">
        <v>5012</v>
      </c>
      <c r="AG67" s="33">
        <v>7194.1030000000001</v>
      </c>
      <c r="AH67" s="202"/>
    </row>
    <row r="68" spans="2:34" x14ac:dyDescent="0.35">
      <c r="B68" s="50" t="s">
        <v>964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0.01</v>
      </c>
      <c r="O68" s="52">
        <v>8.9999999999999993E-3</v>
      </c>
      <c r="P68" s="52">
        <v>4.8000000000000001E-2</v>
      </c>
      <c r="Q68" s="52">
        <v>5.8999999999999997E-2</v>
      </c>
      <c r="R68" s="52">
        <v>6.3E-2</v>
      </c>
      <c r="S68" s="52">
        <v>7.8032773652287252E-2</v>
      </c>
      <c r="T68" s="52">
        <v>9.1315984243320977E-2</v>
      </c>
      <c r="U68" s="52">
        <v>8.4000000000000005E-2</v>
      </c>
      <c r="V68" s="52">
        <v>7.0000000000000007E-2</v>
      </c>
      <c r="W68" s="52">
        <v>4.5816977297311927E-2</v>
      </c>
      <c r="X68" s="52">
        <v>7.9000000000000001E-2</v>
      </c>
      <c r="Y68" s="52">
        <v>4.7618797247486397E-2</v>
      </c>
      <c r="Z68" s="52">
        <v>5.1259610402611698E-2</v>
      </c>
      <c r="AA68" s="3"/>
      <c r="AB68" s="65">
        <v>0</v>
      </c>
      <c r="AC68" s="52">
        <v>0</v>
      </c>
      <c r="AD68" s="52">
        <v>0.04</v>
      </c>
      <c r="AE68" s="52">
        <v>0.19500000000000001</v>
      </c>
      <c r="AF68" s="52">
        <v>0.29099999999999998</v>
      </c>
      <c r="AG68" s="52">
        <v>0.20167314162953001</v>
      </c>
      <c r="AH68" s="202"/>
    </row>
    <row r="69" spans="2:34" x14ac:dyDescent="0.35">
      <c r="B69" s="51" t="s">
        <v>965</v>
      </c>
      <c r="C69" s="57">
        <v>0</v>
      </c>
      <c r="D69" s="57">
        <v>0</v>
      </c>
      <c r="E69" s="57">
        <v>0</v>
      </c>
      <c r="F69" s="57">
        <v>0</v>
      </c>
      <c r="G69" s="57">
        <v>0</v>
      </c>
      <c r="H69" s="57">
        <v>0</v>
      </c>
      <c r="I69" s="57">
        <v>0</v>
      </c>
      <c r="J69" s="57">
        <v>0</v>
      </c>
      <c r="K69" s="57">
        <v>0</v>
      </c>
      <c r="L69" s="57">
        <v>0</v>
      </c>
      <c r="M69" s="57">
        <v>0</v>
      </c>
      <c r="N69" s="57">
        <v>0</v>
      </c>
      <c r="O69" s="57">
        <v>0</v>
      </c>
      <c r="P69" s="57">
        <v>0</v>
      </c>
      <c r="Q69" s="57">
        <v>0</v>
      </c>
      <c r="R69" s="57">
        <v>0</v>
      </c>
      <c r="S69" s="57">
        <v>0</v>
      </c>
      <c r="T69" s="57">
        <v>0</v>
      </c>
      <c r="U69" s="57">
        <v>0</v>
      </c>
      <c r="V69" s="57">
        <v>0</v>
      </c>
      <c r="W69" s="57">
        <v>4.3999999999999997E-2</v>
      </c>
      <c r="X69" s="57">
        <v>7.1999999999999995E-2</v>
      </c>
      <c r="Y69" s="57">
        <v>4.1623674137316102E-2</v>
      </c>
      <c r="Z69" s="57">
        <v>4.3678926085386302E-2</v>
      </c>
      <c r="AA69" s="3"/>
      <c r="AB69" s="66">
        <v>0</v>
      </c>
      <c r="AC69" s="57">
        <v>0</v>
      </c>
      <c r="AD69" s="57">
        <v>0</v>
      </c>
      <c r="AE69" s="57">
        <v>0</v>
      </c>
      <c r="AF69" s="57">
        <v>0</v>
      </c>
      <c r="AG69" s="57">
        <v>0.18494330325175001</v>
      </c>
      <c r="AH69" s="202"/>
    </row>
    <row r="70" spans="2:34" ht="5.25" customHeight="1" x14ac:dyDescent="0.35">
      <c r="B70" s="8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10"/>
      <c r="O70" s="10"/>
      <c r="P70" s="13"/>
      <c r="Q70" s="10"/>
      <c r="R70" s="10"/>
      <c r="S70" s="17"/>
      <c r="T70" s="17"/>
      <c r="U70" s="17"/>
      <c r="V70" s="15"/>
      <c r="W70" s="15"/>
      <c r="X70" s="191"/>
      <c r="Y70" s="191"/>
      <c r="Z70" s="191"/>
      <c r="AB70" s="15"/>
      <c r="AC70" s="15"/>
      <c r="AD70" s="15"/>
      <c r="AE70" s="15"/>
      <c r="AF70" s="15"/>
      <c r="AG70" s="15"/>
    </row>
    <row r="71" spans="2:34" x14ac:dyDescent="0.35">
      <c r="B71" s="36" t="s">
        <v>966</v>
      </c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120"/>
      <c r="Y71" s="120"/>
      <c r="Z71" s="120"/>
    </row>
    <row r="72" spans="2:34" x14ac:dyDescent="0.35">
      <c r="B72" s="53" t="s">
        <v>967</v>
      </c>
      <c r="C72" s="46">
        <v>3</v>
      </c>
      <c r="D72" s="46">
        <v>2.8</v>
      </c>
      <c r="E72" s="46">
        <v>2.9</v>
      </c>
      <c r="F72" s="46">
        <v>3.1</v>
      </c>
      <c r="G72" s="46">
        <v>3.2</v>
      </c>
      <c r="H72" s="46">
        <v>2.7</v>
      </c>
      <c r="I72" s="46">
        <v>2.7</v>
      </c>
      <c r="J72" s="46">
        <v>2.8</v>
      </c>
      <c r="K72" s="46">
        <v>2.7</v>
      </c>
      <c r="L72" s="46">
        <v>2.6</v>
      </c>
      <c r="M72" s="46">
        <v>2.7</v>
      </c>
      <c r="N72" s="46">
        <v>2.9</v>
      </c>
      <c r="O72" s="46">
        <v>2.9</v>
      </c>
      <c r="P72" s="46">
        <v>2.8</v>
      </c>
      <c r="Q72" s="46">
        <v>2.7</v>
      </c>
      <c r="R72" s="46">
        <v>2.6</v>
      </c>
      <c r="S72" s="46">
        <v>2.6301689923149998</v>
      </c>
      <c r="T72" s="46">
        <v>2.59883547517</v>
      </c>
      <c r="U72" s="46">
        <v>2.4244556207849999</v>
      </c>
      <c r="V72" s="46">
        <v>2.2613823368300001</v>
      </c>
      <c r="W72" s="46">
        <v>2.1887422463999999</v>
      </c>
      <c r="X72" s="33">
        <v>2.06026348844</v>
      </c>
      <c r="Y72" s="33">
        <v>2.0302323875199999</v>
      </c>
      <c r="Z72" s="33">
        <v>1.9839614119699995</v>
      </c>
      <c r="AA72" s="1"/>
    </row>
    <row r="73" spans="2:34" x14ac:dyDescent="0.35">
      <c r="B73" s="50" t="s">
        <v>961</v>
      </c>
      <c r="C73" s="52">
        <v>0.20899999999999999</v>
      </c>
      <c r="D73" s="52">
        <v>0.22</v>
      </c>
      <c r="E73" s="52">
        <v>0.21199999999999999</v>
      </c>
      <c r="F73" s="52">
        <v>0.18</v>
      </c>
      <c r="G73" s="52">
        <v>0.20300000000000001</v>
      </c>
      <c r="H73" s="52">
        <v>0.2</v>
      </c>
      <c r="I73" s="52">
        <v>0.155</v>
      </c>
      <c r="J73" s="52">
        <v>0.13600000000000001</v>
      </c>
      <c r="K73" s="52">
        <v>0.155</v>
      </c>
      <c r="L73" s="52">
        <v>0.15</v>
      </c>
      <c r="M73" s="52">
        <v>0.15</v>
      </c>
      <c r="N73" s="52">
        <v>0.13</v>
      </c>
      <c r="O73" s="52">
        <v>0.1</v>
      </c>
      <c r="P73" s="52">
        <v>0.09</v>
      </c>
      <c r="Q73" s="52">
        <v>0.08</v>
      </c>
      <c r="R73" s="52">
        <v>0.06</v>
      </c>
      <c r="S73" s="52">
        <v>5.5E-2</v>
      </c>
      <c r="T73" s="52">
        <v>0.04</v>
      </c>
      <c r="U73" s="52">
        <v>0.03</v>
      </c>
      <c r="V73" s="52">
        <v>0.02</v>
      </c>
      <c r="W73" s="52">
        <v>2.1999999999999999E-2</v>
      </c>
      <c r="X73" s="52">
        <v>2.0205303813672918E-2</v>
      </c>
      <c r="Y73" s="52">
        <v>1.5854110669445417E-2</v>
      </c>
      <c r="Z73" s="52">
        <v>1.3955262993793731E-2</v>
      </c>
      <c r="AA73" s="20"/>
    </row>
    <row r="74" spans="2:34" x14ac:dyDescent="0.35">
      <c r="B74" s="50" t="s">
        <v>962</v>
      </c>
      <c r="C74" s="33">
        <v>143.19999999999999</v>
      </c>
      <c r="D74" s="33">
        <v>167.4</v>
      </c>
      <c r="E74" s="33">
        <v>178.9</v>
      </c>
      <c r="F74" s="33">
        <v>294.10000000000002</v>
      </c>
      <c r="G74" s="33">
        <v>179.5</v>
      </c>
      <c r="H74" s="33">
        <v>18.5</v>
      </c>
      <c r="I74" s="33">
        <v>102.7</v>
      </c>
      <c r="J74" s="33">
        <v>179.6</v>
      </c>
      <c r="K74" s="33">
        <v>130</v>
      </c>
      <c r="L74" s="33">
        <v>199</v>
      </c>
      <c r="M74" s="33">
        <v>277</v>
      </c>
      <c r="N74" s="33">
        <v>265</v>
      </c>
      <c r="O74" s="33">
        <v>96</v>
      </c>
      <c r="P74" s="33">
        <v>117</v>
      </c>
      <c r="Q74" s="33">
        <v>59</v>
      </c>
      <c r="R74" s="33">
        <v>93</v>
      </c>
      <c r="S74" s="33">
        <v>71.063999999999993</v>
      </c>
      <c r="T74" s="33">
        <v>27.6</v>
      </c>
      <c r="U74" s="33" t="s">
        <v>1</v>
      </c>
      <c r="V74" s="33" t="s">
        <v>1</v>
      </c>
      <c r="W74" s="33" t="s">
        <v>1</v>
      </c>
      <c r="X74" s="33" t="s">
        <v>1</v>
      </c>
      <c r="Y74" s="33" t="s">
        <v>1</v>
      </c>
      <c r="Z74" s="33" t="s">
        <v>1</v>
      </c>
    </row>
    <row r="75" spans="2:34" x14ac:dyDescent="0.35">
      <c r="B75" s="50" t="s">
        <v>963</v>
      </c>
      <c r="C75" s="33">
        <v>5.5</v>
      </c>
      <c r="D75" s="33">
        <v>5.4</v>
      </c>
      <c r="E75" s="33">
        <v>5.3</v>
      </c>
      <c r="F75" s="33">
        <v>5.3</v>
      </c>
      <c r="G75" s="33">
        <v>5.2</v>
      </c>
      <c r="H75" s="33">
        <v>3.4</v>
      </c>
      <c r="I75" s="33">
        <v>2.8</v>
      </c>
      <c r="J75" s="33">
        <v>2.7</v>
      </c>
      <c r="K75" s="33">
        <v>2.7</v>
      </c>
      <c r="L75" s="33">
        <v>2.5</v>
      </c>
      <c r="M75" s="33">
        <v>2.5</v>
      </c>
      <c r="N75" s="33">
        <v>2.6</v>
      </c>
      <c r="O75" s="33">
        <v>2.7</v>
      </c>
      <c r="P75" s="33">
        <v>2.2000000000000002</v>
      </c>
      <c r="Q75" s="33">
        <v>2.2000000000000002</v>
      </c>
      <c r="R75" s="33">
        <v>2.1</v>
      </c>
      <c r="S75" s="33">
        <v>2.0181209999999998</v>
      </c>
      <c r="T75" s="33">
        <v>1.9059999999999999</v>
      </c>
      <c r="U75" s="33">
        <v>1.7173419999999999</v>
      </c>
      <c r="V75" s="33">
        <v>1.573353</v>
      </c>
      <c r="W75" s="33">
        <v>1.5269964999999999</v>
      </c>
      <c r="X75" s="33" t="s">
        <v>42</v>
      </c>
      <c r="Y75" s="33" t="s">
        <v>42</v>
      </c>
      <c r="Z75" s="33"/>
      <c r="AA75" s="3"/>
    </row>
    <row r="76" spans="2:34" x14ac:dyDescent="0.35">
      <c r="B76" s="51" t="s">
        <v>968</v>
      </c>
      <c r="C76" s="57">
        <v>1.9E-2</v>
      </c>
      <c r="D76" s="57">
        <v>2.0750000000000001E-2</v>
      </c>
      <c r="E76" s="57">
        <v>2.5499999999999998E-2</v>
      </c>
      <c r="F76" s="57">
        <v>2.4500000000000001E-2</v>
      </c>
      <c r="G76" s="57">
        <v>1.4E-2</v>
      </c>
      <c r="H76" s="57">
        <v>5.425E-2</v>
      </c>
      <c r="I76" s="57">
        <v>3.3250000000000002E-2</v>
      </c>
      <c r="J76" s="57">
        <v>9.4999999999999998E-3</v>
      </c>
      <c r="K76" s="57">
        <v>2.7499999999999998E-3</v>
      </c>
      <c r="L76" s="57">
        <v>2.5499999999999998E-2</v>
      </c>
      <c r="M76" s="57">
        <v>1.6E-2</v>
      </c>
      <c r="N76" s="57">
        <v>3.5999999999999997E-2</v>
      </c>
      <c r="O76" s="57">
        <v>1.325E-2</v>
      </c>
      <c r="P76" s="57">
        <v>3.3750000000000002E-2</v>
      </c>
      <c r="Q76" s="57">
        <v>3.2000000000000001E-2</v>
      </c>
      <c r="R76" s="57">
        <v>4.9000000000000002E-2</v>
      </c>
      <c r="S76" s="57">
        <v>4.8064461378480007E-2</v>
      </c>
      <c r="T76" s="57">
        <v>3.7401033724015098E-2</v>
      </c>
      <c r="U76" s="57">
        <v>4.1841131662849217E-2</v>
      </c>
      <c r="V76" s="57">
        <v>3.5300207872810102E-2</v>
      </c>
      <c r="W76" s="57">
        <v>2.4113226135607201E-2</v>
      </c>
      <c r="X76" s="57">
        <v>1.9863381368267052E-2</v>
      </c>
      <c r="Y76" s="57">
        <v>2.4113226135607201E-2</v>
      </c>
      <c r="Z76" s="57">
        <v>6.9271495566146354E-2</v>
      </c>
      <c r="AA76" s="20"/>
    </row>
    <row r="77" spans="2:34" ht="5.25" customHeight="1" x14ac:dyDescent="0.35">
      <c r="B77" s="8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10"/>
      <c r="O77" s="10"/>
      <c r="P77" s="13"/>
      <c r="Q77" s="10"/>
      <c r="R77" s="10"/>
      <c r="S77" s="17"/>
      <c r="T77" s="17"/>
      <c r="U77" s="17"/>
      <c r="V77" s="15"/>
      <c r="W77" s="15"/>
      <c r="X77" s="191"/>
      <c r="Y77" s="191"/>
      <c r="Z77" s="191"/>
    </row>
    <row r="78" spans="2:34" x14ac:dyDescent="0.35">
      <c r="B78" s="36" t="s">
        <v>969</v>
      </c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120"/>
      <c r="Y78" s="120"/>
      <c r="Z78" s="120"/>
    </row>
    <row r="79" spans="2:34" x14ac:dyDescent="0.35">
      <c r="B79" s="53" t="s">
        <v>961</v>
      </c>
      <c r="C79" s="59" t="s">
        <v>1</v>
      </c>
      <c r="D79" s="59" t="s">
        <v>1</v>
      </c>
      <c r="E79" s="59" t="s">
        <v>1</v>
      </c>
      <c r="F79" s="59" t="s">
        <v>1</v>
      </c>
      <c r="G79" s="59" t="s">
        <v>1</v>
      </c>
      <c r="H79" s="59" t="s">
        <v>1</v>
      </c>
      <c r="I79" s="59" t="s">
        <v>1</v>
      </c>
      <c r="J79" s="59" t="s">
        <v>1</v>
      </c>
      <c r="K79" s="59" t="s">
        <v>1</v>
      </c>
      <c r="L79" s="59" t="s">
        <v>1</v>
      </c>
      <c r="M79" s="59" t="s">
        <v>1</v>
      </c>
      <c r="N79" s="59" t="s">
        <v>1</v>
      </c>
      <c r="O79" s="59" t="s">
        <v>1</v>
      </c>
      <c r="P79" s="59" t="s">
        <v>1</v>
      </c>
      <c r="Q79" s="59" t="s">
        <v>1</v>
      </c>
      <c r="R79" s="59" t="s">
        <v>1</v>
      </c>
      <c r="S79" s="59" t="s">
        <v>1</v>
      </c>
      <c r="T79" s="133">
        <v>0.01</v>
      </c>
      <c r="U79" s="133">
        <v>0.01</v>
      </c>
      <c r="V79" s="133">
        <v>0.01</v>
      </c>
      <c r="W79" s="133">
        <v>1E-3</v>
      </c>
      <c r="X79" s="52" t="s">
        <v>42</v>
      </c>
      <c r="Y79" s="52" t="s">
        <v>42</v>
      </c>
      <c r="Z79" s="52" t="s">
        <v>42</v>
      </c>
    </row>
    <row r="80" spans="2:34" x14ac:dyDescent="0.35">
      <c r="B80" s="51" t="s">
        <v>962</v>
      </c>
      <c r="C80" s="41" t="s">
        <v>1</v>
      </c>
      <c r="D80" s="41" t="s">
        <v>1</v>
      </c>
      <c r="E80" s="41" t="s">
        <v>1</v>
      </c>
      <c r="F80" s="41" t="s">
        <v>1</v>
      </c>
      <c r="G80" s="41" t="s">
        <v>1</v>
      </c>
      <c r="H80" s="41" t="s">
        <v>1</v>
      </c>
      <c r="I80" s="41" t="s">
        <v>1</v>
      </c>
      <c r="J80" s="41" t="s">
        <v>1</v>
      </c>
      <c r="K80" s="41" t="s">
        <v>1</v>
      </c>
      <c r="L80" s="41" t="s">
        <v>1</v>
      </c>
      <c r="M80" s="41" t="s">
        <v>1</v>
      </c>
      <c r="N80" s="41" t="s">
        <v>1</v>
      </c>
      <c r="O80" s="41" t="s">
        <v>1</v>
      </c>
      <c r="P80" s="41" t="s">
        <v>1</v>
      </c>
      <c r="Q80" s="41" t="s">
        <v>1</v>
      </c>
      <c r="R80" s="41" t="s">
        <v>1</v>
      </c>
      <c r="S80" s="41" t="s">
        <v>1</v>
      </c>
      <c r="T80" s="134">
        <v>58.7</v>
      </c>
      <c r="U80" s="134">
        <v>65</v>
      </c>
      <c r="V80" s="134">
        <v>28</v>
      </c>
      <c r="W80" s="134">
        <v>3.048</v>
      </c>
      <c r="X80" s="134">
        <v>0.26500000000000001</v>
      </c>
      <c r="Y80" s="134">
        <v>3.048</v>
      </c>
      <c r="Z80" s="134">
        <v>3.0000000000000001E-3</v>
      </c>
    </row>
    <row r="81" spans="2:2" x14ac:dyDescent="0.35">
      <c r="B81" s="47" t="s">
        <v>846</v>
      </c>
    </row>
    <row r="82" spans="2:2" x14ac:dyDescent="0.35">
      <c r="B82" s="47" t="s">
        <v>970</v>
      </c>
    </row>
  </sheetData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F24A0-C802-4926-8177-343BD0DE6DC3}">
  <dimension ref="B8:N107"/>
  <sheetViews>
    <sheetView showGridLines="0" zoomScale="89" zoomScaleNormal="130" workbookViewId="0">
      <pane xSplit="2" ySplit="10" topLeftCell="C104" activePane="bottomRight" state="frozen"/>
      <selection activeCell="K8" sqref="K8"/>
      <selection pane="topRight" activeCell="K8" sqref="K8"/>
      <selection pane="bottomLeft" activeCell="K8" sqref="K8"/>
      <selection pane="bottomRight"/>
    </sheetView>
  </sheetViews>
  <sheetFormatPr defaultColWidth="9.1796875" defaultRowHeight="13.5" customHeight="1" x14ac:dyDescent="0.2"/>
  <cols>
    <col min="1" max="1" width="3.453125" style="20" customWidth="1"/>
    <col min="2" max="2" width="47.54296875" style="20" bestFit="1" customWidth="1"/>
    <col min="3" max="11" width="13.453125" style="20" customWidth="1"/>
    <col min="12" max="16384" width="9.1796875" style="20"/>
  </cols>
  <sheetData>
    <row r="8" spans="2:11" ht="13.5" customHeight="1" x14ac:dyDescent="0.2">
      <c r="B8" s="21" t="s">
        <v>979</v>
      </c>
      <c r="C8" s="22">
        <v>44926</v>
      </c>
      <c r="D8" s="22">
        <v>45016</v>
      </c>
      <c r="E8" s="22">
        <v>45107</v>
      </c>
      <c r="F8" s="22">
        <v>45199</v>
      </c>
      <c r="G8" s="22">
        <v>45291</v>
      </c>
      <c r="H8" s="22">
        <v>45382</v>
      </c>
      <c r="I8" s="22">
        <v>45473</v>
      </c>
      <c r="J8" s="22">
        <v>45565</v>
      </c>
      <c r="K8" s="22">
        <v>45657</v>
      </c>
    </row>
    <row r="9" spans="2:11" ht="6" customHeight="1" x14ac:dyDescent="0.2">
      <c r="B9" s="25"/>
      <c r="C9" s="26"/>
      <c r="D9" s="26"/>
      <c r="E9" s="26"/>
      <c r="F9" s="26"/>
      <c r="G9" s="26"/>
      <c r="H9" s="26"/>
      <c r="I9" s="26"/>
      <c r="J9" s="26"/>
      <c r="K9" s="26"/>
    </row>
    <row r="10" spans="2:11" ht="13.5" customHeight="1" x14ac:dyDescent="0.2">
      <c r="B10" s="164" t="s">
        <v>971</v>
      </c>
      <c r="C10" s="165"/>
      <c r="D10" s="165"/>
      <c r="E10" s="165"/>
      <c r="F10" s="165"/>
      <c r="G10" s="165"/>
      <c r="H10" s="165"/>
      <c r="I10" s="165"/>
      <c r="J10" s="165"/>
      <c r="K10" s="166"/>
    </row>
    <row r="11" spans="2:11" ht="6" customHeight="1" x14ac:dyDescent="0.2">
      <c r="B11" s="25"/>
      <c r="C11" s="26"/>
      <c r="D11" s="26"/>
      <c r="E11" s="26"/>
      <c r="F11" s="26"/>
      <c r="G11" s="26"/>
      <c r="H11" s="26"/>
      <c r="I11" s="26"/>
      <c r="J11" s="26"/>
      <c r="K11" s="26"/>
    </row>
    <row r="12" spans="2:11" ht="13.5" customHeight="1" x14ac:dyDescent="0.2">
      <c r="B12" s="36" t="s">
        <v>972</v>
      </c>
      <c r="C12" s="37">
        <f>SUM(C13:C18)</f>
        <v>444.505</v>
      </c>
      <c r="D12" s="37">
        <f t="shared" ref="D12:K12" si="0">SUM(D13:D18)</f>
        <v>403.37900000000002</v>
      </c>
      <c r="E12" s="37">
        <f t="shared" si="0"/>
        <v>494.846</v>
      </c>
      <c r="F12" s="37">
        <f t="shared" si="0"/>
        <v>492.59100000000001</v>
      </c>
      <c r="G12" s="37">
        <f t="shared" si="0"/>
        <v>726.55400000000009</v>
      </c>
      <c r="H12" s="37">
        <f t="shared" si="0"/>
        <v>577.51599999999996</v>
      </c>
      <c r="I12" s="37">
        <f t="shared" si="0"/>
        <v>660.08500000000004</v>
      </c>
      <c r="J12" s="37">
        <f t="shared" si="0"/>
        <v>641.73200000000008</v>
      </c>
      <c r="K12" s="37">
        <f t="shared" si="0"/>
        <v>818.52700000000004</v>
      </c>
    </row>
    <row r="13" spans="2:11" ht="13.5" customHeight="1" x14ac:dyDescent="0.2">
      <c r="B13" s="43" t="s">
        <v>973</v>
      </c>
      <c r="C13" s="27">
        <v>127.05500000000001</v>
      </c>
      <c r="D13" s="27">
        <v>124.224</v>
      </c>
      <c r="E13" s="27">
        <v>147.893</v>
      </c>
      <c r="F13" s="27">
        <v>173.66800000000001</v>
      </c>
      <c r="G13" s="27">
        <v>236.208</v>
      </c>
      <c r="H13" s="27">
        <v>206.79300000000001</v>
      </c>
      <c r="I13" s="27">
        <v>219.89099999999999</v>
      </c>
      <c r="J13" s="27">
        <v>227.16399999999999</v>
      </c>
      <c r="K13" s="49">
        <v>281.54700000000003</v>
      </c>
    </row>
    <row r="14" spans="2:11" ht="13.5" customHeight="1" x14ac:dyDescent="0.2">
      <c r="B14" s="43" t="s">
        <v>974</v>
      </c>
      <c r="C14" s="27">
        <v>85.049000000000007</v>
      </c>
      <c r="D14" s="27">
        <v>77.617000000000004</v>
      </c>
      <c r="E14" s="27">
        <v>98.778999999999996</v>
      </c>
      <c r="F14" s="27">
        <v>108.322</v>
      </c>
      <c r="G14" s="27">
        <v>158.185</v>
      </c>
      <c r="H14" s="27">
        <v>129.70099999999999</v>
      </c>
      <c r="I14" s="27">
        <v>146.928</v>
      </c>
      <c r="J14" s="27">
        <v>144.74199999999999</v>
      </c>
      <c r="K14" s="49">
        <v>195.95599999999999</v>
      </c>
    </row>
    <row r="15" spans="2:11" ht="13.5" customHeight="1" x14ac:dyDescent="0.2">
      <c r="B15" s="43" t="s">
        <v>975</v>
      </c>
      <c r="C15" s="27">
        <v>58.792000000000002</v>
      </c>
      <c r="D15" s="27">
        <v>54.058</v>
      </c>
      <c r="E15" s="27">
        <v>74.635999999999996</v>
      </c>
      <c r="F15" s="27">
        <v>74.834999999999994</v>
      </c>
      <c r="G15" s="27">
        <v>117.48399999999999</v>
      </c>
      <c r="H15" s="27">
        <v>81.570999999999998</v>
      </c>
      <c r="I15" s="27">
        <v>103.75</v>
      </c>
      <c r="J15" s="27">
        <v>99.171999999999997</v>
      </c>
      <c r="K15" s="49">
        <v>138.06800000000001</v>
      </c>
    </row>
    <row r="16" spans="2:11" ht="13.5" customHeight="1" x14ac:dyDescent="0.2">
      <c r="B16" s="43" t="s">
        <v>976</v>
      </c>
      <c r="C16" s="27">
        <v>107.18300000000001</v>
      </c>
      <c r="D16" s="27">
        <v>96.564999999999998</v>
      </c>
      <c r="E16" s="27">
        <v>114.74</v>
      </c>
      <c r="F16" s="27">
        <v>105.16500000000001</v>
      </c>
      <c r="G16" s="27">
        <v>158.44</v>
      </c>
      <c r="H16" s="27">
        <v>116.837</v>
      </c>
      <c r="I16" s="27">
        <v>140.38300000000001</v>
      </c>
      <c r="J16" s="27">
        <v>130.13200000000001</v>
      </c>
      <c r="K16" s="49">
        <v>174.25700000000001</v>
      </c>
    </row>
    <row r="17" spans="2:14" ht="13.5" customHeight="1" x14ac:dyDescent="0.2">
      <c r="B17" s="43" t="s">
        <v>977</v>
      </c>
      <c r="C17" s="27">
        <v>66.426000000000002</v>
      </c>
      <c r="D17" s="27">
        <v>50.914999999999999</v>
      </c>
      <c r="E17" s="27">
        <v>58.798000000000002</v>
      </c>
      <c r="F17" s="27">
        <v>30.600999999999999</v>
      </c>
      <c r="G17" s="27">
        <v>54.594999999999999</v>
      </c>
      <c r="H17" s="27">
        <v>41.054000000000002</v>
      </c>
      <c r="I17" s="27">
        <v>47.7</v>
      </c>
      <c r="J17" s="27">
        <v>39.031999999999996</v>
      </c>
      <c r="K17" s="49">
        <v>26.925999999999998</v>
      </c>
    </row>
    <row r="18" spans="2:14" ht="13.5" customHeight="1" x14ac:dyDescent="0.2">
      <c r="B18" s="45" t="s">
        <v>978</v>
      </c>
      <c r="C18" s="41">
        <v>0</v>
      </c>
      <c r="D18" s="41">
        <v>0</v>
      </c>
      <c r="E18" s="41">
        <v>0</v>
      </c>
      <c r="F18" s="41">
        <v>0</v>
      </c>
      <c r="G18" s="41">
        <v>1.6419999999999999</v>
      </c>
      <c r="H18" s="41">
        <v>1.56</v>
      </c>
      <c r="I18" s="41">
        <v>1.4330000000000001</v>
      </c>
      <c r="J18" s="41">
        <v>1.49</v>
      </c>
      <c r="K18" s="105">
        <v>1.7729999999999999</v>
      </c>
    </row>
    <row r="19" spans="2:14" ht="6" customHeight="1" x14ac:dyDescent="0.2">
      <c r="B19" s="25"/>
      <c r="C19" s="26"/>
      <c r="D19" s="26"/>
      <c r="E19" s="26"/>
      <c r="F19" s="26"/>
      <c r="G19" s="26"/>
      <c r="H19" s="26"/>
      <c r="I19" s="26"/>
      <c r="J19" s="26"/>
      <c r="K19" s="26"/>
    </row>
    <row r="20" spans="2:14" ht="13.5" customHeight="1" x14ac:dyDescent="0.2">
      <c r="B20" s="36" t="s">
        <v>980</v>
      </c>
      <c r="C20" s="37">
        <f>SUM(C21:C26)</f>
        <v>118.12643227999999</v>
      </c>
      <c r="D20" s="37">
        <f t="shared" ref="D20:K20" si="1">SUM(D21:D26)</f>
        <v>164.88242771999998</v>
      </c>
      <c r="E20" s="37">
        <f t="shared" si="1"/>
        <v>207.63661745000002</v>
      </c>
      <c r="F20" s="37">
        <f t="shared" si="1"/>
        <v>232.17438597</v>
      </c>
      <c r="G20" s="61">
        <f t="shared" si="1"/>
        <v>236.46599999999998</v>
      </c>
      <c r="H20" s="37">
        <f t="shared" si="1"/>
        <v>311.70099999999996</v>
      </c>
      <c r="I20" s="37">
        <f t="shared" si="1"/>
        <v>360.17399999999998</v>
      </c>
      <c r="J20" s="37">
        <f t="shared" si="1"/>
        <v>398.88200000000001</v>
      </c>
      <c r="K20" s="37">
        <f t="shared" si="1"/>
        <v>407.18099999999998</v>
      </c>
    </row>
    <row r="21" spans="2:14" ht="13.5" customHeight="1" x14ac:dyDescent="0.2">
      <c r="B21" s="43" t="s">
        <v>973</v>
      </c>
      <c r="C21" s="27">
        <v>10.380874390000001</v>
      </c>
      <c r="D21" s="27">
        <v>15.573631189999999</v>
      </c>
      <c r="E21" s="27">
        <v>17.628239910000001</v>
      </c>
      <c r="F21" s="27">
        <v>23.310032289999999</v>
      </c>
      <c r="G21" s="27">
        <v>18.513999999999999</v>
      </c>
      <c r="H21" s="27">
        <v>28.613</v>
      </c>
      <c r="I21" s="27">
        <v>26.672999999999998</v>
      </c>
      <c r="J21" s="27">
        <v>26.846</v>
      </c>
      <c r="K21" s="49">
        <v>18.968</v>
      </c>
    </row>
    <row r="22" spans="2:14" ht="13.5" customHeight="1" x14ac:dyDescent="0.2">
      <c r="B22" s="43" t="s">
        <v>974</v>
      </c>
      <c r="C22" s="27">
        <v>10.293111640000001</v>
      </c>
      <c r="D22" s="27">
        <v>17.0171861</v>
      </c>
      <c r="E22" s="27">
        <v>14.504702630000001</v>
      </c>
      <c r="F22" s="27">
        <v>20.872199690000002</v>
      </c>
      <c r="G22" s="27">
        <v>15.664999999999999</v>
      </c>
      <c r="H22" s="27">
        <v>24.831</v>
      </c>
      <c r="I22" s="27">
        <v>19.585000000000001</v>
      </c>
      <c r="J22" s="27">
        <v>20.038</v>
      </c>
      <c r="K22" s="49">
        <v>16.364999999999998</v>
      </c>
      <c r="L22" s="29"/>
      <c r="M22" s="29"/>
      <c r="N22" s="29"/>
    </row>
    <row r="23" spans="2:14" ht="13.5" customHeight="1" x14ac:dyDescent="0.2">
      <c r="B23" s="43" t="s">
        <v>975</v>
      </c>
      <c r="C23" s="27">
        <v>15.454043</v>
      </c>
      <c r="D23" s="27">
        <v>26.552364930000003</v>
      </c>
      <c r="E23" s="27">
        <v>25.12392105</v>
      </c>
      <c r="F23" s="27">
        <v>21.728588139999999</v>
      </c>
      <c r="G23" s="27">
        <v>21.335999999999999</v>
      </c>
      <c r="H23" s="27">
        <v>38.770000000000003</v>
      </c>
      <c r="I23" s="27">
        <v>29.129000000000001</v>
      </c>
      <c r="J23" s="27">
        <v>23.988</v>
      </c>
      <c r="K23" s="49">
        <v>20.015000000000001</v>
      </c>
    </row>
    <row r="24" spans="2:14" ht="13.5" customHeight="1" x14ac:dyDescent="0.2">
      <c r="B24" s="43" t="s">
        <v>976</v>
      </c>
      <c r="C24" s="27">
        <v>42.129649879999995</v>
      </c>
      <c r="D24" s="27">
        <v>43.755340099999991</v>
      </c>
      <c r="E24" s="27">
        <v>72.406635140000006</v>
      </c>
      <c r="F24" s="27">
        <v>60.370111200000004</v>
      </c>
      <c r="G24" s="27">
        <v>66.173000000000002</v>
      </c>
      <c r="H24" s="27">
        <v>53.015000000000001</v>
      </c>
      <c r="I24" s="27">
        <v>79.052999999999997</v>
      </c>
      <c r="J24" s="27">
        <v>62.006</v>
      </c>
      <c r="K24" s="49">
        <v>56.305999999999997</v>
      </c>
    </row>
    <row r="25" spans="2:14" ht="13.5" customHeight="1" x14ac:dyDescent="0.2">
      <c r="B25" s="43" t="s">
        <v>977</v>
      </c>
      <c r="C25" s="27">
        <v>39.86875337</v>
      </c>
      <c r="D25" s="27">
        <v>61.983905399999998</v>
      </c>
      <c r="E25" s="27">
        <v>77.973118720000002</v>
      </c>
      <c r="F25" s="27">
        <v>105.89345465000001</v>
      </c>
      <c r="G25" s="27">
        <v>113.904</v>
      </c>
      <c r="H25" s="27">
        <v>105.02200000000001</v>
      </c>
      <c r="I25" s="27">
        <v>99.941999999999993</v>
      </c>
      <c r="J25" s="27">
        <v>112.336</v>
      </c>
      <c r="K25" s="49">
        <v>114.032</v>
      </c>
    </row>
    <row r="26" spans="2:14" ht="13.5" customHeight="1" x14ac:dyDescent="0.2">
      <c r="B26" s="45" t="s">
        <v>978</v>
      </c>
      <c r="C26" s="41">
        <v>0</v>
      </c>
      <c r="D26" s="41">
        <v>0</v>
      </c>
      <c r="E26" s="41">
        <v>0</v>
      </c>
      <c r="F26" s="41">
        <v>0</v>
      </c>
      <c r="G26" s="41">
        <v>0.874</v>
      </c>
      <c r="H26" s="41">
        <v>61.45</v>
      </c>
      <c r="I26" s="41">
        <v>105.792</v>
      </c>
      <c r="J26" s="41">
        <v>153.66800000000001</v>
      </c>
      <c r="K26" s="105">
        <v>181.495</v>
      </c>
    </row>
    <row r="27" spans="2:14" ht="3" customHeight="1" x14ac:dyDescent="0.2"/>
    <row r="28" spans="2:14" ht="13.5" customHeight="1" x14ac:dyDescent="0.2">
      <c r="B28" s="159" t="s">
        <v>981</v>
      </c>
      <c r="C28" s="160">
        <f>C12+C20</f>
        <v>562.63143228000001</v>
      </c>
      <c r="D28" s="160">
        <f t="shared" ref="D28:K28" si="2">D12+D20</f>
        <v>568.26142772000003</v>
      </c>
      <c r="E28" s="160">
        <f t="shared" si="2"/>
        <v>702.48261745000002</v>
      </c>
      <c r="F28" s="160">
        <f t="shared" si="2"/>
        <v>724.76538597000001</v>
      </c>
      <c r="G28" s="365">
        <f>G12+G20</f>
        <v>963.0200000000001</v>
      </c>
      <c r="H28" s="366">
        <f t="shared" si="2"/>
        <v>889.21699999999987</v>
      </c>
      <c r="I28" s="366">
        <f t="shared" si="2"/>
        <v>1020.259</v>
      </c>
      <c r="J28" s="366">
        <f t="shared" si="2"/>
        <v>1040.614</v>
      </c>
      <c r="K28" s="160">
        <f t="shared" si="2"/>
        <v>1225.7080000000001</v>
      </c>
    </row>
    <row r="29" spans="2:14" ht="13.5" customHeight="1" x14ac:dyDescent="0.2">
      <c r="B29" s="136" t="s">
        <v>982</v>
      </c>
      <c r="C29" s="145" t="s">
        <v>1</v>
      </c>
      <c r="D29" s="52">
        <f t="shared" ref="D29:H29" si="3">D28/C28-1</f>
        <v>1.0006542679610098E-2</v>
      </c>
      <c r="E29" s="52">
        <f t="shared" si="3"/>
        <v>0.23619619981691753</v>
      </c>
      <c r="F29" s="52">
        <f t="shared" si="3"/>
        <v>3.1720028320253668E-2</v>
      </c>
      <c r="G29" s="52">
        <f t="shared" si="3"/>
        <v>0.32873343380096531</v>
      </c>
      <c r="H29" s="52">
        <f t="shared" si="3"/>
        <v>-7.6637037652385387E-2</v>
      </c>
      <c r="I29" s="52">
        <f>I28/H28-1</f>
        <v>0.14736785284132004</v>
      </c>
      <c r="J29" s="52">
        <f>J28/I28-1</f>
        <v>1.9950816410342798E-2</v>
      </c>
      <c r="K29" s="52">
        <f>K28/J28-1</f>
        <v>0.17786998829537182</v>
      </c>
    </row>
    <row r="30" spans="2:14" ht="13.5" customHeight="1" x14ac:dyDescent="0.2">
      <c r="B30" s="136" t="s">
        <v>983</v>
      </c>
      <c r="C30" s="145" t="s">
        <v>1</v>
      </c>
      <c r="D30" s="145" t="s">
        <v>1</v>
      </c>
      <c r="E30" s="145" t="s">
        <v>1</v>
      </c>
      <c r="F30" s="145" t="s">
        <v>1</v>
      </c>
      <c r="G30" s="52">
        <f t="shared" ref="G30:H30" si="4">G28/C28-1</f>
        <v>0.71163561924983609</v>
      </c>
      <c r="H30" s="52">
        <f t="shared" si="4"/>
        <v>0.56480267113632876</v>
      </c>
      <c r="I30" s="52">
        <f>I28/E28-1</f>
        <v>0.45236191566351192</v>
      </c>
      <c r="J30" s="52">
        <f>J28/F28-1</f>
        <v>0.43579428618445903</v>
      </c>
      <c r="K30" s="52">
        <f>K28/G28-1</f>
        <v>0.27277522792880715</v>
      </c>
    </row>
    <row r="31" spans="2:14" ht="13.5" customHeight="1" x14ac:dyDescent="0.2">
      <c r="B31" s="43" t="s">
        <v>984</v>
      </c>
      <c r="C31" s="145" t="s">
        <v>1</v>
      </c>
      <c r="D31" s="145" t="s">
        <v>1</v>
      </c>
      <c r="E31" s="145" t="s">
        <v>1</v>
      </c>
      <c r="F31" s="145" t="s">
        <v>1</v>
      </c>
      <c r="G31" s="161">
        <f t="shared" ref="G31:H31" si="5">G28-C28</f>
        <v>400.38856772000008</v>
      </c>
      <c r="H31" s="161">
        <f t="shared" si="5"/>
        <v>320.95557227999984</v>
      </c>
      <c r="I31" s="161">
        <f>I28-E28</f>
        <v>317.77638254999999</v>
      </c>
      <c r="J31" s="161">
        <f>J28-F28</f>
        <v>315.84861403000002</v>
      </c>
      <c r="K31" s="161">
        <f>K28-G28</f>
        <v>262.68799999999999</v>
      </c>
    </row>
    <row r="32" spans="2:14" ht="13.5" customHeight="1" x14ac:dyDescent="0.2">
      <c r="B32" s="162" t="s">
        <v>985</v>
      </c>
      <c r="C32" s="163">
        <f t="shared" ref="C32:H32" si="6">C28-C26</f>
        <v>562.63143228000001</v>
      </c>
      <c r="D32" s="163">
        <f t="shared" si="6"/>
        <v>568.26142772000003</v>
      </c>
      <c r="E32" s="163">
        <f t="shared" si="6"/>
        <v>702.48261745000002</v>
      </c>
      <c r="F32" s="163">
        <f t="shared" si="6"/>
        <v>724.76538597000001</v>
      </c>
      <c r="G32" s="367">
        <f t="shared" si="6"/>
        <v>962.14600000000007</v>
      </c>
      <c r="H32" s="367">
        <f t="shared" si="6"/>
        <v>827.76699999999983</v>
      </c>
      <c r="I32" s="367">
        <f>I28-I26</f>
        <v>914.46699999999998</v>
      </c>
      <c r="J32" s="367">
        <f>J28-J26</f>
        <v>886.94600000000003</v>
      </c>
      <c r="K32" s="367">
        <f>K28-K26</f>
        <v>1044.2130000000002</v>
      </c>
    </row>
    <row r="33" spans="2:13" ht="13.5" customHeight="1" x14ac:dyDescent="0.2">
      <c r="B33" s="136" t="s">
        <v>982</v>
      </c>
      <c r="C33" s="145" t="s">
        <v>1</v>
      </c>
      <c r="D33" s="52">
        <f t="shared" ref="D33:K33" si="7">D32/C32-1</f>
        <v>1.0006542679610098E-2</v>
      </c>
      <c r="E33" s="52">
        <f t="shared" si="7"/>
        <v>0.23619619981691753</v>
      </c>
      <c r="F33" s="52">
        <f t="shared" si="7"/>
        <v>3.1720028320253668E-2</v>
      </c>
      <c r="G33" s="52">
        <f t="shared" si="7"/>
        <v>0.32752752632122228</v>
      </c>
      <c r="H33" s="52">
        <f t="shared" si="7"/>
        <v>-0.13966591348922119</v>
      </c>
      <c r="I33" s="52">
        <f t="shared" si="7"/>
        <v>0.10473961875745252</v>
      </c>
      <c r="J33" s="52">
        <f t="shared" si="7"/>
        <v>-3.0095126450708443E-2</v>
      </c>
      <c r="K33" s="52">
        <f t="shared" si="7"/>
        <v>0.17731293675150472</v>
      </c>
    </row>
    <row r="34" spans="2:13" ht="13.5" customHeight="1" x14ac:dyDescent="0.2">
      <c r="B34" s="136" t="s">
        <v>983</v>
      </c>
      <c r="C34" s="145" t="s">
        <v>1</v>
      </c>
      <c r="D34" s="145" t="s">
        <v>1</v>
      </c>
      <c r="E34" s="145" t="s">
        <v>1</v>
      </c>
      <c r="F34" s="145" t="s">
        <v>1</v>
      </c>
      <c r="G34" s="52">
        <f t="shared" ref="G34:H34" si="8">G32/C32-1</f>
        <v>0.71008220443890346</v>
      </c>
      <c r="H34" s="52">
        <f t="shared" si="8"/>
        <v>0.45666582249159138</v>
      </c>
      <c r="I34" s="52">
        <f>(I32/E32)-1</f>
        <v>0.30176459500094066</v>
      </c>
      <c r="J34" s="52">
        <f>(J32/F32)-1</f>
        <v>0.22376981181702438</v>
      </c>
      <c r="K34" s="52">
        <f>(K32/G32)-1</f>
        <v>8.5295786710125165E-2</v>
      </c>
    </row>
    <row r="35" spans="2:13" ht="13.5" customHeight="1" x14ac:dyDescent="0.2">
      <c r="B35" s="43" t="s">
        <v>984</v>
      </c>
      <c r="C35" s="145" t="s">
        <v>1</v>
      </c>
      <c r="D35" s="145" t="s">
        <v>1</v>
      </c>
      <c r="E35" s="145" t="s">
        <v>1</v>
      </c>
      <c r="F35" s="145" t="s">
        <v>1</v>
      </c>
      <c r="G35" s="161">
        <f t="shared" ref="G35:H35" si="9">G32-C32</f>
        <v>399.51456772000006</v>
      </c>
      <c r="H35" s="161">
        <f t="shared" si="9"/>
        <v>259.5055722799998</v>
      </c>
      <c r="I35" s="161">
        <f>I32-E32</f>
        <v>211.98438254999996</v>
      </c>
      <c r="J35" s="161">
        <f>J32-F32</f>
        <v>162.18061403000002</v>
      </c>
      <c r="K35" s="161">
        <f>K32-G32</f>
        <v>82.067000000000121</v>
      </c>
    </row>
    <row r="36" spans="2:13" ht="13.5" customHeight="1" x14ac:dyDescent="0.2">
      <c r="B36" s="143" t="s">
        <v>986</v>
      </c>
      <c r="C36" s="144">
        <f t="shared" ref="C36:K36" si="10">SUM(C24:C25)/C32</f>
        <v>0.1457408856766334</v>
      </c>
      <c r="D36" s="144">
        <f t="shared" si="10"/>
        <v>0.18607500059303864</v>
      </c>
      <c r="E36" s="144">
        <f t="shared" si="10"/>
        <v>0.21406900345217927</v>
      </c>
      <c r="F36" s="144">
        <f t="shared" si="10"/>
        <v>0.22940329252545474</v>
      </c>
      <c r="G36" s="144">
        <f t="shared" si="10"/>
        <v>0.18716182367333023</v>
      </c>
      <c r="H36" s="144">
        <f t="shared" si="10"/>
        <v>0.19091966700774499</v>
      </c>
      <c r="I36" s="144">
        <f t="shared" si="10"/>
        <v>0.19573697027886192</v>
      </c>
      <c r="J36" s="144">
        <f t="shared" si="10"/>
        <v>0.19656439061679062</v>
      </c>
      <c r="K36" s="144">
        <f t="shared" si="10"/>
        <v>0.16312572243402443</v>
      </c>
      <c r="M36" s="368"/>
    </row>
    <row r="37" spans="2:13" ht="13.5" customHeight="1" x14ac:dyDescent="0.2">
      <c r="B37" s="136" t="s">
        <v>43</v>
      </c>
      <c r="C37" s="52" t="s">
        <v>1</v>
      </c>
      <c r="D37" s="138">
        <f t="shared" ref="D37:K37" si="11">(D36-C36)*100</f>
        <v>4.033411491640523</v>
      </c>
      <c r="E37" s="138">
        <f t="shared" si="11"/>
        <v>2.7994002859140639</v>
      </c>
      <c r="F37" s="138">
        <f t="shared" si="11"/>
        <v>1.5334289073275471</v>
      </c>
      <c r="G37" s="138">
        <f t="shared" si="11"/>
        <v>-4.2241468852124511</v>
      </c>
      <c r="H37" s="138">
        <f t="shared" si="11"/>
        <v>0.37578433344147566</v>
      </c>
      <c r="I37" s="138">
        <f t="shared" si="11"/>
        <v>0.48173032711169295</v>
      </c>
      <c r="J37" s="138">
        <f t="shared" si="11"/>
        <v>8.2742033792870817E-2</v>
      </c>
      <c r="K37" s="138">
        <f t="shared" si="11"/>
        <v>-3.3438668182766196</v>
      </c>
    </row>
    <row r="38" spans="2:13" ht="13.5" customHeight="1" x14ac:dyDescent="0.25">
      <c r="B38" s="136" t="s">
        <v>44</v>
      </c>
      <c r="C38" s="52" t="s">
        <v>1</v>
      </c>
      <c r="D38" s="52" t="s">
        <v>1</v>
      </c>
      <c r="E38" s="145" t="s">
        <v>1</v>
      </c>
      <c r="F38" s="145" t="s">
        <v>1</v>
      </c>
      <c r="G38" s="138">
        <f t="shared" ref="G38:K38" si="12">(G36-C36)*100</f>
        <v>4.1420937996696825</v>
      </c>
      <c r="H38" s="138">
        <f t="shared" si="12"/>
        <v>0.48446664147063501</v>
      </c>
      <c r="I38" s="138">
        <f t="shared" si="12"/>
        <v>-1.8332033173317357</v>
      </c>
      <c r="J38" s="138">
        <f t="shared" si="12"/>
        <v>-3.283890190866412</v>
      </c>
      <c r="K38" s="138">
        <f t="shared" si="12"/>
        <v>-2.40361012393058</v>
      </c>
    </row>
    <row r="39" spans="2:13" ht="13.5" customHeight="1" x14ac:dyDescent="0.2">
      <c r="B39" s="136" t="s">
        <v>987</v>
      </c>
      <c r="C39" s="52" t="s">
        <v>1</v>
      </c>
      <c r="D39" s="52" t="s">
        <v>1</v>
      </c>
      <c r="E39" s="145" t="s">
        <v>1</v>
      </c>
      <c r="F39" s="145" t="s">
        <v>1</v>
      </c>
      <c r="G39" s="161">
        <f t="shared" ref="G39:H39" si="13">SUM(G24:G25)-SUM(C24:C25)</f>
        <v>98.078596750000003</v>
      </c>
      <c r="H39" s="161">
        <f t="shared" si="13"/>
        <v>52.297754500000025</v>
      </c>
      <c r="I39" s="161">
        <f>SUM(I24:I25)-SUM(E24:E25)</f>
        <v>28.615246140000011</v>
      </c>
      <c r="J39" s="161">
        <f>SUM(J24:J25)-SUM(F24:F25)</f>
        <v>8.0784341499999641</v>
      </c>
      <c r="K39" s="161">
        <f>SUM(K24:K25)-SUM(G24:G25)</f>
        <v>-9.7390000000000043</v>
      </c>
    </row>
    <row r="40" spans="2:13" ht="13.5" customHeight="1" x14ac:dyDescent="0.2">
      <c r="B40" s="45" t="s">
        <v>988</v>
      </c>
      <c r="C40" s="57" t="s">
        <v>1</v>
      </c>
      <c r="D40" s="57" t="s">
        <v>1</v>
      </c>
      <c r="E40" s="57" t="s">
        <v>1</v>
      </c>
      <c r="F40" s="57" t="s">
        <v>1</v>
      </c>
      <c r="G40" s="57">
        <f t="shared" ref="G40:H40" si="14">G39/G35</f>
        <v>0.24549441916405518</v>
      </c>
      <c r="H40" s="57">
        <f t="shared" si="14"/>
        <v>0.20152844519104238</v>
      </c>
      <c r="I40" s="57">
        <f>I39/I35</f>
        <v>0.13498752028702227</v>
      </c>
      <c r="J40" s="57">
        <f>J39/J35</f>
        <v>4.981134273240341E-2</v>
      </c>
      <c r="K40" s="57">
        <f>K39/K35</f>
        <v>-0.11867132952343805</v>
      </c>
    </row>
    <row r="41" spans="2:13" ht="6" customHeight="1" x14ac:dyDescent="0.2">
      <c r="B41" s="25"/>
      <c r="C41" s="26"/>
      <c r="D41" s="26"/>
      <c r="E41" s="26"/>
      <c r="F41" s="26"/>
      <c r="G41" s="26"/>
      <c r="H41" s="26"/>
      <c r="I41" s="26"/>
      <c r="J41" s="26"/>
      <c r="K41" s="26"/>
    </row>
    <row r="42" spans="2:13" ht="13.5" customHeight="1" x14ac:dyDescent="0.2">
      <c r="B42" s="30" t="s">
        <v>989</v>
      </c>
      <c r="C42" s="24"/>
      <c r="D42" s="24"/>
      <c r="E42" s="24"/>
      <c r="F42" s="24"/>
      <c r="G42" s="24"/>
      <c r="H42" s="24"/>
      <c r="I42" s="24"/>
      <c r="J42" s="24"/>
      <c r="K42" s="24"/>
    </row>
    <row r="43" spans="2:13" ht="13.5" customHeight="1" x14ac:dyDescent="0.2">
      <c r="B43" s="156" t="s">
        <v>972</v>
      </c>
      <c r="C43" s="157">
        <v>444.52560055000004</v>
      </c>
      <c r="D43" s="157">
        <v>403.38436161999999</v>
      </c>
      <c r="E43" s="157">
        <v>494.93790089000004</v>
      </c>
      <c r="F43" s="157">
        <v>492.59053971999998</v>
      </c>
      <c r="G43" s="157">
        <v>726.55448013</v>
      </c>
      <c r="H43" s="157">
        <v>577.51578131000008</v>
      </c>
      <c r="I43" s="157">
        <v>660.08415691999994</v>
      </c>
      <c r="J43" s="157">
        <v>641.73199999999997</v>
      </c>
      <c r="K43" s="158">
        <f>K44+K47+K50</f>
        <v>818.52699999999993</v>
      </c>
    </row>
    <row r="44" spans="2:13" ht="13.5" customHeight="1" x14ac:dyDescent="0.2">
      <c r="B44" s="146" t="s">
        <v>990</v>
      </c>
      <c r="C44" s="147">
        <f t="shared" ref="C44:K44" si="15">C45+C46</f>
        <v>435.20832208000002</v>
      </c>
      <c r="D44" s="147">
        <f t="shared" si="15"/>
        <v>387.40823195999991</v>
      </c>
      <c r="E44" s="147">
        <f t="shared" si="15"/>
        <v>479.50859339999994</v>
      </c>
      <c r="F44" s="147">
        <f t="shared" si="15"/>
        <v>471.83816486999996</v>
      </c>
      <c r="G44" s="147">
        <f t="shared" si="15"/>
        <v>705.82883262999997</v>
      </c>
      <c r="H44" s="147">
        <f t="shared" si="15"/>
        <v>551.2350874199999</v>
      </c>
      <c r="I44" s="147">
        <f t="shared" si="15"/>
        <v>634.03440659</v>
      </c>
      <c r="J44" s="147">
        <f t="shared" si="15"/>
        <v>615.16199999999992</v>
      </c>
      <c r="K44" s="147">
        <f t="shared" si="15"/>
        <v>789.85399999999993</v>
      </c>
    </row>
    <row r="45" spans="2:13" ht="13.5" customHeight="1" x14ac:dyDescent="0.2">
      <c r="B45" s="43" t="s">
        <v>991</v>
      </c>
      <c r="C45" s="27">
        <v>413.18965399000001</v>
      </c>
      <c r="D45" s="27">
        <v>355.89927154999992</v>
      </c>
      <c r="E45" s="27">
        <v>445.55197548999996</v>
      </c>
      <c r="F45" s="27">
        <v>433.50173182999998</v>
      </c>
      <c r="G45" s="27">
        <v>677.10910124999998</v>
      </c>
      <c r="H45" s="27">
        <v>508.53833174999994</v>
      </c>
      <c r="I45" s="27">
        <v>593.44085378</v>
      </c>
      <c r="J45" s="27">
        <v>578.95399999999995</v>
      </c>
      <c r="K45" s="49">
        <v>765.82799999999997</v>
      </c>
    </row>
    <row r="46" spans="2:13" ht="13.5" customHeight="1" x14ac:dyDescent="0.2">
      <c r="B46" s="43" t="s">
        <v>973</v>
      </c>
      <c r="C46" s="27">
        <v>22.018668089999998</v>
      </c>
      <c r="D46" s="27">
        <v>31.508960410000004</v>
      </c>
      <c r="E46" s="27">
        <v>33.956617909999999</v>
      </c>
      <c r="F46" s="27">
        <v>38.336433039999996</v>
      </c>
      <c r="G46" s="27">
        <v>28.719731379999999</v>
      </c>
      <c r="H46" s="27">
        <v>42.696755670000002</v>
      </c>
      <c r="I46" s="27">
        <v>40.593552809999998</v>
      </c>
      <c r="J46" s="27">
        <v>36.207999999999998</v>
      </c>
      <c r="K46" s="49">
        <v>24.026</v>
      </c>
    </row>
    <row r="47" spans="2:13" ht="13.5" customHeight="1" x14ac:dyDescent="0.2">
      <c r="B47" s="146" t="s">
        <v>992</v>
      </c>
      <c r="C47" s="147">
        <f t="shared" ref="C47:K47" si="16">C48+C49</f>
        <v>9.0583877900000012</v>
      </c>
      <c r="D47" s="147">
        <f t="shared" si="16"/>
        <v>15.178916990000003</v>
      </c>
      <c r="E47" s="147">
        <f t="shared" si="16"/>
        <v>13.184863869999999</v>
      </c>
      <c r="F47" s="147">
        <f t="shared" si="16"/>
        <v>15.558953199999998</v>
      </c>
      <c r="G47" s="147">
        <f t="shared" si="16"/>
        <v>12.353489119999999</v>
      </c>
      <c r="H47" s="147">
        <f t="shared" si="16"/>
        <v>16.974909770000004</v>
      </c>
      <c r="I47" s="147">
        <f t="shared" si="16"/>
        <v>15.241452459999998</v>
      </c>
      <c r="J47" s="147">
        <f t="shared" si="16"/>
        <v>15.039000000000001</v>
      </c>
      <c r="K47" s="147">
        <f t="shared" si="16"/>
        <v>13.135</v>
      </c>
    </row>
    <row r="48" spans="2:13" ht="13.5" customHeight="1" x14ac:dyDescent="0.2">
      <c r="B48" s="43" t="s">
        <v>974</v>
      </c>
      <c r="C48" s="27">
        <v>8.2256757100000009</v>
      </c>
      <c r="D48" s="27">
        <v>14.179983850000003</v>
      </c>
      <c r="E48" s="27">
        <v>11.28754032</v>
      </c>
      <c r="F48" s="27">
        <v>12.748248819999999</v>
      </c>
      <c r="G48" s="27">
        <v>8.4169336000000001</v>
      </c>
      <c r="H48" s="27">
        <v>12.883581670000002</v>
      </c>
      <c r="I48" s="27">
        <v>9.8320768999999988</v>
      </c>
      <c r="J48" s="27">
        <v>9.5860000000000003</v>
      </c>
      <c r="K48" s="49">
        <v>6.9630000000000001</v>
      </c>
    </row>
    <row r="49" spans="2:11" ht="13.5" customHeight="1" x14ac:dyDescent="0.2">
      <c r="B49" s="43" t="s">
        <v>975</v>
      </c>
      <c r="C49" s="27">
        <v>0.83271207999999997</v>
      </c>
      <c r="D49" s="27">
        <v>0.99893313999999989</v>
      </c>
      <c r="E49" s="27">
        <v>1.8973235500000001</v>
      </c>
      <c r="F49" s="27">
        <v>2.8107043799999998</v>
      </c>
      <c r="G49" s="27">
        <v>3.9365555199999998</v>
      </c>
      <c r="H49" s="27">
        <v>4.0913281000000001</v>
      </c>
      <c r="I49" s="27">
        <v>5.40937556</v>
      </c>
      <c r="J49" s="27">
        <v>5.4530000000000003</v>
      </c>
      <c r="K49" s="49">
        <v>6.1719999999999997</v>
      </c>
    </row>
    <row r="50" spans="2:11" ht="13.5" customHeight="1" x14ac:dyDescent="0.2">
      <c r="B50" s="146" t="s">
        <v>993</v>
      </c>
      <c r="C50" s="147">
        <f t="shared" ref="C50:K50" si="17">SUM(C51:C54)</f>
        <v>0.25889068000000004</v>
      </c>
      <c r="D50" s="147">
        <f t="shared" si="17"/>
        <v>0.79721266999999996</v>
      </c>
      <c r="E50" s="147">
        <f t="shared" si="17"/>
        <v>2.2444436199999998</v>
      </c>
      <c r="F50" s="147">
        <f t="shared" si="17"/>
        <v>5.1934216499999994</v>
      </c>
      <c r="G50" s="147">
        <f t="shared" si="17"/>
        <v>8.3721583800000001</v>
      </c>
      <c r="H50" s="147">
        <f t="shared" si="17"/>
        <v>9.3057841200000002</v>
      </c>
      <c r="I50" s="147">
        <f t="shared" si="17"/>
        <v>10.808297870000001</v>
      </c>
      <c r="J50" s="147">
        <f t="shared" si="17"/>
        <v>11.530999999999999</v>
      </c>
      <c r="K50" s="147">
        <f t="shared" si="17"/>
        <v>15.538</v>
      </c>
    </row>
    <row r="51" spans="2:11" ht="13.5" customHeight="1" x14ac:dyDescent="0.2">
      <c r="B51" s="43" t="s">
        <v>994</v>
      </c>
      <c r="C51" s="27">
        <v>0.13287143000000001</v>
      </c>
      <c r="D51" s="27">
        <v>0.24366991999999996</v>
      </c>
      <c r="E51" s="27">
        <v>0.87430695999999997</v>
      </c>
      <c r="F51" s="27">
        <v>1.3141306799999999</v>
      </c>
      <c r="G51" s="27">
        <v>2.3134745100000003</v>
      </c>
      <c r="H51" s="27">
        <v>2.2192028200000005</v>
      </c>
      <c r="I51" s="27">
        <v>3.0785879400000002</v>
      </c>
      <c r="J51" s="27">
        <v>3.07</v>
      </c>
      <c r="K51" s="49">
        <v>3.786</v>
      </c>
    </row>
    <row r="52" spans="2:11" ht="13.5" customHeight="1" x14ac:dyDescent="0.2">
      <c r="B52" s="43" t="s">
        <v>995</v>
      </c>
      <c r="C52" s="27">
        <v>5.1011090000000002E-2</v>
      </c>
      <c r="D52" s="27">
        <v>0.15124505000000002</v>
      </c>
      <c r="E52" s="27">
        <v>0.42470214999999994</v>
      </c>
      <c r="F52" s="27">
        <v>1.0179237099999998</v>
      </c>
      <c r="G52" s="27">
        <v>1.3853098400000001</v>
      </c>
      <c r="H52" s="27">
        <v>1.40034675</v>
      </c>
      <c r="I52" s="27">
        <v>1.8400392800000001</v>
      </c>
      <c r="J52" s="27">
        <v>1.704</v>
      </c>
      <c r="K52" s="49">
        <v>1.9870000000000001</v>
      </c>
    </row>
    <row r="53" spans="2:11" ht="13.5" customHeight="1" x14ac:dyDescent="0.2">
      <c r="B53" s="43" t="s">
        <v>996</v>
      </c>
      <c r="C53" s="27">
        <v>2.6675629999999999E-2</v>
      </c>
      <c r="D53" s="27">
        <v>0.12602395</v>
      </c>
      <c r="E53" s="27">
        <v>0.22805473999999998</v>
      </c>
      <c r="F53" s="27">
        <v>0.70227286</v>
      </c>
      <c r="G53" s="27">
        <v>0.87718463000000013</v>
      </c>
      <c r="H53" s="27">
        <v>1.07025901</v>
      </c>
      <c r="I53" s="27">
        <v>1.07912718</v>
      </c>
      <c r="J53" s="27">
        <v>1.2649999999999999</v>
      </c>
      <c r="K53" s="49">
        <v>1.337</v>
      </c>
    </row>
    <row r="54" spans="2:11" ht="13.5" customHeight="1" x14ac:dyDescent="0.2">
      <c r="B54" s="43" t="s">
        <v>977</v>
      </c>
      <c r="C54" s="27">
        <v>4.8332530000000005E-2</v>
      </c>
      <c r="D54" s="27">
        <v>0.27627374999999998</v>
      </c>
      <c r="E54" s="27">
        <v>0.71737976999999997</v>
      </c>
      <c r="F54" s="27">
        <v>2.1590944000000003</v>
      </c>
      <c r="G54" s="27">
        <v>3.7961893999999998</v>
      </c>
      <c r="H54" s="27">
        <v>4.61597554</v>
      </c>
      <c r="I54" s="27">
        <v>4.8105434700000007</v>
      </c>
      <c r="J54" s="27">
        <v>5.492</v>
      </c>
      <c r="K54" s="49">
        <v>8.4280000000000008</v>
      </c>
    </row>
    <row r="55" spans="2:11" ht="13.5" customHeight="1" x14ac:dyDescent="0.2">
      <c r="B55" s="146" t="s">
        <v>997</v>
      </c>
      <c r="C55" s="147">
        <f t="shared" ref="C55:I55" si="18">C56</f>
        <v>0</v>
      </c>
      <c r="D55" s="147">
        <f t="shared" si="18"/>
        <v>0</v>
      </c>
      <c r="E55" s="147">
        <f t="shared" si="18"/>
        <v>0</v>
      </c>
      <c r="F55" s="147">
        <f t="shared" si="18"/>
        <v>0</v>
      </c>
      <c r="G55" s="147">
        <f t="shared" si="18"/>
        <v>0</v>
      </c>
      <c r="H55" s="147">
        <f t="shared" si="18"/>
        <v>0</v>
      </c>
      <c r="I55" s="147">
        <f t="shared" si="18"/>
        <v>0</v>
      </c>
      <c r="J55" s="147">
        <v>0</v>
      </c>
      <c r="K55" s="148">
        <v>0</v>
      </c>
    </row>
    <row r="56" spans="2:11" ht="13.5" customHeight="1" x14ac:dyDescent="0.2">
      <c r="B56" s="45" t="s">
        <v>978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  <c r="I56" s="41">
        <v>0</v>
      </c>
      <c r="J56" s="41">
        <v>0</v>
      </c>
      <c r="K56" s="105">
        <v>0</v>
      </c>
    </row>
    <row r="57" spans="2:11" ht="2.25" customHeight="1" x14ac:dyDescent="0.2">
      <c r="B57" s="25"/>
      <c r="C57" s="26"/>
      <c r="D57" s="26"/>
      <c r="E57" s="26"/>
      <c r="F57" s="26"/>
      <c r="G57" s="26"/>
      <c r="H57" s="26"/>
      <c r="I57" s="26"/>
      <c r="J57" s="26"/>
      <c r="K57" s="26"/>
    </row>
    <row r="58" spans="2:11" ht="13.5" customHeight="1" x14ac:dyDescent="0.2">
      <c r="B58" s="153" t="s">
        <v>980</v>
      </c>
      <c r="C58" s="154">
        <f t="shared" ref="C58:I58" si="19">C59+C61+C64+C69</f>
        <v>118.12643228</v>
      </c>
      <c r="D58" s="154">
        <f t="shared" si="19"/>
        <v>164.88242772000001</v>
      </c>
      <c r="E58" s="154">
        <f t="shared" si="19"/>
        <v>207.63661745000002</v>
      </c>
      <c r="F58" s="154">
        <f t="shared" si="19"/>
        <v>232.17438597</v>
      </c>
      <c r="G58" s="154">
        <f t="shared" si="19"/>
        <v>236.46586065</v>
      </c>
      <c r="H58" s="154">
        <f t="shared" si="19"/>
        <v>311.70072816999999</v>
      </c>
      <c r="I58" s="154">
        <f t="shared" si="19"/>
        <v>360.17468927000004</v>
      </c>
      <c r="J58" s="154">
        <v>398.88200000000001</v>
      </c>
      <c r="K58" s="155">
        <f>K59+K61+K64+K69</f>
        <v>407.18100000000004</v>
      </c>
    </row>
    <row r="59" spans="2:11" ht="13.5" customHeight="1" x14ac:dyDescent="0.2">
      <c r="B59" s="146" t="s">
        <v>990</v>
      </c>
      <c r="C59" s="120">
        <f t="shared" ref="C59:K59" si="20">C60</f>
        <v>9.9601879100000001</v>
      </c>
      <c r="D59" s="120">
        <f t="shared" si="20"/>
        <v>15.024367809999998</v>
      </c>
      <c r="E59" s="120">
        <f t="shared" si="20"/>
        <v>16.605841820000002</v>
      </c>
      <c r="F59" s="120">
        <f t="shared" si="20"/>
        <v>21.91213028</v>
      </c>
      <c r="G59" s="82">
        <f t="shared" si="20"/>
        <v>15.58567923</v>
      </c>
      <c r="H59" s="120">
        <f t="shared" si="20"/>
        <v>25.414377299999998</v>
      </c>
      <c r="I59" s="120">
        <f t="shared" si="20"/>
        <v>22.449028549999998</v>
      </c>
      <c r="J59" s="120">
        <f t="shared" si="20"/>
        <v>21.986999999999998</v>
      </c>
      <c r="K59" s="120">
        <f t="shared" si="20"/>
        <v>14.201000000000001</v>
      </c>
    </row>
    <row r="60" spans="2:11" ht="13.5" customHeight="1" x14ac:dyDescent="0.2">
      <c r="B60" s="43" t="s">
        <v>973</v>
      </c>
      <c r="C60" s="27">
        <v>9.9601879100000001</v>
      </c>
      <c r="D60" s="27">
        <v>15.024367809999998</v>
      </c>
      <c r="E60" s="27">
        <v>16.605841820000002</v>
      </c>
      <c r="F60" s="27">
        <v>21.91213028</v>
      </c>
      <c r="G60" s="27">
        <v>15.58567923</v>
      </c>
      <c r="H60" s="27">
        <v>25.414377299999998</v>
      </c>
      <c r="I60" s="27">
        <v>22.449028549999998</v>
      </c>
      <c r="J60" s="27">
        <v>21.986999999999998</v>
      </c>
      <c r="K60" s="49">
        <v>14.201000000000001</v>
      </c>
    </row>
    <row r="61" spans="2:11" ht="13.5" customHeight="1" x14ac:dyDescent="0.2">
      <c r="B61" s="146" t="s">
        <v>992</v>
      </c>
      <c r="C61" s="147">
        <f t="shared" ref="C61:K61" si="21">C62+C63</f>
        <v>25.716658940000002</v>
      </c>
      <c r="D61" s="147">
        <f t="shared" si="21"/>
        <v>43.493136309999997</v>
      </c>
      <c r="E61" s="147">
        <f t="shared" si="21"/>
        <v>39.424857240000001</v>
      </c>
      <c r="F61" s="147">
        <f t="shared" si="21"/>
        <v>40.932110010000002</v>
      </c>
      <c r="G61" s="369">
        <f t="shared" si="21"/>
        <v>35.330711159999993</v>
      </c>
      <c r="H61" s="147">
        <f t="shared" si="21"/>
        <v>59.727435669999991</v>
      </c>
      <c r="I61" s="147">
        <f t="shared" si="21"/>
        <v>44.900871010000003</v>
      </c>
      <c r="J61" s="147">
        <f t="shared" si="21"/>
        <v>40.510000000000005</v>
      </c>
      <c r="K61" s="147">
        <f t="shared" si="21"/>
        <v>32.44</v>
      </c>
    </row>
    <row r="62" spans="2:11" ht="13.5" customHeight="1" x14ac:dyDescent="0.2">
      <c r="B62" s="43" t="s">
        <v>974</v>
      </c>
      <c r="C62" s="27">
        <v>9.9677520499999996</v>
      </c>
      <c r="D62" s="27">
        <v>16.69276705</v>
      </c>
      <c r="E62" s="27">
        <v>13.871594550000001</v>
      </c>
      <c r="F62" s="27">
        <v>18.214121710000001</v>
      </c>
      <c r="G62" s="27">
        <v>13.345362099999999</v>
      </c>
      <c r="H62" s="27">
        <v>21.300407709999998</v>
      </c>
      <c r="I62" s="27">
        <v>15.709558059999999</v>
      </c>
      <c r="J62" s="27">
        <v>15.977</v>
      </c>
      <c r="K62" s="49">
        <v>11.996</v>
      </c>
    </row>
    <row r="63" spans="2:11" ht="13.5" customHeight="1" x14ac:dyDescent="0.2">
      <c r="B63" s="43" t="s">
        <v>975</v>
      </c>
      <c r="C63" s="27">
        <v>15.748906890000001</v>
      </c>
      <c r="D63" s="27">
        <v>26.80036926</v>
      </c>
      <c r="E63" s="27">
        <v>25.55326269</v>
      </c>
      <c r="F63" s="27">
        <v>22.717988300000002</v>
      </c>
      <c r="G63" s="27">
        <v>21.985349059999994</v>
      </c>
      <c r="H63" s="27">
        <v>38.427027959999997</v>
      </c>
      <c r="I63" s="27">
        <v>29.19131295</v>
      </c>
      <c r="J63" s="27">
        <v>24.533000000000001</v>
      </c>
      <c r="K63" s="49">
        <v>20.443999999999999</v>
      </c>
    </row>
    <row r="64" spans="2:11" ht="13.5" customHeight="1" x14ac:dyDescent="0.2">
      <c r="B64" s="146" t="s">
        <v>993</v>
      </c>
      <c r="C64" s="147">
        <f t="shared" ref="C64" si="22">SUM(C65:C68)</f>
        <v>82.449585429999999</v>
      </c>
      <c r="D64" s="147">
        <f t="shared" ref="D64:K64" si="23">SUM(D65:D68)</f>
        <v>106.3649236</v>
      </c>
      <c r="E64" s="147">
        <f t="shared" si="23"/>
        <v>151.60591839</v>
      </c>
      <c r="F64" s="147">
        <f t="shared" si="23"/>
        <v>169.33014568000002</v>
      </c>
      <c r="G64" s="369">
        <f t="shared" si="23"/>
        <v>184.67596283</v>
      </c>
      <c r="H64" s="147">
        <f t="shared" si="23"/>
        <v>165.10959757000001</v>
      </c>
      <c r="I64" s="147">
        <f t="shared" si="23"/>
        <v>187.03260069000001</v>
      </c>
      <c r="J64" s="147">
        <f t="shared" si="23"/>
        <v>182.71699999999998</v>
      </c>
      <c r="K64" s="147">
        <f t="shared" si="23"/>
        <v>179.04500000000002</v>
      </c>
    </row>
    <row r="65" spans="2:11" ht="13.5" customHeight="1" x14ac:dyDescent="0.2">
      <c r="B65" s="43" t="s">
        <v>994</v>
      </c>
      <c r="C65" s="27">
        <v>15.299745789999999</v>
      </c>
      <c r="D65" s="27">
        <v>15.601639329999999</v>
      </c>
      <c r="E65" s="27">
        <v>22.803908480000004</v>
      </c>
      <c r="F65" s="27">
        <v>21.368345530000003</v>
      </c>
      <c r="G65" s="27">
        <v>24.689368740000003</v>
      </c>
      <c r="H65" s="27">
        <v>19.01040716</v>
      </c>
      <c r="I65" s="27">
        <v>24.556707760000002</v>
      </c>
      <c r="J65" s="27">
        <v>22.135999999999999</v>
      </c>
      <c r="K65" s="49">
        <v>20.675000000000001</v>
      </c>
    </row>
    <row r="66" spans="2:11" ht="13.5" customHeight="1" x14ac:dyDescent="0.2">
      <c r="B66" s="43" t="s">
        <v>995</v>
      </c>
      <c r="C66" s="27">
        <v>14.628310399999998</v>
      </c>
      <c r="D66" s="27">
        <v>14.791499330000001</v>
      </c>
      <c r="E66" s="27">
        <v>26.164563340000004</v>
      </c>
      <c r="F66" s="27">
        <v>19.462797280000007</v>
      </c>
      <c r="G66" s="27">
        <v>24.035743260000004</v>
      </c>
      <c r="H66" s="27">
        <v>18.175582290000001</v>
      </c>
      <c r="I66" s="27">
        <v>27.376717650000003</v>
      </c>
      <c r="J66" s="27">
        <v>20.004999999999999</v>
      </c>
      <c r="K66" s="49">
        <v>19.186</v>
      </c>
    </row>
    <row r="67" spans="2:11" ht="13.5" customHeight="1" x14ac:dyDescent="0.2">
      <c r="B67" s="43" t="s">
        <v>996</v>
      </c>
      <c r="C67" s="27">
        <v>12.540990930000003</v>
      </c>
      <c r="D67" s="27">
        <v>13.736969629999999</v>
      </c>
      <c r="E67" s="27">
        <v>24.085500900000003</v>
      </c>
      <c r="F67" s="27">
        <v>21.258377020000005</v>
      </c>
      <c r="G67" s="27">
        <v>19.189966669999997</v>
      </c>
      <c r="H67" s="27">
        <v>18.35254943</v>
      </c>
      <c r="I67" s="27">
        <v>28.96241332</v>
      </c>
      <c r="J67" s="27">
        <v>21.516999999999999</v>
      </c>
      <c r="K67" s="49">
        <v>17.86</v>
      </c>
    </row>
    <row r="68" spans="2:11" ht="13.5" customHeight="1" x14ac:dyDescent="0.2">
      <c r="B68" s="43" t="s">
        <v>977</v>
      </c>
      <c r="C68" s="27">
        <v>39.98053831</v>
      </c>
      <c r="D68" s="27">
        <v>62.234815310000002</v>
      </c>
      <c r="E68" s="27">
        <v>78.551945669999995</v>
      </c>
      <c r="F68" s="27">
        <v>107.24062585</v>
      </c>
      <c r="G68" s="27">
        <v>116.76088416</v>
      </c>
      <c r="H68" s="27">
        <v>109.57105868999999</v>
      </c>
      <c r="I68" s="27">
        <v>106.13676196</v>
      </c>
      <c r="J68" s="27">
        <v>119.059</v>
      </c>
      <c r="K68" s="49">
        <v>121.324</v>
      </c>
    </row>
    <row r="69" spans="2:11" ht="13.5" customHeight="1" x14ac:dyDescent="0.2">
      <c r="B69" s="146" t="s">
        <v>997</v>
      </c>
      <c r="C69" s="147">
        <f t="shared" ref="C69:K69" si="24">C70</f>
        <v>0</v>
      </c>
      <c r="D69" s="147">
        <f t="shared" si="24"/>
        <v>0</v>
      </c>
      <c r="E69" s="147">
        <f t="shared" si="24"/>
        <v>0</v>
      </c>
      <c r="F69" s="147">
        <f t="shared" si="24"/>
        <v>0</v>
      </c>
      <c r="G69" s="147">
        <f t="shared" si="24"/>
        <v>0.87350742999999997</v>
      </c>
      <c r="H69" s="147">
        <f t="shared" si="24"/>
        <v>61.449317630000003</v>
      </c>
      <c r="I69" s="147">
        <f t="shared" si="24"/>
        <v>105.79218902000001</v>
      </c>
      <c r="J69" s="147">
        <f t="shared" si="24"/>
        <v>153.66800000000001</v>
      </c>
      <c r="K69" s="147">
        <f t="shared" si="24"/>
        <v>181.495</v>
      </c>
    </row>
    <row r="70" spans="2:11" ht="13.5" customHeight="1" x14ac:dyDescent="0.2">
      <c r="B70" s="45" t="s">
        <v>978</v>
      </c>
      <c r="C70" s="41">
        <v>0</v>
      </c>
      <c r="D70" s="41">
        <v>0</v>
      </c>
      <c r="E70" s="41">
        <v>0</v>
      </c>
      <c r="F70" s="41">
        <v>0</v>
      </c>
      <c r="G70" s="41">
        <v>0.87350742999999997</v>
      </c>
      <c r="H70" s="41">
        <v>61.449317630000003</v>
      </c>
      <c r="I70" s="41">
        <v>105.79218902000001</v>
      </c>
      <c r="J70" s="41">
        <v>153.66800000000001</v>
      </c>
      <c r="K70" s="105">
        <v>181.495</v>
      </c>
    </row>
    <row r="71" spans="2:11" ht="3" customHeight="1" x14ac:dyDescent="0.2">
      <c r="B71" s="25"/>
      <c r="C71" s="26"/>
      <c r="D71" s="26"/>
      <c r="E71" s="26"/>
      <c r="F71" s="26"/>
      <c r="G71" s="26"/>
      <c r="H71" s="26"/>
      <c r="I71" s="26"/>
      <c r="J71" s="26"/>
      <c r="K71" s="26"/>
    </row>
    <row r="72" spans="2:11" ht="13.5" customHeight="1" x14ac:dyDescent="0.2">
      <c r="B72" s="151" t="s">
        <v>981</v>
      </c>
      <c r="C72" s="152">
        <f t="shared" ref="C72:I72" si="25">C43+C58</f>
        <v>562.65203283000005</v>
      </c>
      <c r="D72" s="152">
        <f t="shared" si="25"/>
        <v>568.26678934000006</v>
      </c>
      <c r="E72" s="152">
        <f t="shared" si="25"/>
        <v>702.57451834000005</v>
      </c>
      <c r="F72" s="152">
        <f t="shared" si="25"/>
        <v>724.76492568999993</v>
      </c>
      <c r="G72" s="152">
        <f t="shared" si="25"/>
        <v>963.02034077999997</v>
      </c>
      <c r="H72" s="152">
        <f t="shared" si="25"/>
        <v>889.21650948000001</v>
      </c>
      <c r="I72" s="152">
        <f t="shared" si="25"/>
        <v>1020.25884619</v>
      </c>
      <c r="J72" s="152">
        <f>J43+J58</f>
        <v>1040.614</v>
      </c>
      <c r="K72" s="152">
        <f>K43+K58</f>
        <v>1225.7080000000001</v>
      </c>
    </row>
    <row r="73" spans="2:11" ht="6" customHeight="1" x14ac:dyDescent="0.2">
      <c r="B73" s="25"/>
      <c r="C73" s="26"/>
      <c r="D73" s="26"/>
      <c r="E73" s="26"/>
      <c r="F73" s="26"/>
      <c r="G73" s="26"/>
      <c r="H73" s="26"/>
      <c r="I73" s="26"/>
      <c r="J73" s="26"/>
      <c r="K73" s="26"/>
    </row>
    <row r="74" spans="2:11" ht="13.5" customHeight="1" x14ac:dyDescent="0.2">
      <c r="B74" s="30" t="s">
        <v>998</v>
      </c>
      <c r="C74" s="24"/>
      <c r="D74" s="24"/>
      <c r="E74" s="24"/>
      <c r="F74" s="24"/>
      <c r="G74" s="24"/>
      <c r="H74" s="24"/>
      <c r="I74" s="24"/>
      <c r="J74" s="24"/>
      <c r="K74" s="24"/>
    </row>
    <row r="75" spans="2:11" ht="13.5" customHeight="1" x14ac:dyDescent="0.2">
      <c r="B75" s="36" t="s">
        <v>990</v>
      </c>
      <c r="C75" s="37">
        <f t="shared" ref="C75:H75" si="26">C76+C77</f>
        <v>3.0855746378099997</v>
      </c>
      <c r="D75" s="37">
        <f t="shared" si="26"/>
        <v>6.4389216256000026</v>
      </c>
      <c r="E75" s="37">
        <f t="shared" si="26"/>
        <v>10.418414097630027</v>
      </c>
      <c r="F75" s="37">
        <f t="shared" si="26"/>
        <v>13.797518247678218</v>
      </c>
      <c r="G75" s="37">
        <f t="shared" si="26"/>
        <v>18.582006106269425</v>
      </c>
      <c r="H75" s="37">
        <f t="shared" si="26"/>
        <v>19.71827769531939</v>
      </c>
      <c r="I75" s="37">
        <f>I76+I77</f>
        <v>19.967153282727374</v>
      </c>
      <c r="J75" s="37">
        <f>J76+J77</f>
        <v>18.201999999999998</v>
      </c>
      <c r="K75" s="37">
        <f>K76+K77</f>
        <v>22.396000000000001</v>
      </c>
    </row>
    <row r="76" spans="2:11" ht="13.5" customHeight="1" x14ac:dyDescent="0.2">
      <c r="B76" s="136" t="s">
        <v>991</v>
      </c>
      <c r="C76" s="27">
        <v>2.06663290405</v>
      </c>
      <c r="D76" s="27">
        <v>5.7052752571200029</v>
      </c>
      <c r="E76" s="27">
        <v>9.3563885055900275</v>
      </c>
      <c r="F76" s="27">
        <v>10.978570122438335</v>
      </c>
      <c r="G76" s="27">
        <v>16.65790628558991</v>
      </c>
      <c r="H76" s="27">
        <v>16.348134225013883</v>
      </c>
      <c r="I76" s="27">
        <v>16.769296221963373</v>
      </c>
      <c r="J76" s="27">
        <v>15.132999999999999</v>
      </c>
      <c r="K76" s="49">
        <v>19.529</v>
      </c>
    </row>
    <row r="77" spans="2:11" ht="13.5" customHeight="1" x14ac:dyDescent="0.2">
      <c r="B77" s="136" t="s">
        <v>973</v>
      </c>
      <c r="C77" s="27">
        <v>1.01894173376</v>
      </c>
      <c r="D77" s="27">
        <v>0.73364636847999987</v>
      </c>
      <c r="E77" s="27">
        <v>1.0620255920400004</v>
      </c>
      <c r="F77" s="27">
        <v>2.8189481252398827</v>
      </c>
      <c r="G77" s="27">
        <v>1.924099820679517</v>
      </c>
      <c r="H77" s="27">
        <v>3.3701434703055075</v>
      </c>
      <c r="I77" s="27">
        <v>3.197857060764</v>
      </c>
      <c r="J77" s="27">
        <v>3.069</v>
      </c>
      <c r="K77" s="49">
        <v>2.867</v>
      </c>
    </row>
    <row r="78" spans="2:11" ht="13.5" customHeight="1" x14ac:dyDescent="0.2">
      <c r="B78" s="146" t="s">
        <v>992</v>
      </c>
      <c r="C78" s="147">
        <f t="shared" ref="C78:K78" si="27">C79+C80</f>
        <v>4.2632879997500002</v>
      </c>
      <c r="D78" s="147">
        <f t="shared" si="27"/>
        <v>4.1070437310000019</v>
      </c>
      <c r="E78" s="147">
        <f t="shared" si="27"/>
        <v>5.3135818321100032</v>
      </c>
      <c r="F78" s="147">
        <f t="shared" si="27"/>
        <v>6.6807591305927989</v>
      </c>
      <c r="G78" s="147">
        <f t="shared" si="27"/>
        <v>5.3214656020981241</v>
      </c>
      <c r="H78" s="147">
        <f t="shared" si="27"/>
        <v>8.7030889037068402</v>
      </c>
      <c r="I78" s="147">
        <f t="shared" si="27"/>
        <v>7.6520907758197287</v>
      </c>
      <c r="J78" s="147">
        <f t="shared" si="27"/>
        <v>13.036999999999999</v>
      </c>
      <c r="K78" s="147">
        <f t="shared" si="27"/>
        <v>14.139000000000001</v>
      </c>
    </row>
    <row r="79" spans="2:11" ht="13.5" customHeight="1" x14ac:dyDescent="0.2">
      <c r="B79" s="136" t="s">
        <v>974</v>
      </c>
      <c r="C79" s="27">
        <v>1.89211648704</v>
      </c>
      <c r="D79" s="27">
        <v>2.1610925630000004</v>
      </c>
      <c r="E79" s="27">
        <v>2.5410726218699997</v>
      </c>
      <c r="F79" s="27">
        <v>3.6127466312051348</v>
      </c>
      <c r="G79" s="27">
        <v>2.3843984073698636</v>
      </c>
      <c r="H79" s="27">
        <v>3.8837800475510211</v>
      </c>
      <c r="I79" s="27">
        <v>3.136166508657646</v>
      </c>
      <c r="J79" s="27">
        <v>5.49</v>
      </c>
      <c r="K79" s="49">
        <v>4.0250000000000004</v>
      </c>
    </row>
    <row r="80" spans="2:11" ht="13.5" customHeight="1" x14ac:dyDescent="0.2">
      <c r="B80" s="136" t="s">
        <v>975</v>
      </c>
      <c r="C80" s="27">
        <v>2.3711715127100002</v>
      </c>
      <c r="D80" s="27">
        <v>1.9459511680000015</v>
      </c>
      <c r="E80" s="27">
        <v>2.772509210240004</v>
      </c>
      <c r="F80" s="27">
        <v>3.0680124993876636</v>
      </c>
      <c r="G80" s="27">
        <v>2.9370671947282605</v>
      </c>
      <c r="H80" s="27">
        <v>4.8193088561558186</v>
      </c>
      <c r="I80" s="27">
        <v>4.5159242671620827</v>
      </c>
      <c r="J80" s="27">
        <v>7.5469999999999997</v>
      </c>
      <c r="K80" s="49">
        <v>10.114000000000001</v>
      </c>
    </row>
    <row r="81" spans="2:11" ht="13.5" customHeight="1" x14ac:dyDescent="0.2">
      <c r="B81" s="146" t="s">
        <v>993</v>
      </c>
      <c r="C81" s="147">
        <f t="shared" ref="C81:K81" si="28">SUM(C82:C85)</f>
        <v>56.745843432770002</v>
      </c>
      <c r="D81" s="147">
        <f t="shared" si="28"/>
        <v>82.649467834823511</v>
      </c>
      <c r="E81" s="147">
        <f t="shared" si="28"/>
        <v>113.90326642401635</v>
      </c>
      <c r="F81" s="147">
        <f t="shared" si="28"/>
        <v>139.03993212625025</v>
      </c>
      <c r="G81" s="147">
        <f t="shared" si="28"/>
        <v>159.52463251490519</v>
      </c>
      <c r="H81" s="147">
        <f t="shared" si="28"/>
        <v>144.39798947227894</v>
      </c>
      <c r="I81" s="147">
        <f t="shared" si="28"/>
        <v>167.13824061663666</v>
      </c>
      <c r="J81" s="147">
        <f t="shared" si="28"/>
        <v>158.435</v>
      </c>
      <c r="K81" s="147">
        <f t="shared" si="28"/>
        <v>160.50899999999999</v>
      </c>
    </row>
    <row r="82" spans="2:11" ht="13.5" customHeight="1" x14ac:dyDescent="0.2">
      <c r="B82" s="136" t="s">
        <v>994</v>
      </c>
      <c r="C82" s="27">
        <v>5.5866074336400002</v>
      </c>
      <c r="D82" s="27">
        <v>10.694662890109377</v>
      </c>
      <c r="E82" s="27">
        <v>15.774835502968566</v>
      </c>
      <c r="F82" s="27">
        <v>16.081668750491481</v>
      </c>
      <c r="G82" s="27">
        <v>19.761814767314142</v>
      </c>
      <c r="H82" s="27">
        <v>15.536720193607158</v>
      </c>
      <c r="I82" s="27">
        <v>20.279552608678138</v>
      </c>
      <c r="J82" s="27">
        <v>18.033999999999999</v>
      </c>
      <c r="K82" s="49">
        <v>17.501999999999999</v>
      </c>
    </row>
    <row r="83" spans="2:11" ht="13.5" customHeight="1" x14ac:dyDescent="0.2">
      <c r="B83" s="136" t="s">
        <v>995</v>
      </c>
      <c r="C83" s="27">
        <v>8.0736268195000012</v>
      </c>
      <c r="D83" s="27">
        <v>10.584693267518212</v>
      </c>
      <c r="E83" s="27">
        <v>18.622770978772532</v>
      </c>
      <c r="F83" s="27">
        <v>15.32475509220219</v>
      </c>
      <c r="G83" s="27">
        <v>18.658964483222501</v>
      </c>
      <c r="H83" s="27">
        <v>14.368663770402334</v>
      </c>
      <c r="I83" s="27">
        <v>22.776249882545198</v>
      </c>
      <c r="J83" s="27">
        <v>15.571999999999999</v>
      </c>
      <c r="K83" s="49">
        <v>15.186999999999999</v>
      </c>
    </row>
    <row r="84" spans="2:11" ht="13.5" customHeight="1" x14ac:dyDescent="0.2">
      <c r="B84" s="136" t="s">
        <v>996</v>
      </c>
      <c r="C84" s="27">
        <v>9.2498025881600014</v>
      </c>
      <c r="D84" s="27">
        <v>10.347215483167279</v>
      </c>
      <c r="E84" s="27">
        <v>17.854103558230427</v>
      </c>
      <c r="F84" s="27">
        <v>17.023418992832198</v>
      </c>
      <c r="G84" s="27">
        <v>15.73127654863522</v>
      </c>
      <c r="H84" s="27">
        <v>15.226155738448348</v>
      </c>
      <c r="I84" s="27">
        <v>24.462533215501658</v>
      </c>
      <c r="J84" s="27">
        <v>17.452000000000002</v>
      </c>
      <c r="K84" s="49">
        <v>14.705</v>
      </c>
    </row>
    <row r="85" spans="2:11" ht="13.5" customHeight="1" x14ac:dyDescent="0.2">
      <c r="B85" s="136" t="s">
        <v>977</v>
      </c>
      <c r="C85" s="27">
        <v>33.835806591469996</v>
      </c>
      <c r="D85" s="27">
        <v>51.022896194028647</v>
      </c>
      <c r="E85" s="27">
        <v>61.651556384044831</v>
      </c>
      <c r="F85" s="27">
        <v>90.610089290724389</v>
      </c>
      <c r="G85" s="27">
        <v>105.37257671573335</v>
      </c>
      <c r="H85" s="27">
        <v>99.266449769821108</v>
      </c>
      <c r="I85" s="27">
        <v>99.619904909911668</v>
      </c>
      <c r="J85" s="27">
        <v>107.377</v>
      </c>
      <c r="K85" s="49">
        <v>113.11499999999999</v>
      </c>
    </row>
    <row r="86" spans="2:11" ht="13.5" customHeight="1" x14ac:dyDescent="0.2">
      <c r="B86" s="146" t="s">
        <v>997</v>
      </c>
      <c r="C86" s="147">
        <f t="shared" ref="C86:K86" si="29">C87</f>
        <v>0</v>
      </c>
      <c r="D86" s="147">
        <f t="shared" si="29"/>
        <v>0</v>
      </c>
      <c r="E86" s="147">
        <f t="shared" si="29"/>
        <v>0</v>
      </c>
      <c r="F86" s="147">
        <f t="shared" si="29"/>
        <v>0</v>
      </c>
      <c r="G86" s="147">
        <f t="shared" si="29"/>
        <v>0.80433979460754745</v>
      </c>
      <c r="H86" s="147">
        <f t="shared" si="29"/>
        <v>57.179710527225616</v>
      </c>
      <c r="I86" s="147">
        <f t="shared" si="29"/>
        <v>99.814883630649476</v>
      </c>
      <c r="J86" s="147">
        <f t="shared" si="29"/>
        <v>146.38399999999999</v>
      </c>
      <c r="K86" s="147">
        <f t="shared" si="29"/>
        <v>177.15899999999999</v>
      </c>
    </row>
    <row r="87" spans="2:11" ht="13.5" customHeight="1" x14ac:dyDescent="0.2">
      <c r="B87" s="136" t="s">
        <v>978</v>
      </c>
      <c r="C87" s="27">
        <v>0</v>
      </c>
      <c r="D87" s="27">
        <v>0</v>
      </c>
      <c r="E87" s="27">
        <v>0</v>
      </c>
      <c r="F87" s="27">
        <v>0</v>
      </c>
      <c r="G87" s="27">
        <v>0.80433979460754745</v>
      </c>
      <c r="H87" s="27">
        <v>57.179710527225616</v>
      </c>
      <c r="I87" s="27">
        <v>99.814883630649476</v>
      </c>
      <c r="J87" s="27">
        <v>146.38399999999999</v>
      </c>
      <c r="K87" s="49">
        <v>177.15899999999999</v>
      </c>
    </row>
    <row r="88" spans="2:11" ht="13.5" customHeight="1" x14ac:dyDescent="0.2">
      <c r="B88" s="149" t="s">
        <v>998</v>
      </c>
      <c r="C88" s="150">
        <f t="shared" ref="C88:K88" si="30">C75+C78+C81+C86</f>
        <v>64.094706070330005</v>
      </c>
      <c r="D88" s="150">
        <f t="shared" si="30"/>
        <v>93.195433191423518</v>
      </c>
      <c r="E88" s="150">
        <f t="shared" si="30"/>
        <v>129.63526235375639</v>
      </c>
      <c r="F88" s="150">
        <f t="shared" si="30"/>
        <v>159.51820950452128</v>
      </c>
      <c r="G88" s="150">
        <f t="shared" si="30"/>
        <v>184.23244401788028</v>
      </c>
      <c r="H88" s="150">
        <f t="shared" si="30"/>
        <v>229.99906659853076</v>
      </c>
      <c r="I88" s="150">
        <f t="shared" si="30"/>
        <v>294.57236830583327</v>
      </c>
      <c r="J88" s="150">
        <f t="shared" si="30"/>
        <v>336.05799999999999</v>
      </c>
      <c r="K88" s="150">
        <f t="shared" si="30"/>
        <v>374.20299999999997</v>
      </c>
    </row>
    <row r="89" spans="2:11" ht="6" customHeight="1" x14ac:dyDescent="0.2">
      <c r="B89" s="25"/>
      <c r="C89" s="26"/>
      <c r="D89" s="26"/>
      <c r="E89" s="26"/>
      <c r="F89" s="26"/>
      <c r="G89" s="26"/>
      <c r="H89" s="26"/>
      <c r="I89" s="26"/>
      <c r="J89" s="26"/>
      <c r="K89" s="26"/>
    </row>
    <row r="90" spans="2:11" ht="13.5" customHeight="1" x14ac:dyDescent="0.2">
      <c r="B90" s="140" t="s">
        <v>999</v>
      </c>
      <c r="C90" s="141"/>
      <c r="D90" s="141"/>
      <c r="E90" s="141"/>
      <c r="F90" s="141"/>
      <c r="G90" s="141"/>
      <c r="H90" s="141"/>
      <c r="I90" s="141"/>
      <c r="J90" s="141"/>
      <c r="K90" s="142"/>
    </row>
    <row r="91" spans="2:11" ht="13.5" customHeight="1" x14ac:dyDescent="0.2">
      <c r="B91" s="43" t="s">
        <v>1000</v>
      </c>
      <c r="C91" s="52">
        <f t="shared" ref="C91:J91" si="31">C88/C28</f>
        <v>0.11391952598629886</v>
      </c>
      <c r="D91" s="52">
        <f t="shared" si="31"/>
        <v>0.16400098378196415</v>
      </c>
      <c r="E91" s="52">
        <f t="shared" si="31"/>
        <v>0.18453874748435797</v>
      </c>
      <c r="F91" s="52">
        <f t="shared" si="31"/>
        <v>0.22009634095732625</v>
      </c>
      <c r="G91" s="52">
        <f t="shared" si="31"/>
        <v>0.19130697598999011</v>
      </c>
      <c r="H91" s="52">
        <f t="shared" si="31"/>
        <v>0.25865347445958725</v>
      </c>
      <c r="I91" s="52">
        <f t="shared" si="31"/>
        <v>0.28872312648634635</v>
      </c>
      <c r="J91" s="52">
        <f t="shared" si="31"/>
        <v>0.32294203230016122</v>
      </c>
      <c r="K91" s="52">
        <f>K88/K28</f>
        <v>0.30529538846119952</v>
      </c>
    </row>
    <row r="92" spans="2:11" ht="13.5" customHeight="1" x14ac:dyDescent="0.2">
      <c r="B92" s="43" t="s">
        <v>1001</v>
      </c>
      <c r="C92" s="52">
        <f t="shared" ref="C92:H92" si="32">(C88-C87)/C32</f>
        <v>0.11391952598629886</v>
      </c>
      <c r="D92" s="52">
        <f t="shared" si="32"/>
        <v>0.16400098378196415</v>
      </c>
      <c r="E92" s="52">
        <f t="shared" si="32"/>
        <v>0.18453874748435797</v>
      </c>
      <c r="F92" s="52">
        <f t="shared" si="32"/>
        <v>0.22009634095732625</v>
      </c>
      <c r="G92" s="52">
        <f t="shared" si="32"/>
        <v>0.19064477139984234</v>
      </c>
      <c r="H92" s="52">
        <f t="shared" si="32"/>
        <v>0.20877777934044869</v>
      </c>
      <c r="I92" s="52">
        <f>(I88-I87)/I32</f>
        <v>0.21297377015811808</v>
      </c>
      <c r="J92" s="52">
        <f>(J88-J87)/J32</f>
        <v>0.21385067411093797</v>
      </c>
      <c r="K92" s="52">
        <f>(K88-K87)/K32</f>
        <v>0.18870096426686886</v>
      </c>
    </row>
    <row r="93" spans="2:11" ht="13.5" customHeight="1" x14ac:dyDescent="0.2">
      <c r="B93" s="43" t="s">
        <v>1002</v>
      </c>
      <c r="C93" s="52">
        <f t="shared" ref="C93:H93" si="33">C88/(C64+C69)</f>
        <v>0.77738057427525387</v>
      </c>
      <c r="D93" s="52">
        <f t="shared" si="33"/>
        <v>0.87618577663721009</v>
      </c>
      <c r="E93" s="52">
        <f t="shared" si="33"/>
        <v>0.85508048584406182</v>
      </c>
      <c r="F93" s="52">
        <f t="shared" si="33"/>
        <v>0.94205440421682907</v>
      </c>
      <c r="G93" s="52">
        <f t="shared" si="33"/>
        <v>0.99290202100671998</v>
      </c>
      <c r="H93" s="52">
        <f t="shared" si="33"/>
        <v>1.0151843567731329</v>
      </c>
      <c r="I93" s="52">
        <f>I88/(I64+I69)</f>
        <v>1.005968000856635</v>
      </c>
      <c r="J93" s="52">
        <f>J88/(J64+J69)</f>
        <v>0.99902789957935101</v>
      </c>
      <c r="K93" s="52">
        <f>K88/(K64+K69)</f>
        <v>1.0378959338769622</v>
      </c>
    </row>
    <row r="94" spans="2:11" ht="14.25" customHeight="1" x14ac:dyDescent="0.2">
      <c r="B94" s="43" t="s">
        <v>1003</v>
      </c>
      <c r="C94" s="52">
        <f t="shared" ref="C94:H94" si="34">(C88-C86)/(C64)</f>
        <v>0.77738057427525387</v>
      </c>
      <c r="D94" s="52">
        <f t="shared" si="34"/>
        <v>0.87618577663721009</v>
      </c>
      <c r="E94" s="52">
        <f t="shared" si="34"/>
        <v>0.85508048584406182</v>
      </c>
      <c r="F94" s="52">
        <f t="shared" si="34"/>
        <v>0.94205440421682907</v>
      </c>
      <c r="G94" s="52">
        <f t="shared" si="34"/>
        <v>0.9932429830736772</v>
      </c>
      <c r="H94" s="52">
        <f t="shared" si="34"/>
        <v>1.0466947931239219</v>
      </c>
      <c r="I94" s="52">
        <f>(I88-I86)/(I64)</f>
        <v>1.0413023395744119</v>
      </c>
      <c r="J94" s="52">
        <f>(J88-J86)/(J64)</f>
        <v>1.0380752748786375</v>
      </c>
      <c r="K94" s="52">
        <f>(K88-K86)/(K64)</f>
        <v>1.100527800273674</v>
      </c>
    </row>
    <row r="95" spans="2:11" ht="14.25" customHeight="1" x14ac:dyDescent="0.2">
      <c r="B95" s="43" t="s">
        <v>1004</v>
      </c>
      <c r="C95" s="145" t="s">
        <v>1</v>
      </c>
      <c r="D95" s="145" t="s">
        <v>1</v>
      </c>
      <c r="E95" s="145" t="s">
        <v>1</v>
      </c>
      <c r="F95" s="145" t="s">
        <v>1</v>
      </c>
      <c r="G95" s="52">
        <f>G86/G69</f>
        <v>0.92081620256801644</v>
      </c>
      <c r="H95" s="52">
        <f>H86/H69</f>
        <v>0.93051823409199363</v>
      </c>
      <c r="I95" s="52">
        <f>I86/I69</f>
        <v>0.943499558476661</v>
      </c>
      <c r="J95" s="52">
        <f>J86/J69</f>
        <v>0.95259910976911255</v>
      </c>
      <c r="K95" s="52">
        <f>K86/K69</f>
        <v>0.9761095346979255</v>
      </c>
    </row>
    <row r="96" spans="2:11" ht="13.5" customHeight="1" x14ac:dyDescent="0.2">
      <c r="B96" s="43" t="s">
        <v>1005</v>
      </c>
      <c r="C96" s="52">
        <f>C88/(C64+C69+C50+C55)</f>
        <v>0.77494724948245708</v>
      </c>
      <c r="D96" s="52">
        <f t="shared" ref="D96:K96" si="35">D88/(D64+D69+D50+D55)</f>
        <v>0.86966755642695748</v>
      </c>
      <c r="E96" s="52">
        <f t="shared" si="35"/>
        <v>0.84260615743842271</v>
      </c>
      <c r="F96" s="52">
        <f t="shared" si="35"/>
        <v>0.91402102274757158</v>
      </c>
      <c r="G96" s="52">
        <f t="shared" si="35"/>
        <v>0.95003556493377583</v>
      </c>
      <c r="H96" s="52">
        <f t="shared" si="35"/>
        <v>0.97513136667598033</v>
      </c>
      <c r="I96" s="52">
        <f t="shared" si="35"/>
        <v>0.97015898581283755</v>
      </c>
      <c r="J96" s="52">
        <f t="shared" si="35"/>
        <v>0.96591706043987624</v>
      </c>
      <c r="K96" s="52">
        <f t="shared" si="35"/>
        <v>0.99501433213322754</v>
      </c>
    </row>
    <row r="97" spans="2:11" ht="13.5" customHeight="1" x14ac:dyDescent="0.2">
      <c r="B97" s="45" t="s">
        <v>1006</v>
      </c>
      <c r="C97" s="57">
        <f t="shared" ref="C97:H97" si="36">(C88-C86)/(C64+C50)</f>
        <v>0.77494724948245708</v>
      </c>
      <c r="D97" s="57">
        <f t="shared" si="36"/>
        <v>0.86966755642695748</v>
      </c>
      <c r="E97" s="57">
        <f t="shared" si="36"/>
        <v>0.84260615743842271</v>
      </c>
      <c r="F97" s="57">
        <f t="shared" si="36"/>
        <v>0.91402102274757158</v>
      </c>
      <c r="G97" s="57">
        <f t="shared" si="36"/>
        <v>0.95016777720274981</v>
      </c>
      <c r="H97" s="57">
        <f t="shared" si="36"/>
        <v>0.99084928402971029</v>
      </c>
      <c r="I97" s="57">
        <f>(I88-I86)/(I64+I50)</f>
        <v>0.98441467913227709</v>
      </c>
      <c r="J97" s="57">
        <f>(J88-J86)/(J64+J50)</f>
        <v>0.97645278201062569</v>
      </c>
      <c r="K97" s="57">
        <f>(K88-K86)/(K64+K50)</f>
        <v>1.0126475591392874</v>
      </c>
    </row>
    <row r="98" spans="2:11" ht="6" customHeight="1" x14ac:dyDescent="0.2">
      <c r="B98" s="25"/>
      <c r="C98" s="26"/>
      <c r="D98" s="26"/>
      <c r="E98" s="26"/>
      <c r="F98" s="26"/>
      <c r="G98" s="26"/>
      <c r="H98" s="26"/>
      <c r="I98" s="26"/>
      <c r="J98" s="26"/>
      <c r="K98" s="26"/>
    </row>
    <row r="99" spans="2:11" ht="13.5" customHeight="1" x14ac:dyDescent="0.2">
      <c r="B99" s="140" t="s">
        <v>1007</v>
      </c>
      <c r="C99" s="141"/>
      <c r="D99" s="141"/>
      <c r="E99" s="141"/>
      <c r="F99" s="141"/>
      <c r="G99" s="141"/>
      <c r="H99" s="141"/>
      <c r="I99" s="141"/>
      <c r="J99" s="141"/>
      <c r="K99" s="142"/>
    </row>
    <row r="100" spans="2:11" ht="13.5" customHeight="1" x14ac:dyDescent="0.2">
      <c r="B100" s="143" t="s">
        <v>1008</v>
      </c>
      <c r="C100" s="144">
        <f t="shared" ref="C100:H100" si="37">C64/(C32)</f>
        <v>0.14654279995677172</v>
      </c>
      <c r="D100" s="144">
        <f t="shared" si="37"/>
        <v>0.18717603977936945</v>
      </c>
      <c r="E100" s="144">
        <f t="shared" si="37"/>
        <v>0.21581447657783606</v>
      </c>
      <c r="F100" s="144">
        <f t="shared" si="37"/>
        <v>0.23363442702685727</v>
      </c>
      <c r="G100" s="144">
        <f t="shared" si="37"/>
        <v>0.19194172488374944</v>
      </c>
      <c r="H100" s="144">
        <f t="shared" si="37"/>
        <v>0.19946385585557294</v>
      </c>
      <c r="I100" s="144">
        <f>I64/(I32)</f>
        <v>0.20452635326370444</v>
      </c>
      <c r="J100" s="144">
        <f>J64/(J32)</f>
        <v>0.20600690459171131</v>
      </c>
      <c r="K100" s="144">
        <f>K64/(K32)</f>
        <v>0.17146405953574603</v>
      </c>
    </row>
    <row r="101" spans="2:11" ht="13.5" customHeight="1" x14ac:dyDescent="0.2">
      <c r="B101" s="136" t="s">
        <v>43</v>
      </c>
      <c r="C101" s="137" t="s">
        <v>1</v>
      </c>
      <c r="D101" s="138">
        <f t="shared" ref="D101:K101" si="38">(D100-C100)*100</f>
        <v>4.0633239822597726</v>
      </c>
      <c r="E101" s="138">
        <f t="shared" si="38"/>
        <v>2.8638436798466618</v>
      </c>
      <c r="F101" s="138">
        <f t="shared" si="38"/>
        <v>1.7819950449021209</v>
      </c>
      <c r="G101" s="138">
        <f t="shared" si="38"/>
        <v>-4.1692702143107834</v>
      </c>
      <c r="H101" s="138">
        <f t="shared" si="38"/>
        <v>0.75221309718234985</v>
      </c>
      <c r="I101" s="138">
        <f t="shared" si="38"/>
        <v>0.50624974081315</v>
      </c>
      <c r="J101" s="138">
        <f t="shared" si="38"/>
        <v>0.14805513280068683</v>
      </c>
      <c r="K101" s="138">
        <f t="shared" si="38"/>
        <v>-3.4542845055965277</v>
      </c>
    </row>
    <row r="102" spans="2:11" ht="13.5" customHeight="1" x14ac:dyDescent="0.2">
      <c r="B102" s="45" t="s">
        <v>44</v>
      </c>
      <c r="C102" s="139" t="s">
        <v>1</v>
      </c>
      <c r="D102" s="139" t="s">
        <v>1</v>
      </c>
      <c r="E102" s="139" t="s">
        <v>1</v>
      </c>
      <c r="F102" s="139" t="s">
        <v>1</v>
      </c>
      <c r="G102" s="139">
        <f t="shared" ref="G102:K102" si="39">(G100-C100)*100</f>
        <v>4.5398924926977724</v>
      </c>
      <c r="H102" s="139">
        <f t="shared" si="39"/>
        <v>1.2287816076203495</v>
      </c>
      <c r="I102" s="139">
        <f t="shared" si="39"/>
        <v>-1.1288123314131622</v>
      </c>
      <c r="J102" s="139">
        <f t="shared" si="39"/>
        <v>-2.7627522435145964</v>
      </c>
      <c r="K102" s="139">
        <f t="shared" si="39"/>
        <v>-2.0477665348003411</v>
      </c>
    </row>
    <row r="103" spans="2:11" ht="6" customHeight="1" x14ac:dyDescent="0.2">
      <c r="B103" s="25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2:11" ht="13.5" customHeight="1" x14ac:dyDescent="0.2">
      <c r="B104" s="135" t="s">
        <v>1009</v>
      </c>
      <c r="C104" s="54">
        <f t="shared" ref="C104:H104" si="40">(C64+C50)/(C32)</f>
        <v>0.14700294253883628</v>
      </c>
      <c r="D104" s="54">
        <f t="shared" si="40"/>
        <v>0.18857893751465757</v>
      </c>
      <c r="E104" s="54">
        <f t="shared" si="40"/>
        <v>0.21900949317219293</v>
      </c>
      <c r="F104" s="54">
        <f t="shared" si="40"/>
        <v>0.24080008608085487</v>
      </c>
      <c r="G104" s="54">
        <f t="shared" si="40"/>
        <v>0.2006432716136636</v>
      </c>
      <c r="H104" s="54">
        <f t="shared" si="40"/>
        <v>0.21070588908473042</v>
      </c>
      <c r="I104" s="54">
        <f>(I64+I50)/(I32)</f>
        <v>0.21634558552686975</v>
      </c>
      <c r="J104" s="54">
        <f>(J64+J50)/(J32)</f>
        <v>0.21900769607168868</v>
      </c>
      <c r="K104" s="54">
        <f>(K64+K50)/(K32)</f>
        <v>0.18634416541452747</v>
      </c>
    </row>
    <row r="105" spans="2:11" ht="13.5" customHeight="1" x14ac:dyDescent="0.2">
      <c r="B105" s="136" t="s">
        <v>43</v>
      </c>
      <c r="C105" s="137" t="s">
        <v>1</v>
      </c>
      <c r="D105" s="138">
        <f t="shared" ref="D105:K105" si="41">(D104-C104)*100</f>
        <v>4.1575994975821287</v>
      </c>
      <c r="E105" s="138">
        <f t="shared" si="41"/>
        <v>3.0430555657535359</v>
      </c>
      <c r="F105" s="138">
        <f t="shared" si="41"/>
        <v>2.1790592908661948</v>
      </c>
      <c r="G105" s="138">
        <f t="shared" si="41"/>
        <v>-4.0156814467191273</v>
      </c>
      <c r="H105" s="138">
        <f t="shared" si="41"/>
        <v>1.0062617471066821</v>
      </c>
      <c r="I105" s="138">
        <f t="shared" si="41"/>
        <v>0.56396964421393248</v>
      </c>
      <c r="J105" s="138">
        <f t="shared" si="41"/>
        <v>0.26621105448189353</v>
      </c>
      <c r="K105" s="138">
        <f t="shared" si="41"/>
        <v>-3.2663530657161211</v>
      </c>
    </row>
    <row r="106" spans="2:11" ht="13.5" customHeight="1" x14ac:dyDescent="0.2">
      <c r="B106" s="45" t="s">
        <v>44</v>
      </c>
      <c r="C106" s="139" t="s">
        <v>1</v>
      </c>
      <c r="D106" s="139" t="s">
        <v>1</v>
      </c>
      <c r="E106" s="139" t="s">
        <v>1</v>
      </c>
      <c r="F106" s="139" t="s">
        <v>1</v>
      </c>
      <c r="G106" s="139">
        <f t="shared" ref="G106:K106" si="42">(G104-C104)*100</f>
        <v>5.3640329074827324</v>
      </c>
      <c r="H106" s="139">
        <f t="shared" si="42"/>
        <v>2.2126951570072855</v>
      </c>
      <c r="I106" s="139">
        <f t="shared" si="42"/>
        <v>-0.26639076453231769</v>
      </c>
      <c r="J106" s="139">
        <f t="shared" si="42"/>
        <v>-2.1792390009166192</v>
      </c>
      <c r="K106" s="139">
        <f t="shared" si="42"/>
        <v>-1.4299106199136129</v>
      </c>
    </row>
    <row r="107" spans="2:11" ht="13.5" customHeight="1" x14ac:dyDescent="0.2">
      <c r="B107" s="47" t="s">
        <v>846</v>
      </c>
    </row>
  </sheetData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4ce34a1-0306-4dd7-b4da-802f9023f54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3D8FD2BD43014E8DACCEF7CF6CA52A" ma:contentTypeVersion="14" ma:contentTypeDescription="Crie um novo documento." ma:contentTypeScope="" ma:versionID="30147a4800c5264f4d83982295851d5f">
  <xsd:schema xmlns:xsd="http://www.w3.org/2001/XMLSchema" xmlns:xs="http://www.w3.org/2001/XMLSchema" xmlns:p="http://schemas.microsoft.com/office/2006/metadata/properties" xmlns:ns3="94ce34a1-0306-4dd7-b4da-802f9023f541" xmlns:ns4="96037e2f-f7c7-4212-b12f-a7a625d67fbd" targetNamespace="http://schemas.microsoft.com/office/2006/metadata/properties" ma:root="true" ma:fieldsID="d2fed463152f6a4940af9871fd7e00d6" ns3:_="" ns4:_="">
    <xsd:import namespace="94ce34a1-0306-4dd7-b4da-802f9023f541"/>
    <xsd:import namespace="96037e2f-f7c7-4212-b12f-a7a625d67fbd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e34a1-0306-4dd7-b4da-802f9023f541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037e2f-f7c7-4212-b12f-a7a625d67fb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9744CF-3BC7-4C2C-99B9-134D8B6DBED2}">
  <ds:schemaRefs>
    <ds:schemaRef ds:uri="http://schemas.microsoft.com/office/2006/metadata/properties"/>
    <ds:schemaRef ds:uri="http://schemas.microsoft.com/office/infopath/2007/PartnerControls"/>
    <ds:schemaRef ds:uri="94ce34a1-0306-4dd7-b4da-802f9023f541"/>
  </ds:schemaRefs>
</ds:datastoreItem>
</file>

<file path=customXml/itemProps2.xml><?xml version="1.0" encoding="utf-8"?>
<ds:datastoreItem xmlns:ds="http://schemas.openxmlformats.org/officeDocument/2006/customXml" ds:itemID="{66CCAE2B-DD05-4014-B184-512359C609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424900-52F4-4287-B0CA-08BE6230C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e34a1-0306-4dd7-b4da-802f9023f541"/>
    <ds:schemaRef ds:uri="96037e2f-f7c7-4212-b12f-a7a625d67f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Index</vt:lpstr>
      <vt:lpstr>Balance Sheet</vt:lpstr>
      <vt:lpstr>Cash Flow</vt:lpstr>
      <vt:lpstr>Income Statement</vt:lpstr>
      <vt:lpstr>Income Statement (Pre IFRS16)</vt:lpstr>
      <vt:lpstr>Expenses</vt:lpstr>
      <vt:lpstr>Operating Data</vt:lpstr>
      <vt:lpstr>RFS</vt:lpstr>
      <vt:lpstr>C&amp;A Pay</vt:lpstr>
      <vt:lpstr>CAPEX</vt:lpstr>
      <vt:lpstr>Stores</vt:lpstr>
    </vt:vector>
  </TitlesOfParts>
  <Manager/>
  <Company>CEA MODAS 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Carolina Martins</dc:creator>
  <cp:keywords/>
  <dc:description/>
  <cp:lastModifiedBy>Luanna Tome De Oliveira</cp:lastModifiedBy>
  <cp:revision/>
  <dcterms:created xsi:type="dcterms:W3CDTF">2022-07-07T17:44:36Z</dcterms:created>
  <dcterms:modified xsi:type="dcterms:W3CDTF">2025-02-28T13:46:03Z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0x010100BB3D8FD2BD43014E8DACCEF7CF6CA52A</vt:lpwstr>
  </property>
</Properties>
</file>