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 de Resultados\2023\4T23\Planilha de fundamentos\Site\"/>
    </mc:Choice>
  </mc:AlternateContent>
  <xr:revisionPtr revIDLastSave="0" documentId="13_ncr:1_{C97624C4-9376-49FB-A20B-44B3A63DE79F}" xr6:coauthVersionLast="47" xr6:coauthVersionMax="47" xr10:uidLastSave="{00000000-0000-0000-0000-000000000000}"/>
  <bookViews>
    <workbookView xWindow="-110" yWindow="-110" windowWidth="19420" windowHeight="10420" tabRatio="72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 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9" hidden="1">'Stores '!$A$2:$G$335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7" l="1"/>
  <c r="AS16" i="7"/>
  <c r="AS11" i="7"/>
  <c r="AR11" i="7"/>
  <c r="AS10" i="7"/>
  <c r="AR10" i="7"/>
  <c r="AS9" i="7"/>
  <c r="AR9" i="7"/>
  <c r="AS8" i="7"/>
  <c r="AR8" i="7"/>
  <c r="AS7" i="7"/>
  <c r="AR7" i="7"/>
  <c r="AE16" i="7"/>
  <c r="AJ16" i="7"/>
  <c r="AE17" i="7"/>
  <c r="AJ17" i="7"/>
  <c r="AN18" i="7"/>
  <c r="AO18" i="7"/>
  <c r="F364" i="10" l="1"/>
  <c r="F360" i="10" l="1"/>
  <c r="F359" i="10"/>
  <c r="F353" i="10"/>
  <c r="F352" i="10"/>
  <c r="F369" i="10" s="1"/>
  <c r="AO13" i="7" l="1"/>
  <c r="AN13" i="7"/>
  <c r="AO11" i="7"/>
  <c r="AN11" i="7"/>
  <c r="AO10" i="7"/>
  <c r="AN10" i="7"/>
  <c r="AO9" i="7"/>
  <c r="AN9" i="7"/>
  <c r="AO8" i="7"/>
  <c r="AN8" i="7"/>
  <c r="AO7" i="7"/>
  <c r="AN7" i="7"/>
  <c r="AO3" i="7"/>
  <c r="AN3" i="7"/>
  <c r="AL8" i="7"/>
  <c r="AI37" i="12"/>
  <c r="AJ37" i="12" s="1"/>
  <c r="AJ30" i="12" s="1"/>
  <c r="AJ27" i="12" s="1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J61" i="11"/>
  <c r="AJ60" i="11"/>
  <c r="AI37" i="11"/>
  <c r="AJ37" i="11" s="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E8" i="7" s="1"/>
  <c r="C10" i="11"/>
  <c r="B10" i="11"/>
  <c r="V24" i="3"/>
  <c r="V41" i="3" s="1"/>
  <c r="J8" i="7" l="1"/>
  <c r="N8" i="7"/>
  <c r="F8" i="7"/>
  <c r="M8" i="7"/>
  <c r="U8" i="7"/>
  <c r="V8" i="7"/>
  <c r="H8" i="7"/>
  <c r="P8" i="7"/>
  <c r="AF8" i="7"/>
  <c r="X8" i="7"/>
  <c r="AC8" i="7"/>
  <c r="AH8" i="7"/>
  <c r="AD8" i="7"/>
  <c r="G8" i="7"/>
  <c r="R8" i="7"/>
  <c r="Z8" i="7"/>
  <c r="AK8" i="7"/>
  <c r="I8" i="7"/>
  <c r="Q8" i="7"/>
  <c r="Y8" i="7"/>
  <c r="AG8" i="7"/>
  <c r="S8" i="7"/>
  <c r="AI8" i="7"/>
  <c r="W8" i="7"/>
  <c r="D8" i="7"/>
  <c r="T8" i="7"/>
  <c r="AB8" i="7"/>
  <c r="AJ8" i="7"/>
  <c r="K8" i="7"/>
  <c r="AA8" i="7"/>
  <c r="O8" i="7"/>
  <c r="AE8" i="7"/>
  <c r="L8" i="7"/>
  <c r="AI30" i="12"/>
  <c r="AI27" i="12" s="1"/>
  <c r="AJ21" i="7" l="1"/>
  <c r="AH21" i="7"/>
  <c r="AE21" i="7"/>
  <c r="AC21" i="7"/>
  <c r="AA21" i="7"/>
  <c r="X21" i="7"/>
  <c r="V21" i="7"/>
  <c r="T21" i="7"/>
  <c r="Q21" i="7"/>
  <c r="O21" i="7"/>
  <c r="M21" i="7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B3" i="8"/>
  <c r="AJ12" i="7"/>
  <c r="AJ11" i="7"/>
  <c r="AI11" i="7"/>
  <c r="AJ10" i="7"/>
  <c r="AI10" i="7"/>
  <c r="AJ9" i="7"/>
  <c r="AI9" i="7"/>
  <c r="AJ7" i="7"/>
  <c r="AI7" i="7"/>
  <c r="AJ3" i="7"/>
  <c r="AI3" i="7"/>
  <c r="X22" i="13"/>
  <c r="X10" i="13"/>
  <c r="X3" i="13" s="1"/>
  <c r="AG7" i="9" l="1"/>
  <c r="AH7" i="9" s="1"/>
  <c r="AH6" i="9"/>
  <c r="AH5" i="9"/>
  <c r="AH4" i="9"/>
  <c r="AH3" i="9"/>
</calcChain>
</file>

<file path=xl/sharedStrings.xml><?xml version="1.0" encoding="utf-8"?>
<sst xmlns="http://schemas.openxmlformats.org/spreadsheetml/2006/main" count="2741" uniqueCount="836">
  <si>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</si>
  <si>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</si>
  <si>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</si>
  <si>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</si>
  <si>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</si>
  <si>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</si>
  <si>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</si>
  <si>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</si>
  <si>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</si>
  <si>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</si>
  <si>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</si>
  <si>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</si>
  <si>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</si>
  <si>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</si>
  <si>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</si>
  <si>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</si>
  <si>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</si>
  <si>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</si>
  <si>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</si>
  <si>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</si>
  <si>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</si>
  <si>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</si>
  <si>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</si>
  <si>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</si>
  <si>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</si>
  <si>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</si>
  <si>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</si>
  <si>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</si>
  <si>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</si>
  <si>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</si>
  <si>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</si>
  <si>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</si>
  <si>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</si>
  <si>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</si>
  <si>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</si>
  <si>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</si>
  <si>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</si>
  <si>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</si>
  <si>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</si>
  <si>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</si>
  <si>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</si>
  <si>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</si>
  <si>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</si>
  <si>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</si>
  <si>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Other liabilities</t>
  </si>
  <si>
    <t>Noncurrent liabilities</t>
  </si>
  <si>
    <t>Trade payables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</si>
  <si>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</si>
  <si>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</si>
  <si>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</si>
  <si>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</si>
  <si>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</si>
  <si>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</si>
  <si>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</si>
  <si>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</si>
  <si>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</si>
  <si>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</si>
  <si>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</si>
  <si>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</si>
  <si>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</si>
  <si>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</si>
  <si>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</si>
  <si>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</si>
  <si>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</si>
  <si>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</si>
  <si>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</si>
  <si>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</si>
  <si>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</si>
  <si>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</si>
  <si>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</si>
  <si>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</si>
  <si>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</si>
  <si>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</si>
  <si>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</si>
  <si>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</si>
  <si>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</si>
  <si>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</si>
  <si>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</si>
  <si>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</si>
  <si>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</si>
  <si>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</si>
  <si>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</si>
  <si>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</si>
  <si>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</si>
  <si>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</si>
  <si>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</si>
  <si>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</si>
  <si>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</si>
  <si>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</si>
  <si>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</si>
  <si>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</si>
  <si>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</si>
  <si>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</si>
  <si>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</si>
  <si>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</si>
  <si>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</si>
  <si>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</si>
  <si>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</si>
  <si>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</si>
  <si>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</si>
  <si>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</si>
  <si>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</si>
  <si>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</si>
  <si>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</si>
  <si>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</si>
  <si>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</si>
  <si>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</si>
  <si>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</si>
  <si>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</si>
  <si>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</si>
  <si>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</si>
  <si>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</si>
  <si>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</si>
  <si>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</si>
  <si>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</si>
  <si>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</si>
  <si>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</si>
  <si>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</si>
  <si>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</si>
  <si>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</si>
  <si>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</si>
  <si>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</si>
  <si>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</si>
  <si>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</si>
  <si>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</si>
  <si>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</si>
  <si>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</si>
  <si>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</si>
  <si>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</si>
  <si>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</si>
  <si>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</si>
  <si>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</si>
  <si>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</si>
  <si>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</si>
  <si>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</si>
  <si>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</si>
  <si>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</si>
  <si>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</si>
  <si>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</si>
  <si>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</si>
  <si>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</si>
  <si>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Total Gross Margin %</t>
  </si>
  <si>
    <t>Gross merchandise margin %</t>
  </si>
  <si>
    <t>Gross Margin - Apparel %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</si>
  <si>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</si>
  <si>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</si>
  <si>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</si>
  <si>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</si>
  <si>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</si>
  <si>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</si>
  <si>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</si>
  <si>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</si>
  <si>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</si>
  <si>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</si>
  <si>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</si>
  <si>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</si>
  <si>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</si>
  <si>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</si>
  <si>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</si>
  <si>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</si>
  <si>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</si>
  <si>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</si>
  <si>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</si>
  <si>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</si>
  <si>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</si>
  <si>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</si>
  <si>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</si>
  <si>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</si>
  <si>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</si>
  <si>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</si>
  <si>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</si>
  <si>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</si>
  <si>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</si>
  <si>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</si>
  <si>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</si>
  <si>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</si>
  <si>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</si>
  <si>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</si>
  <si>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</si>
  <si>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</si>
  <si>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</si>
  <si>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</si>
  <si>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</si>
  <si>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</si>
  <si>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</si>
  <si>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</si>
  <si>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</si>
  <si>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</si>
  <si>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</si>
  <si>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</si>
  <si>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</si>
  <si>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</si>
  <si>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</si>
  <si>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</si>
  <si>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</si>
  <si>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</si>
  <si>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</si>
  <si>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</si>
  <si>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</si>
  <si>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</si>
  <si>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</si>
  <si>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</si>
  <si>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</si>
  <si>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</si>
  <si>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</si>
  <si>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</si>
  <si>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</si>
  <si>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</si>
  <si>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</si>
  <si>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</si>
  <si>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</si>
  <si>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</si>
  <si>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</si>
  <si>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</si>
  <si>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</si>
  <si>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</si>
  <si>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</si>
  <si>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</si>
  <si>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</si>
  <si>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</si>
  <si>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</si>
  <si>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</si>
  <si>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</si>
  <si>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</si>
  <si>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</si>
  <si>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</si>
  <si>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</si>
  <si>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</si>
  <si>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</si>
  <si>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</si>
  <si>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</si>
  <si>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</si>
  <si>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</si>
  <si>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</si>
  <si>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</si>
  <si>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</si>
  <si>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</si>
  <si>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</si>
  <si>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</si>
  <si>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</si>
  <si>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</si>
  <si>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</si>
  <si>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</si>
  <si>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</si>
  <si>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</si>
  <si>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</si>
  <si>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</si>
  <si>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</si>
  <si>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</si>
  <si>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</si>
  <si>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</si>
  <si>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</si>
  <si>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</si>
  <si>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</si>
  <si>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</si>
  <si>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</si>
  <si>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</si>
  <si>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</si>
  <si>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</si>
  <si>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</si>
  <si>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</si>
  <si>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</si>
  <si>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</si>
  <si>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</si>
  <si>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</si>
  <si>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</si>
  <si>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</si>
  <si>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</si>
  <si>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</si>
  <si>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</si>
  <si>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</si>
  <si>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</si>
  <si>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</si>
  <si>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</si>
  <si>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</si>
  <si>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</si>
  <si>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</si>
  <si>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</si>
  <si>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</si>
  <si>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</si>
  <si>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</si>
  <si>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</si>
  <si>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</si>
  <si>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</si>
  <si>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</si>
  <si>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</si>
  <si>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</si>
  <si>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</si>
  <si>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</si>
  <si>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</si>
  <si>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</si>
  <si>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</si>
  <si>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</si>
  <si>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</si>
  <si>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</si>
  <si>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</si>
  <si>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</si>
  <si>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</si>
  <si>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</si>
  <si>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</si>
  <si>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</si>
  <si>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</si>
  <si>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</si>
  <si>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</si>
  <si>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</si>
  <si>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</si>
  <si>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</si>
  <si>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</si>
  <si>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</si>
  <si>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</si>
  <si>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</si>
  <si>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</si>
  <si>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</si>
  <si>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</si>
  <si>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</si>
  <si>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</si>
  <si>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</si>
  <si>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</si>
  <si>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</si>
  <si>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</si>
  <si>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</si>
  <si>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</si>
  <si>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</si>
  <si>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</si>
  <si>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</si>
  <si>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</si>
  <si>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</si>
  <si>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</si>
  <si>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</si>
  <si>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</si>
  <si>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</si>
  <si>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</si>
  <si>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</si>
  <si>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</si>
  <si>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</si>
  <si>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</si>
  <si>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</si>
  <si>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</si>
  <si>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</si>
  <si>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</si>
  <si>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</si>
  <si>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</si>
  <si>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</si>
  <si>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</si>
  <si>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</si>
  <si>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</si>
  <si>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</si>
  <si>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</si>
  <si>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</si>
  <si>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</si>
  <si>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</si>
  <si>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</si>
  <si>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</si>
  <si>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</si>
  <si>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</si>
  <si>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</si>
  <si>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</si>
  <si>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</si>
  <si>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</si>
  <si>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</si>
  <si>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</si>
  <si>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</si>
  <si>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</si>
  <si>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</si>
  <si>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</si>
  <si>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</si>
  <si>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</si>
  <si>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</si>
  <si>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</si>
  <si>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</si>
  <si>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</si>
  <si>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</si>
  <si>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</si>
  <si>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</si>
  <si>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</si>
  <si>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</si>
  <si>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</si>
  <si>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</si>
  <si>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</si>
  <si>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</si>
  <si>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</si>
  <si>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</si>
  <si>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</si>
  <si>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</si>
  <si>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</si>
  <si>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</si>
  <si>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</si>
  <si>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</si>
  <si>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</si>
  <si>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</si>
  <si>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</si>
  <si>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</si>
  <si>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</si>
  <si>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</si>
  <si>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</si>
  <si>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</si>
  <si>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</si>
  <si>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</si>
  <si>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</si>
  <si>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</si>
  <si>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</si>
  <si>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</si>
  <si>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</si>
  <si>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</si>
  <si>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</si>
  <si>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</si>
  <si>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</si>
  <si>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</si>
  <si>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</si>
  <si>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</si>
  <si>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</si>
  <si>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</si>
  <si>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</si>
  <si>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</si>
  <si>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</si>
  <si>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</si>
  <si>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</si>
  <si>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</si>
  <si>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</si>
  <si>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</si>
  <si>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</si>
  <si>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</si>
  <si>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</si>
  <si>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</si>
  <si>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</si>
  <si>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</si>
  <si>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</si>
  <si>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</si>
  <si>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</si>
  <si>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</si>
  <si>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</si>
  <si>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</si>
  <si>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</si>
  <si>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</si>
  <si>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</si>
  <si>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</si>
  <si>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</si>
  <si>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</si>
  <si>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</si>
  <si>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</si>
  <si>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</si>
  <si>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</si>
  <si>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</si>
  <si>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</si>
  <si>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</si>
  <si>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</si>
  <si>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</si>
  <si>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</si>
  <si>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</si>
  <si>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</si>
  <si>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</si>
  <si>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</si>
  <si>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</si>
  <si>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</si>
  <si>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</si>
  <si>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</si>
  <si>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</si>
  <si>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</si>
  <si>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</si>
  <si>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</si>
  <si>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</si>
  <si>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</si>
  <si>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</si>
  <si>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</si>
  <si>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</si>
  <si>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</si>
  <si>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</si>
  <si>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</si>
  <si>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</si>
  <si>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</si>
  <si>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</si>
  <si>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</si>
  <si>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</si>
  <si>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</si>
  <si>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</si>
  <si>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</si>
  <si>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</si>
  <si>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</si>
  <si>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</si>
  <si>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</si>
  <si>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</si>
  <si>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</si>
  <si>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</si>
  <si>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</si>
  <si>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</si>
  <si>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</si>
  <si>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</si>
  <si>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</si>
  <si>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</si>
  <si>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</si>
  <si>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</si>
  <si>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</si>
  <si>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</si>
  <si>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</si>
  <si>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</si>
  <si>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</si>
  <si>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</si>
  <si>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</si>
  <si>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</si>
  <si>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</si>
  <si>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</si>
  <si>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</si>
  <si>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</si>
  <si>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</si>
  <si>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</si>
  <si>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</si>
  <si>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</si>
  <si>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</si>
  <si>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</si>
  <si>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</si>
  <si>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</si>
  <si>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</si>
  <si>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</si>
  <si>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</si>
  <si>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</si>
  <si>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</si>
  <si>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</si>
  <si>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</si>
  <si>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</si>
  <si>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</si>
  <si>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</si>
  <si>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</si>
  <si>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</si>
  <si>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</si>
  <si>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</si>
  <si>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</si>
  <si>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</si>
  <si>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</si>
  <si>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</si>
  <si>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</si>
  <si>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</si>
  <si>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</si>
  <si>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</si>
  <si>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</si>
  <si>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</si>
  <si>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</si>
  <si>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</si>
  <si>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</si>
  <si>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</si>
  <si>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</si>
  <si>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</si>
  <si>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</si>
  <si>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</si>
  <si>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</si>
  <si>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</si>
  <si>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</si>
  <si>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</si>
  <si>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</si>
  <si>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</si>
  <si>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</si>
  <si>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</si>
  <si>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</si>
  <si>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</si>
  <si>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</si>
  <si>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</si>
  <si>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</si>
  <si>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</si>
  <si>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</si>
  <si>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</si>
  <si>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</si>
  <si>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</si>
  <si>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</si>
  <si>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</si>
  <si>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</si>
  <si>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</si>
  <si>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</si>
  <si>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</si>
  <si>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</si>
  <si>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</si>
  <si>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</si>
  <si>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</si>
  <si>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</si>
  <si>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</si>
  <si>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</si>
  <si>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</si>
  <si>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</si>
  <si>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</si>
  <si>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</si>
  <si>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</si>
  <si>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</si>
  <si>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</si>
  <si>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</si>
  <si>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</si>
  <si>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</si>
  <si>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</si>
  <si>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</si>
  <si>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</si>
  <si>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</si>
  <si>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</si>
  <si>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</si>
  <si>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</si>
  <si>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</si>
  <si>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</si>
  <si>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</si>
  <si>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</si>
  <si>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</si>
  <si>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</si>
  <si>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</si>
  <si>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</si>
  <si>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</si>
  <si>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</si>
  <si>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</si>
  <si>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</si>
  <si>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</si>
  <si>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</si>
  <si>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</si>
  <si>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</si>
  <si>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</si>
  <si>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</si>
  <si>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</si>
  <si>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</si>
  <si>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</si>
  <si>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</si>
  <si>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</si>
  <si>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</si>
  <si>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</si>
  <si>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</si>
  <si>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</si>
  <si>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</si>
  <si>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</si>
  <si>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</si>
  <si>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</si>
  <si>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</si>
  <si>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</si>
  <si>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</si>
  <si>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</si>
  <si>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</si>
  <si>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</si>
  <si>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</si>
  <si>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</si>
  <si>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</si>
  <si>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</si>
  <si>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</si>
  <si>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</si>
  <si>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</si>
  <si>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</si>
  <si>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</si>
  <si>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</si>
  <si>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</si>
  <si>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</si>
  <si>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</si>
  <si>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</si>
  <si>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</si>
  <si>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</si>
  <si>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</si>
  <si>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</si>
  <si>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</si>
  <si>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</si>
  <si>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</si>
  <si>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</si>
  <si>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</si>
  <si>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</si>
  <si>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</si>
  <si>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</si>
  <si>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</si>
  <si>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</si>
  <si>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</si>
  <si>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</si>
  <si>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</si>
  <si>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</si>
  <si>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</si>
  <si>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</si>
  <si>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</si>
  <si>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</si>
  <si>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</si>
  <si>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</si>
  <si>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</si>
  <si>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</si>
  <si>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</si>
  <si>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</si>
  <si>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</si>
  <si>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</si>
  <si>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Net Revenue from Merchandise </t>
  </si>
  <si>
    <t xml:space="preserve"> Cost of sales and services rendered* </t>
  </si>
  <si>
    <t xml:space="preserve">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</si>
  <si>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</si>
  <si>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</si>
  <si>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</si>
  <si>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</si>
  <si>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</si>
  <si>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</si>
  <si>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</si>
  <si>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</si>
  <si>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</si>
  <si>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</si>
  <si>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</si>
  <si>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</si>
  <si>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</si>
  <si>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</si>
  <si>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</si>
  <si>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</si>
  <si>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</si>
  <si>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</si>
  <si>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</si>
  <si>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</si>
  <si>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</si>
  <si>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</si>
  <si>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</si>
  <si>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</si>
  <si>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</si>
  <si>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</si>
  <si>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</si>
  <si>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</si>
  <si>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</si>
  <si>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</si>
  <si>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</si>
  <si>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</si>
  <si>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*  Changes in accounting classifications as of January 2018</t>
  </si>
  <si>
    <t>Unaudited Information</t>
  </si>
  <si>
    <t>Net Margin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</si>
  <si>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</si>
  <si>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</si>
  <si>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</si>
  <si>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</si>
  <si>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</si>
  <si>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</si>
  <si>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</si>
  <si>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</si>
  <si>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</si>
  <si>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</si>
  <si>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</si>
  <si>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</si>
  <si>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</si>
  <si>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</si>
  <si>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</si>
  <si>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</si>
  <si>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</si>
  <si>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</si>
  <si>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</si>
  <si>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</si>
  <si>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</si>
  <si>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</si>
  <si>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</si>
  <si>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</si>
  <si>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</si>
  <si>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</si>
  <si>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</si>
  <si>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</si>
  <si>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</si>
  <si>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</si>
  <si>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</si>
  <si>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</si>
  <si>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</si>
  <si>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</si>
  <si>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</si>
  <si>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</si>
  <si>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</si>
  <si>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</si>
  <si>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</si>
  <si>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</si>
  <si>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</si>
  <si>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</si>
  <si>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>Investments</t>
  </si>
  <si>
    <t>Financial investment income</t>
  </si>
  <si>
    <t>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</si>
  <si>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</si>
  <si>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</si>
  <si>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</si>
  <si>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</si>
  <si>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</si>
  <si>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</si>
  <si>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</si>
  <si>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</si>
  <si>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</si>
  <si>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</si>
  <si>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</si>
  <si>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</si>
  <si>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</si>
  <si>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</si>
  <si>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</si>
  <si>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</si>
  <si>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</si>
  <si>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</si>
  <si>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period (%)</t>
  </si>
  <si>
    <t>Suppliers Buying back the right to offer credit (Bradescard)</t>
  </si>
  <si>
    <t>3Q22</t>
  </si>
  <si>
    <t>9M22</t>
  </si>
  <si>
    <t xml:space="preserve">Loja de Rua Anápolis </t>
  </si>
  <si>
    <t>Loja de Rua Sâo Bento Centro</t>
  </si>
  <si>
    <t xml:space="preserve">Shopping Mais </t>
  </si>
  <si>
    <t>FENANDÓPOLIS</t>
  </si>
  <si>
    <t xml:space="preserve">Shopping Center Fernandópolis </t>
  </si>
  <si>
    <t>Adjusted EBITDA / Net Operational Revenue</t>
  </si>
  <si>
    <t xml:space="preserve">Adjusted EBITDA / Net Revenue from Merchandise </t>
  </si>
  <si>
    <t>2022</t>
  </si>
  <si>
    <t>4Q22</t>
  </si>
  <si>
    <t>Number of Employees</t>
  </si>
  <si>
    <t>Fashiontronics and Beauty%</t>
  </si>
  <si>
    <t>Gross Margin - Fashiotronics and Beauty %</t>
  </si>
  <si>
    <t>RIO JANEIRO</t>
  </si>
  <si>
    <t>Shopping Boulevard Rio</t>
  </si>
  <si>
    <t>Sudeste</t>
  </si>
  <si>
    <t>Impairment (Reversal) of leases</t>
  </si>
  <si>
    <t>Investments in bonds and securities</t>
  </si>
  <si>
    <t>Drawee risk obligations</t>
  </si>
  <si>
    <t>Drawee risk operations</t>
  </si>
  <si>
    <t xml:space="preserve"> Fashiotronics and Beauty </t>
  </si>
  <si>
    <t>Financial Results</t>
  </si>
  <si>
    <t>Retail Net Revenue</t>
  </si>
  <si>
    <t xml:space="preserve">Financial Services </t>
  </si>
  <si>
    <t xml:space="preserve">Fashiotronics and Beauty </t>
  </si>
  <si>
    <t xml:space="preserve"> Other Revenue</t>
  </si>
  <si>
    <t xml:space="preserve"> Other Gross Profit </t>
  </si>
  <si>
    <t xml:space="preserve"> Gross Profit from Merchandise </t>
  </si>
  <si>
    <t>Retail Gross Profit</t>
  </si>
  <si>
    <t xml:space="preserve">Financial Produts  </t>
  </si>
  <si>
    <t>1Q23</t>
  </si>
  <si>
    <t>Omni Net Revenue (R$ million)</t>
  </si>
  <si>
    <t>Retail Gross Margin %</t>
  </si>
  <si>
    <t>Redemption of investments in bonds and securities</t>
  </si>
  <si>
    <t>Sales</t>
  </si>
  <si>
    <t>General and administrative</t>
  </si>
  <si>
    <t xml:space="preserve">Other operating expenses (revenue), net </t>
  </si>
  <si>
    <t>Depreciation</t>
  </si>
  <si>
    <t>6M23</t>
  </si>
  <si>
    <t>2Q23</t>
  </si>
  <si>
    <t>CASTANHAL</t>
  </si>
  <si>
    <t>Loja de rua Castanhal</t>
  </si>
  <si>
    <t>SOBRAL</t>
  </si>
  <si>
    <t>Sobral Shopping</t>
  </si>
  <si>
    <t>SERRA TALHADA</t>
  </si>
  <si>
    <t>Shopping Serra Talhada</t>
  </si>
  <si>
    <t>2T23</t>
  </si>
  <si>
    <t>Net Average of Accounts Receivable (thousand)</t>
  </si>
  <si>
    <t xml:space="preserve">Bradescard Partnership (former model) </t>
  </si>
  <si>
    <t xml:space="preserve">Bradescard Partnership (new model) </t>
  </si>
  <si>
    <t>Income From Securities</t>
  </si>
  <si>
    <t>3T23</t>
  </si>
  <si>
    <t>9M23</t>
  </si>
  <si>
    <t>3Q23</t>
  </si>
  <si>
    <t>SANTA MARIA</t>
  </si>
  <si>
    <t>Shopping Praça Nova</t>
  </si>
  <si>
    <t>4Q23</t>
  </si>
  <si>
    <t>4T23</t>
  </si>
  <si>
    <t>2023</t>
  </si>
  <si>
    <t xml:space="preserve">2023 Financial and Operating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</si>
</sst>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  <numFmt numFmtId="176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9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9" fontId="15" fillId="0" borderId="0" xfId="2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6" fontId="3" fillId="0" borderId="0" xfId="0" applyNumberFormat="1" applyFont="1"/>
    <xf numFmtId="164" fontId="16" fillId="0" borderId="0" xfId="0" applyNumberFormat="1" applyFont="1"/>
    <xf numFmtId="164" fontId="22" fillId="0" borderId="0" xfId="0" applyNumberFormat="1" applyFont="1" applyAlignment="1">
      <alignment horizontal="center"/>
    </xf>
    <xf numFmtId="10" fontId="15" fillId="0" borderId="0" xfId="0" applyNumberFormat="1" applyFont="1"/>
    <xf numFmtId="3" fontId="15" fillId="0" borderId="0" xfId="0" applyNumberFormat="1" applyFont="1"/>
    <xf numFmtId="167" fontId="15" fillId="0" borderId="0" xfId="1" applyNumberFormat="1" applyFont="1"/>
    <xf numFmtId="0" fontId="21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3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9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173" fontId="26" fillId="0" borderId="0" xfId="0" applyNumberFormat="1" applyFont="1" applyAlignment="1">
      <alignment horizontal="center" vertical="center"/>
    </xf>
    <xf numFmtId="167" fontId="15" fillId="0" borderId="0" xfId="1" applyNumberFormat="1" applyFont="1" applyFill="1" applyAlignment="1">
      <alignment horizontal="right"/>
    </xf>
    <xf numFmtId="3" fontId="27" fillId="0" borderId="0" xfId="0" applyNumberFormat="1" applyFont="1"/>
    <xf numFmtId="166" fontId="15" fillId="0" borderId="0" xfId="2" applyNumberFormat="1" applyFont="1" applyFill="1"/>
    <xf numFmtId="164" fontId="8" fillId="4" borderId="0" xfId="0" applyNumberFormat="1" applyFont="1" applyFill="1" applyAlignment="1">
      <alignment horizontal="center"/>
    </xf>
    <xf numFmtId="166" fontId="13" fillId="0" borderId="0" xfId="0" applyNumberFormat="1" applyFont="1"/>
    <xf numFmtId="49" fontId="2" fillId="2" borderId="0" xfId="5" applyNumberFormat="1" applyFont="1" applyFill="1" applyAlignment="1">
      <alignment horizontal="center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 vertical="center"/>
    </xf>
    <xf numFmtId="164" fontId="14" fillId="4" borderId="0" xfId="0" applyNumberFormat="1" applyFont="1" applyFill="1" applyAlignment="1">
      <alignment horizontal="center"/>
    </xf>
    <xf numFmtId="166" fontId="13" fillId="0" borderId="0" xfId="2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left" vertical="center" wrapText="1"/>
    </xf>
    <xf numFmtId="10" fontId="0" fillId="0" borderId="0" xfId="0" applyNumberFormat="1"/>
    <xf numFmtId="9" fontId="15" fillId="0" borderId="0" xfId="0" applyNumberFormat="1" applyFont="1"/>
    <xf numFmtId="164" fontId="8" fillId="0" borderId="0" xfId="4" applyNumberFormat="1" applyFont="1" applyFill="1" applyAlignment="1">
      <alignment vertical="center" wrapText="1"/>
    </xf>
    <xf numFmtId="164" fontId="8" fillId="0" borderId="0" xfId="0" applyNumberFormat="1" applyFont="1" applyAlignment="1">
      <alignment horizontal="left" indent="2"/>
    </xf>
    <xf numFmtId="164" fontId="14" fillId="0" borderId="0" xfId="0" applyNumberFormat="1" applyFont="1" applyAlignment="1">
      <alignment horizontal="left" indent="2"/>
    </xf>
    <xf numFmtId="164" fontId="8" fillId="0" borderId="0" xfId="0" applyNumberFormat="1" applyFont="1" applyAlignment="1">
      <alignment horizontal="left" indent="4"/>
    </xf>
    <xf numFmtId="164" fontId="14" fillId="0" borderId="0" xfId="0" applyNumberFormat="1" applyFont="1" applyAlignment="1">
      <alignment horizontal="left" indent="3"/>
    </xf>
    <xf numFmtId="0" fontId="15" fillId="0" borderId="0" xfId="0" applyFont="1" applyAlignment="1">
      <alignment horizontal="left" indent="2"/>
    </xf>
    <xf numFmtId="164" fontId="8" fillId="0" borderId="0" xfId="0" applyNumberFormat="1" applyFont="1" applyAlignment="1">
      <alignment horizontal="left" indent="6"/>
    </xf>
    <xf numFmtId="164" fontId="14" fillId="0" borderId="0" xfId="0" applyNumberFormat="1" applyFont="1" applyAlignment="1">
      <alignment horizontal="left" indent="4"/>
    </xf>
    <xf numFmtId="0" fontId="15" fillId="0" borderId="0" xfId="6" applyFont="1" applyAlignment="1">
      <alignment horizontal="left" indent="4"/>
    </xf>
    <xf numFmtId="0" fontId="0" fillId="3" borderId="0" xfId="0" applyFill="1"/>
    <xf numFmtId="0" fontId="28" fillId="0" borderId="0" xfId="0" applyFont="1"/>
    <xf numFmtId="171" fontId="0" fillId="0" borderId="0" xfId="0" applyNumberFormat="1"/>
    <xf numFmtId="172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8" fillId="4" borderId="0" xfId="0" applyNumberFormat="1" applyFont="1" applyFill="1" applyAlignment="1">
      <alignment horizontal="right"/>
    </xf>
    <xf numFmtId="3" fontId="0" fillId="0" borderId="0" xfId="0" applyNumberFormat="1"/>
    <xf numFmtId="164" fontId="8" fillId="4" borderId="0" xfId="4" applyNumberFormat="1" applyFont="1" applyFill="1" applyAlignment="1">
      <alignment horizontal="right" vertical="center" wrapText="1"/>
    </xf>
    <xf numFmtId="164" fontId="29" fillId="0" borderId="0" xfId="1" applyNumberFormat="1" applyFont="1"/>
    <xf numFmtId="164" fontId="30" fillId="0" borderId="0" xfId="0" applyNumberFormat="1" applyFont="1"/>
    <xf numFmtId="3" fontId="8" fillId="4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168" fontId="14" fillId="4" borderId="0" xfId="1" applyNumberFormat="1" applyFont="1" applyFill="1" applyAlignment="1">
      <alignment horizontal="center"/>
    </xf>
    <xf numFmtId="172" fontId="14" fillId="4" borderId="0" xfId="0" applyNumberFormat="1" applyFont="1" applyFill="1" applyAlignment="1">
      <alignment horizontal="center"/>
    </xf>
    <xf numFmtId="172" fontId="8" fillId="4" borderId="0" xfId="0" applyNumberFormat="1" applyFont="1" applyFill="1" applyAlignment="1">
      <alignment horizontal="center"/>
    </xf>
    <xf numFmtId="9" fontId="15" fillId="4" borderId="0" xfId="0" applyNumberFormat="1" applyFont="1" applyFill="1"/>
    <xf numFmtId="9" fontId="15" fillId="4" borderId="0" xfId="2" applyFont="1" applyFill="1" applyAlignment="1">
      <alignment horizontal="right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/>
    </xf>
    <xf numFmtId="166" fontId="15" fillId="4" borderId="0" xfId="2" applyNumberFormat="1" applyFont="1" applyFill="1" applyAlignment="1">
      <alignment horizontal="right"/>
    </xf>
    <xf numFmtId="176" fontId="0" fillId="0" borderId="0" xfId="0" applyNumberFormat="1"/>
    <xf numFmtId="166" fontId="15" fillId="0" borderId="0" xfId="0" applyNumberFormat="1" applyFont="1" applyAlignment="1">
      <alignment horizontal="right"/>
    </xf>
    <xf numFmtId="171" fontId="3" fillId="0" borderId="2" xfId="0" applyNumberFormat="1" applyFont="1" applyBorder="1"/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p1\APPL\Planejamento\Planej\RELA&#199;&#213;ES%20COM%20INVESTIDORES\Divulga&#231;&#227;o%20de%20Resultados\2022\3T22\ITR\Dados%20operacionais%20-%20Receita%20liquida%20onli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p1\APPL\Planejamento\Planej\RELA&#199;&#213;ES%20COM%20INVESTIDORES\Divulga&#231;&#227;o%20de%20Resultados\2023\2T23\Planilha%20de%20Fundamentos\C&#243;pia%20de%20CEAB3_%20Planilha%20de%20Fundamentos%202T23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%20de%20Resultados\2023\4T23\Planilha%20de%20fundamentos\Site\Planilha%20de%20Fundamentos_4T23.xlsx" TargetMode="External"/><Relationship Id="rId1" Type="http://schemas.openxmlformats.org/officeDocument/2006/relationships/externalLinkPath" Target="Planilha%20de%20Fundamentos_4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Operacionais"/>
      <sheetName val="DRE "/>
    </sheetNames>
    <sheetDataSet>
      <sheetData sheetId="0"/>
      <sheetData sheetId="1">
        <row r="5">
          <cell r="AG5">
            <v>1407540.4293499999</v>
          </cell>
          <cell r="AH5">
            <v>4234804.4293499999</v>
          </cell>
        </row>
        <row r="6">
          <cell r="AG6">
            <v>1133893.7278700001</v>
          </cell>
          <cell r="AH6">
            <v>3373531.7278700001</v>
          </cell>
        </row>
        <row r="7">
          <cell r="AG7">
            <v>195295.40078</v>
          </cell>
          <cell r="AH7">
            <v>651319.40078000003</v>
          </cell>
        </row>
        <row r="8">
          <cell r="AG8">
            <v>1329189.1286500001</v>
          </cell>
          <cell r="AH8">
            <v>4024851.1286500003</v>
          </cell>
        </row>
        <row r="12">
          <cell r="AG12">
            <v>693850.45183999988</v>
          </cell>
          <cell r="AH12">
            <v>2097725.4518399998</v>
          </cell>
        </row>
        <row r="13">
          <cell r="AG13">
            <v>586817.16883900005</v>
          </cell>
          <cell r="AH13">
            <v>1794538.1688390002</v>
          </cell>
        </row>
        <row r="14">
          <cell r="AG14">
            <v>48321.278560999985</v>
          </cell>
          <cell r="AH14">
            <v>142313.27856099998</v>
          </cell>
        </row>
        <row r="15">
          <cell r="AG15">
            <v>635138.44740000006</v>
          </cell>
          <cell r="AH15">
            <v>1936851.4473999999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CAPEX"/>
      <sheetName val="Lojas"/>
    </sheetNames>
    <sheetDataSet>
      <sheetData sheetId="0"/>
      <sheetData sheetId="1"/>
      <sheetData sheetId="2"/>
      <sheetData sheetId="3">
        <row r="5">
          <cell r="AL5">
            <v>1642962</v>
          </cell>
          <cell r="AM5">
            <v>2883539</v>
          </cell>
        </row>
        <row r="6">
          <cell r="AL6">
            <v>1351043</v>
          </cell>
          <cell r="AM6">
            <v>2317048</v>
          </cell>
        </row>
        <row r="7">
          <cell r="AL7">
            <v>198286</v>
          </cell>
          <cell r="AM7">
            <v>389548</v>
          </cell>
        </row>
        <row r="8">
          <cell r="AL8">
            <v>1549329</v>
          </cell>
          <cell r="AM8">
            <v>2706595</v>
          </cell>
        </row>
        <row r="10">
          <cell r="AL10">
            <v>1554988</v>
          </cell>
          <cell r="AM10">
            <v>2716396</v>
          </cell>
        </row>
        <row r="13">
          <cell r="AL13">
            <v>879341</v>
          </cell>
          <cell r="AM13">
            <v>1503863</v>
          </cell>
        </row>
        <row r="14">
          <cell r="AL14">
            <v>762512</v>
          </cell>
          <cell r="AM14">
            <v>1275306</v>
          </cell>
        </row>
        <row r="15">
          <cell r="AL15">
            <v>43120</v>
          </cell>
          <cell r="AM15">
            <v>86654</v>
          </cell>
        </row>
        <row r="16">
          <cell r="AL16">
            <v>805632</v>
          </cell>
          <cell r="AM16">
            <v>1361961</v>
          </cell>
        </row>
        <row r="18">
          <cell r="AL18">
            <v>791614</v>
          </cell>
          <cell r="AM18">
            <v>1337295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CAPEX"/>
      <sheetName val="Lojas"/>
    </sheetNames>
    <sheetDataSet>
      <sheetData sheetId="0"/>
      <sheetData sheetId="1"/>
      <sheetData sheetId="2"/>
      <sheetData sheetId="3">
        <row r="5">
          <cell r="AP5">
            <v>2293103</v>
          </cell>
          <cell r="AQ5">
            <v>6719317</v>
          </cell>
        </row>
        <row r="6">
          <cell r="AP6">
            <v>1957614</v>
          </cell>
          <cell r="AQ6">
            <v>5551580</v>
          </cell>
        </row>
        <row r="7">
          <cell r="AP7">
            <v>222308</v>
          </cell>
          <cell r="AQ7">
            <v>785120</v>
          </cell>
        </row>
        <row r="8">
          <cell r="AP8">
            <v>2179923</v>
          </cell>
          <cell r="AQ8">
            <v>6336700</v>
          </cell>
        </row>
        <row r="10">
          <cell r="AP10">
            <v>2189837</v>
          </cell>
          <cell r="AQ10">
            <v>6362725</v>
          </cell>
        </row>
        <row r="13">
          <cell r="AP13">
            <v>1221164</v>
          </cell>
          <cell r="AQ13">
            <v>3522268</v>
          </cell>
        </row>
        <row r="14">
          <cell r="AP14">
            <v>1105182</v>
          </cell>
          <cell r="AQ14">
            <v>3071264</v>
          </cell>
        </row>
        <row r="15">
          <cell r="AP15">
            <v>55419</v>
          </cell>
          <cell r="AQ15">
            <v>181798</v>
          </cell>
        </row>
        <row r="16">
          <cell r="AP16">
            <v>1160600</v>
          </cell>
          <cell r="AQ16">
            <v>3253062</v>
          </cell>
        </row>
        <row r="18">
          <cell r="AP18">
            <v>1118148</v>
          </cell>
          <cell r="AQ18">
            <v>3166759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sheetPr>
    <tabColor rgb="FF002060"/>
  </sheetPr>
  <dimension ref="A1:T31"/>
  <sheetViews>
    <sheetView showGridLines="0" tabSelected="1" workbookViewId="0">
      <selection activeCell="G3" sqref="G3"/>
    </sheetView>
  </sheetViews>
  <sheetFormatPr defaultColWidth="0" defaultRowHeight="15" customHeight="1" zeroHeight="1" x14ac:dyDescent="0.35"/>
  <cols>
    <col min="1" max="1" width="4.54296875" customWidth="1"/>
    <col min="2" max="11" width="9.1796875" customWidth="1"/>
    <col min="12" max="12" width="2.26953125" customWidth="1"/>
    <col min="13" max="17" width="9.1796875" customWidth="1"/>
    <col min="18" max="18" width="1.26953125" customWidth="1"/>
    <col min="19" max="20" width="0" hidden="1" customWidth="1"/>
    <col min="21" max="16384" width="9.1796875" hidden="1"/>
  </cols>
  <sheetData>
    <row r="1" spans="3:20" ht="14.5" x14ac:dyDescent="0.35"/>
    <row r="2" spans="3:20" ht="26" x14ac:dyDescent="0.6">
      <c r="G2" s="1" t="s">
        <v>835</v>
      </c>
      <c r="H2" s="2"/>
      <c r="I2" s="2"/>
      <c r="J2" s="2"/>
      <c r="K2" s="2"/>
      <c r="L2" s="2"/>
      <c r="M2" s="2"/>
      <c r="N2" s="2"/>
      <c r="O2" s="3"/>
    </row>
    <row r="3" spans="3:20" ht="14.5" x14ac:dyDescent="0.3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ht="14.5" x14ac:dyDescent="0.35"/>
    <row r="5" spans="3:20" ht="15.5" x14ac:dyDescent="0.35">
      <c r="G5" s="190" t="s">
        <v>1</v>
      </c>
      <c r="H5" s="190"/>
      <c r="I5" s="190"/>
      <c r="J5" s="190"/>
      <c r="K5" s="190"/>
      <c r="L5" s="5"/>
    </row>
    <row r="6" spans="3:20" ht="15.5" x14ac:dyDescent="0.35">
      <c r="L6" s="5"/>
    </row>
    <row r="7" spans="3:20" ht="15.5" x14ac:dyDescent="0.35">
      <c r="G7" s="189" t="s">
        <v>2</v>
      </c>
      <c r="H7" s="189"/>
      <c r="I7" s="189"/>
      <c r="J7" s="189"/>
      <c r="K7" s="189"/>
      <c r="L7" s="129"/>
      <c r="M7" s="189" t="s">
        <v>3</v>
      </c>
      <c r="N7" s="189"/>
      <c r="O7" s="189"/>
      <c r="P7" s="189"/>
      <c r="Q7" s="189"/>
    </row>
    <row r="8" spans="3:20" ht="15.5" x14ac:dyDescent="0.35">
      <c r="G8" s="189"/>
      <c r="H8" s="189"/>
      <c r="I8" s="189"/>
      <c r="J8" s="189"/>
      <c r="K8" s="189"/>
      <c r="L8" s="129"/>
      <c r="M8" s="189"/>
      <c r="N8" s="189"/>
      <c r="O8" s="189"/>
      <c r="P8" s="189"/>
      <c r="Q8" s="189"/>
    </row>
    <row r="9" spans="3:20" ht="15.5" x14ac:dyDescent="0.35">
      <c r="G9" s="189"/>
      <c r="H9" s="189"/>
      <c r="I9" s="189"/>
      <c r="J9" s="189"/>
      <c r="K9" s="189"/>
      <c r="L9" s="129"/>
      <c r="M9" s="189"/>
      <c r="N9" s="189"/>
      <c r="O9" s="189"/>
      <c r="P9" s="189"/>
      <c r="Q9" s="189"/>
    </row>
    <row r="10" spans="3:20" ht="15.5" x14ac:dyDescent="0.35">
      <c r="C10" s="6" t="s">
        <v>4</v>
      </c>
      <c r="E10" s="6"/>
      <c r="F10" s="6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T10" s="6"/>
    </row>
    <row r="11" spans="3:20" ht="15.5" x14ac:dyDescent="0.35">
      <c r="C11" s="7" t="s">
        <v>5</v>
      </c>
      <c r="G11" s="189" t="s">
        <v>6</v>
      </c>
      <c r="H11" s="189"/>
      <c r="I11" s="189"/>
      <c r="J11" s="189"/>
      <c r="K11" s="189"/>
      <c r="L11" s="129"/>
      <c r="M11" s="189" t="s">
        <v>7</v>
      </c>
      <c r="N11" s="189"/>
      <c r="O11" s="189"/>
      <c r="P11" s="189"/>
      <c r="Q11" s="189"/>
    </row>
    <row r="12" spans="3:20" ht="15.5" x14ac:dyDescent="0.35">
      <c r="C12" t="s">
        <v>8</v>
      </c>
      <c r="G12" s="189"/>
      <c r="H12" s="189"/>
      <c r="I12" s="189"/>
      <c r="J12" s="189"/>
      <c r="K12" s="189"/>
      <c r="L12" s="129"/>
      <c r="M12" s="189"/>
      <c r="N12" s="189"/>
      <c r="O12" s="189"/>
      <c r="P12" s="189"/>
      <c r="Q12" s="189"/>
    </row>
    <row r="13" spans="3:20" ht="15.5" x14ac:dyDescent="0.35">
      <c r="G13" s="189"/>
      <c r="H13" s="189"/>
      <c r="I13" s="189"/>
      <c r="J13" s="189"/>
      <c r="K13" s="189"/>
      <c r="L13" s="129"/>
      <c r="M13" s="189"/>
      <c r="N13" s="189"/>
      <c r="O13" s="189"/>
      <c r="P13" s="189"/>
      <c r="Q13" s="189"/>
    </row>
    <row r="14" spans="3:20" ht="15.5" x14ac:dyDescent="0.35">
      <c r="G14" s="130"/>
      <c r="H14" s="130"/>
      <c r="I14" s="130"/>
      <c r="J14" s="130"/>
      <c r="K14" s="130"/>
      <c r="L14" s="130"/>
      <c r="M14" s="129"/>
      <c r="N14" s="129"/>
      <c r="O14" s="129"/>
      <c r="P14" s="129"/>
      <c r="Q14" s="129"/>
    </row>
    <row r="15" spans="3:20" ht="14.5" x14ac:dyDescent="0.35">
      <c r="G15" s="189" t="s">
        <v>9</v>
      </c>
      <c r="H15" s="189"/>
      <c r="I15" s="189"/>
      <c r="J15" s="189"/>
      <c r="K15" s="189"/>
      <c r="L15" s="130"/>
      <c r="M15" s="189" t="s">
        <v>10</v>
      </c>
      <c r="N15" s="189"/>
      <c r="O15" s="189"/>
      <c r="P15" s="189"/>
      <c r="Q15" s="189"/>
    </row>
    <row r="16" spans="3:20" ht="14.5" x14ac:dyDescent="0.35">
      <c r="G16" s="189"/>
      <c r="H16" s="189"/>
      <c r="I16" s="189"/>
      <c r="J16" s="189"/>
      <c r="K16" s="189"/>
      <c r="L16" s="130"/>
      <c r="M16" s="189"/>
      <c r="N16" s="189"/>
      <c r="O16" s="189"/>
      <c r="P16" s="189"/>
      <c r="Q16" s="189"/>
    </row>
    <row r="17" spans="7:17" ht="14.5" x14ac:dyDescent="0.35">
      <c r="G17" s="189"/>
      <c r="H17" s="189"/>
      <c r="I17" s="189"/>
      <c r="J17" s="189"/>
      <c r="K17" s="189"/>
      <c r="L17" s="130"/>
      <c r="M17" s="189"/>
      <c r="N17" s="189"/>
      <c r="O17" s="189"/>
      <c r="P17" s="189"/>
      <c r="Q17" s="189"/>
    </row>
    <row r="18" spans="7:17" ht="14.5" x14ac:dyDescent="0.35"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7:17" ht="14.5" x14ac:dyDescent="0.35">
      <c r="G19" s="189" t="s">
        <v>11</v>
      </c>
      <c r="H19" s="189"/>
      <c r="I19" s="189"/>
      <c r="J19" s="189"/>
      <c r="K19" s="189"/>
      <c r="L19" s="130"/>
      <c r="M19" s="189" t="s">
        <v>12</v>
      </c>
      <c r="N19" s="189"/>
      <c r="O19" s="189"/>
      <c r="P19" s="189"/>
      <c r="Q19" s="189"/>
    </row>
    <row r="20" spans="7:17" ht="14.5" x14ac:dyDescent="0.35">
      <c r="G20" s="189"/>
      <c r="H20" s="189"/>
      <c r="I20" s="189"/>
      <c r="J20" s="189"/>
      <c r="K20" s="189"/>
      <c r="L20" s="130"/>
      <c r="M20" s="189"/>
      <c r="N20" s="189"/>
      <c r="O20" s="189"/>
      <c r="P20" s="189"/>
      <c r="Q20" s="189"/>
    </row>
    <row r="21" spans="7:17" ht="14.5" x14ac:dyDescent="0.35">
      <c r="G21" s="189"/>
      <c r="H21" s="189"/>
      <c r="I21" s="189"/>
      <c r="J21" s="189"/>
      <c r="K21" s="189"/>
      <c r="L21" s="130"/>
      <c r="M21" s="189"/>
      <c r="N21" s="189"/>
      <c r="O21" s="189"/>
      <c r="P21" s="189"/>
      <c r="Q21" s="189"/>
    </row>
    <row r="22" spans="7:17" ht="14.5" x14ac:dyDescent="0.35"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7:17" ht="14.5" x14ac:dyDescent="0.35">
      <c r="G23" s="189" t="s">
        <v>13</v>
      </c>
      <c r="H23" s="189"/>
      <c r="I23" s="189"/>
      <c r="J23" s="189"/>
      <c r="K23" s="189"/>
      <c r="L23" s="130"/>
      <c r="M23" s="130"/>
      <c r="N23" s="130"/>
      <c r="O23" s="130"/>
      <c r="P23" s="130"/>
      <c r="Q23" s="130"/>
    </row>
    <row r="24" spans="7:17" ht="14.5" x14ac:dyDescent="0.35">
      <c r="G24" s="189"/>
      <c r="H24" s="189"/>
      <c r="I24" s="189"/>
      <c r="J24" s="189"/>
      <c r="K24" s="189"/>
      <c r="L24" s="130"/>
      <c r="M24" s="130"/>
      <c r="N24" s="130"/>
      <c r="O24" s="130"/>
      <c r="P24" s="130"/>
      <c r="Q24" s="130"/>
    </row>
    <row r="25" spans="7:17" ht="14.5" x14ac:dyDescent="0.35">
      <c r="G25" s="189"/>
      <c r="H25" s="189"/>
      <c r="I25" s="189"/>
      <c r="J25" s="189"/>
      <c r="K25" s="189"/>
      <c r="L25" s="130"/>
      <c r="M25" s="130"/>
      <c r="N25" s="130"/>
      <c r="O25" s="130"/>
      <c r="P25" s="130"/>
      <c r="Q25" s="130"/>
    </row>
    <row r="26" spans="7:17" ht="14.5" x14ac:dyDescent="0.35"/>
    <row r="27" spans="7:17" ht="15" customHeight="1" x14ac:dyDescent="0.35"/>
    <row r="28" spans="7:17" ht="15" customHeight="1" x14ac:dyDescent="0.35"/>
    <row r="29" spans="7:17" ht="15" customHeight="1" x14ac:dyDescent="0.35"/>
    <row r="30" spans="7:17" ht="15" customHeight="1" x14ac:dyDescent="0.35"/>
    <row r="31" spans="7:17" ht="15" customHeight="1" x14ac:dyDescent="0.3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sheetPr>
    <tabColor rgb="FF002060"/>
  </sheetPr>
  <dimension ref="A2:G370"/>
  <sheetViews>
    <sheetView showGridLines="0" workbookViewId="0">
      <pane ySplit="2" topLeftCell="A325" activePane="bottomLeft" state="frozen"/>
      <selection pane="bottomLeft" activeCell="F365" sqref="F365"/>
    </sheetView>
  </sheetViews>
  <sheetFormatPr defaultRowHeight="14.5" x14ac:dyDescent="0.35"/>
  <cols>
    <col min="1" max="1" width="19.26953125" bestFit="1" customWidth="1"/>
    <col min="2" max="2" width="19.1796875" bestFit="1" customWidth="1"/>
    <col min="3" max="3" width="21.1796875" bestFit="1" customWidth="1"/>
    <col min="4" max="4" width="29" bestFit="1" customWidth="1"/>
    <col min="5" max="5" width="52.453125" bestFit="1" customWidth="1"/>
    <col min="6" max="6" width="16.54296875" bestFit="1" customWidth="1"/>
    <col min="7" max="7" width="14.26953125" customWidth="1"/>
  </cols>
  <sheetData>
    <row r="2" spans="1:7" x14ac:dyDescent="0.35">
      <c r="A2" s="73" t="s">
        <v>155</v>
      </c>
      <c r="B2" s="73" t="s">
        <v>156</v>
      </c>
      <c r="C2" s="73" t="s">
        <v>157</v>
      </c>
      <c r="D2" s="73" t="s">
        <v>158</v>
      </c>
      <c r="E2" s="73" t="s">
        <v>159</v>
      </c>
      <c r="F2" s="73" t="s">
        <v>160</v>
      </c>
      <c r="G2" s="73" t="s">
        <v>161</v>
      </c>
    </row>
    <row r="3" spans="1:7" x14ac:dyDescent="0.35">
      <c r="A3" s="74">
        <v>28003</v>
      </c>
      <c r="B3" s="75" t="s">
        <v>162</v>
      </c>
      <c r="C3" s="75">
        <v>2705.09</v>
      </c>
      <c r="D3" s="75" t="s">
        <v>163</v>
      </c>
      <c r="E3" s="75" t="s">
        <v>164</v>
      </c>
      <c r="F3" s="75" t="s">
        <v>165</v>
      </c>
      <c r="G3" s="75" t="s">
        <v>166</v>
      </c>
    </row>
    <row r="4" spans="1:7" x14ac:dyDescent="0.35">
      <c r="A4" s="74">
        <v>28383</v>
      </c>
      <c r="B4" s="75" t="s">
        <v>167</v>
      </c>
      <c r="C4" s="75">
        <v>2256.38</v>
      </c>
      <c r="D4" s="75" t="s">
        <v>168</v>
      </c>
      <c r="E4" s="75" t="s">
        <v>169</v>
      </c>
      <c r="F4" s="75" t="s">
        <v>165</v>
      </c>
      <c r="G4" s="75" t="s">
        <v>166</v>
      </c>
    </row>
    <row r="5" spans="1:7" x14ac:dyDescent="0.35">
      <c r="A5" s="74">
        <v>28411</v>
      </c>
      <c r="B5" s="75" t="s">
        <v>167</v>
      </c>
      <c r="C5" s="75">
        <v>3651.86</v>
      </c>
      <c r="D5" s="75" t="s">
        <v>170</v>
      </c>
      <c r="E5" s="75" t="s">
        <v>171</v>
      </c>
      <c r="F5" s="75" t="s">
        <v>172</v>
      </c>
      <c r="G5" s="75" t="s">
        <v>173</v>
      </c>
    </row>
    <row r="6" spans="1:7" x14ac:dyDescent="0.35">
      <c r="A6" s="74">
        <v>28733</v>
      </c>
      <c r="B6" s="75" t="s">
        <v>167</v>
      </c>
      <c r="C6" s="75">
        <v>3366.36</v>
      </c>
      <c r="D6" s="75" t="s">
        <v>174</v>
      </c>
      <c r="E6" s="75" t="s">
        <v>174</v>
      </c>
      <c r="F6" s="75" t="s">
        <v>175</v>
      </c>
      <c r="G6" s="75" t="s">
        <v>173</v>
      </c>
    </row>
    <row r="7" spans="1:7" x14ac:dyDescent="0.35">
      <c r="A7" s="74">
        <v>29095</v>
      </c>
      <c r="B7" s="75" t="s">
        <v>167</v>
      </c>
      <c r="C7" s="75">
        <v>2172.77</v>
      </c>
      <c r="D7" s="75" t="s">
        <v>176</v>
      </c>
      <c r="E7" s="75" t="s">
        <v>177</v>
      </c>
      <c r="F7" s="75" t="s">
        <v>178</v>
      </c>
      <c r="G7" s="75" t="s">
        <v>166</v>
      </c>
    </row>
    <row r="8" spans="1:7" x14ac:dyDescent="0.35">
      <c r="A8" s="74">
        <v>29111</v>
      </c>
      <c r="B8" s="75" t="s">
        <v>162</v>
      </c>
      <c r="C8" s="75">
        <v>2029.82</v>
      </c>
      <c r="D8" s="75" t="s">
        <v>179</v>
      </c>
      <c r="E8" s="75" t="s">
        <v>180</v>
      </c>
      <c r="F8" s="75" t="s">
        <v>181</v>
      </c>
      <c r="G8" s="75" t="s">
        <v>166</v>
      </c>
    </row>
    <row r="9" spans="1:7" x14ac:dyDescent="0.35">
      <c r="A9" s="74">
        <v>29328</v>
      </c>
      <c r="B9" s="75" t="s">
        <v>167</v>
      </c>
      <c r="C9" s="75">
        <v>1882.06</v>
      </c>
      <c r="D9" s="75" t="s">
        <v>182</v>
      </c>
      <c r="E9" s="75" t="s">
        <v>183</v>
      </c>
      <c r="F9" s="75" t="s">
        <v>165</v>
      </c>
      <c r="G9" s="75" t="s">
        <v>166</v>
      </c>
    </row>
    <row r="10" spans="1:7" x14ac:dyDescent="0.35">
      <c r="A10" s="74">
        <v>29348</v>
      </c>
      <c r="B10" s="75" t="s">
        <v>162</v>
      </c>
      <c r="C10" s="75">
        <v>2034.47</v>
      </c>
      <c r="D10" s="75" t="s">
        <v>168</v>
      </c>
      <c r="E10" s="75" t="s">
        <v>184</v>
      </c>
      <c r="F10" s="75" t="s">
        <v>165</v>
      </c>
      <c r="G10" s="75" t="s">
        <v>166</v>
      </c>
    </row>
    <row r="11" spans="1:7" x14ac:dyDescent="0.35">
      <c r="A11" s="74">
        <v>29712</v>
      </c>
      <c r="B11" s="75" t="s">
        <v>162</v>
      </c>
      <c r="C11" s="75">
        <v>2118.11</v>
      </c>
      <c r="D11" s="75" t="s">
        <v>185</v>
      </c>
      <c r="E11" s="75" t="s">
        <v>186</v>
      </c>
      <c r="F11" s="75" t="s">
        <v>165</v>
      </c>
      <c r="G11" s="75" t="s">
        <v>166</v>
      </c>
    </row>
    <row r="12" spans="1:7" x14ac:dyDescent="0.35">
      <c r="A12" s="74">
        <v>29825</v>
      </c>
      <c r="B12" s="75" t="s">
        <v>167</v>
      </c>
      <c r="C12" s="75">
        <v>2737</v>
      </c>
      <c r="D12" s="75" t="s">
        <v>176</v>
      </c>
      <c r="E12" s="75" t="s">
        <v>187</v>
      </c>
      <c r="F12" s="75" t="s">
        <v>178</v>
      </c>
      <c r="G12" s="75" t="s">
        <v>166</v>
      </c>
    </row>
    <row r="13" spans="1:7" x14ac:dyDescent="0.35">
      <c r="A13" s="74">
        <v>29872</v>
      </c>
      <c r="B13" s="75" t="s">
        <v>162</v>
      </c>
      <c r="C13" s="75">
        <v>1930.23</v>
      </c>
      <c r="D13" s="75" t="s">
        <v>188</v>
      </c>
      <c r="E13" s="75" t="s">
        <v>189</v>
      </c>
      <c r="F13" s="75" t="s">
        <v>190</v>
      </c>
      <c r="G13" s="75" t="s">
        <v>191</v>
      </c>
    </row>
    <row r="14" spans="1:7" x14ac:dyDescent="0.35">
      <c r="A14" s="74">
        <v>29886</v>
      </c>
      <c r="B14" s="75" t="s">
        <v>162</v>
      </c>
      <c r="C14" s="75">
        <v>3490.3599999999997</v>
      </c>
      <c r="D14" s="75" t="s">
        <v>176</v>
      </c>
      <c r="E14" s="75" t="s">
        <v>192</v>
      </c>
      <c r="F14" s="75" t="s">
        <v>178</v>
      </c>
      <c r="G14" s="75" t="s">
        <v>166</v>
      </c>
    </row>
    <row r="15" spans="1:7" x14ac:dyDescent="0.35">
      <c r="A15" s="74">
        <v>30074</v>
      </c>
      <c r="B15" s="75" t="s">
        <v>162</v>
      </c>
      <c r="C15" s="75">
        <v>3163.96</v>
      </c>
      <c r="D15" s="75" t="s">
        <v>163</v>
      </c>
      <c r="E15" s="75" t="s">
        <v>193</v>
      </c>
      <c r="F15" s="75" t="s">
        <v>165</v>
      </c>
      <c r="G15" s="75" t="s">
        <v>166</v>
      </c>
    </row>
    <row r="16" spans="1:7" x14ac:dyDescent="0.35">
      <c r="A16" s="74">
        <v>30194</v>
      </c>
      <c r="B16" s="75" t="s">
        <v>167</v>
      </c>
      <c r="C16" s="75">
        <v>3348.4800000000005</v>
      </c>
      <c r="D16" s="75" t="s">
        <v>179</v>
      </c>
      <c r="E16" s="75" t="s">
        <v>179</v>
      </c>
      <c r="F16" s="75" t="s">
        <v>181</v>
      </c>
      <c r="G16" s="75" t="s">
        <v>166</v>
      </c>
    </row>
    <row r="17" spans="1:7" x14ac:dyDescent="0.35">
      <c r="A17" s="74">
        <v>30210</v>
      </c>
      <c r="B17" s="75" t="s">
        <v>167</v>
      </c>
      <c r="C17" s="75">
        <v>2678.02</v>
      </c>
      <c r="D17" s="75" t="s">
        <v>194</v>
      </c>
      <c r="E17" s="75" t="s">
        <v>195</v>
      </c>
      <c r="F17" s="75" t="s">
        <v>165</v>
      </c>
      <c r="G17" s="75" t="s">
        <v>166</v>
      </c>
    </row>
    <row r="18" spans="1:7" x14ac:dyDescent="0.35">
      <c r="A18" s="74">
        <v>30420</v>
      </c>
      <c r="B18" s="75" t="s">
        <v>162</v>
      </c>
      <c r="C18" s="75">
        <v>2641.58</v>
      </c>
      <c r="D18" s="75" t="s">
        <v>196</v>
      </c>
      <c r="E18" s="75" t="s">
        <v>197</v>
      </c>
      <c r="F18" s="75" t="s">
        <v>175</v>
      </c>
      <c r="G18" s="75" t="s">
        <v>173</v>
      </c>
    </row>
    <row r="19" spans="1:7" x14ac:dyDescent="0.35">
      <c r="A19" s="74">
        <v>30432</v>
      </c>
      <c r="B19" s="75" t="s">
        <v>162</v>
      </c>
      <c r="C19" s="75">
        <v>2014.04</v>
      </c>
      <c r="D19" s="75" t="s">
        <v>198</v>
      </c>
      <c r="E19" s="75" t="s">
        <v>199</v>
      </c>
      <c r="F19" s="75" t="s">
        <v>200</v>
      </c>
      <c r="G19" s="75" t="s">
        <v>191</v>
      </c>
    </row>
    <row r="20" spans="1:7" x14ac:dyDescent="0.35">
      <c r="A20" s="74">
        <v>30628</v>
      </c>
      <c r="B20" s="75" t="s">
        <v>162</v>
      </c>
      <c r="C20" s="75">
        <v>2994.8599999999997</v>
      </c>
      <c r="D20" s="75" t="s">
        <v>198</v>
      </c>
      <c r="E20" s="75" t="s">
        <v>201</v>
      </c>
      <c r="F20" s="75" t="s">
        <v>200</v>
      </c>
      <c r="G20" s="75" t="s">
        <v>191</v>
      </c>
    </row>
    <row r="21" spans="1:7" x14ac:dyDescent="0.35">
      <c r="A21" s="74">
        <v>30779</v>
      </c>
      <c r="B21" s="75" t="s">
        <v>162</v>
      </c>
      <c r="C21" s="75">
        <v>3469.0099999999998</v>
      </c>
      <c r="D21" s="75" t="s">
        <v>163</v>
      </c>
      <c r="E21" s="75" t="s">
        <v>202</v>
      </c>
      <c r="F21" s="75" t="s">
        <v>165</v>
      </c>
      <c r="G21" s="75" t="s">
        <v>166</v>
      </c>
    </row>
    <row r="22" spans="1:7" x14ac:dyDescent="0.35">
      <c r="A22" s="74">
        <v>31330</v>
      </c>
      <c r="B22" s="75" t="s">
        <v>162</v>
      </c>
      <c r="C22" s="75">
        <v>4877.2299999999996</v>
      </c>
      <c r="D22" s="75" t="s">
        <v>203</v>
      </c>
      <c r="E22" s="75" t="s">
        <v>204</v>
      </c>
      <c r="F22" s="75" t="s">
        <v>205</v>
      </c>
      <c r="G22" s="75" t="s">
        <v>206</v>
      </c>
    </row>
    <row r="23" spans="1:7" x14ac:dyDescent="0.35">
      <c r="A23" s="74">
        <v>31363</v>
      </c>
      <c r="B23" s="75" t="s">
        <v>167</v>
      </c>
      <c r="C23" s="75">
        <v>3095</v>
      </c>
      <c r="D23" s="75" t="s">
        <v>176</v>
      </c>
      <c r="E23" s="75" t="s">
        <v>207</v>
      </c>
      <c r="F23" s="75" t="s">
        <v>178</v>
      </c>
      <c r="G23" s="75" t="s">
        <v>166</v>
      </c>
    </row>
    <row r="24" spans="1:7" x14ac:dyDescent="0.35">
      <c r="A24" s="74">
        <v>31365</v>
      </c>
      <c r="B24" s="75" t="s">
        <v>167</v>
      </c>
      <c r="C24" s="75">
        <v>3356.9300000000003</v>
      </c>
      <c r="D24" s="75" t="s">
        <v>176</v>
      </c>
      <c r="E24" s="75" t="s">
        <v>208</v>
      </c>
      <c r="F24" s="75" t="s">
        <v>178</v>
      </c>
      <c r="G24" s="75" t="s">
        <v>166</v>
      </c>
    </row>
    <row r="25" spans="1:7" x14ac:dyDescent="0.35">
      <c r="A25" s="74">
        <v>31371</v>
      </c>
      <c r="B25" s="75" t="s">
        <v>162</v>
      </c>
      <c r="C25" s="75">
        <v>4305.25</v>
      </c>
      <c r="D25" s="75" t="s">
        <v>203</v>
      </c>
      <c r="E25" s="75" t="s">
        <v>209</v>
      </c>
      <c r="F25" s="75" t="s">
        <v>205</v>
      </c>
      <c r="G25" s="75" t="s">
        <v>206</v>
      </c>
    </row>
    <row r="26" spans="1:7" x14ac:dyDescent="0.35">
      <c r="A26" s="74">
        <v>31491</v>
      </c>
      <c r="B26" s="75" t="s">
        <v>162</v>
      </c>
      <c r="C26" s="75">
        <v>3142.94</v>
      </c>
      <c r="D26" s="75" t="s">
        <v>210</v>
      </c>
      <c r="E26" s="75" t="s">
        <v>211</v>
      </c>
      <c r="F26" s="75" t="s">
        <v>212</v>
      </c>
      <c r="G26" s="75" t="s">
        <v>206</v>
      </c>
    </row>
    <row r="27" spans="1:7" x14ac:dyDescent="0.35">
      <c r="A27" s="74">
        <v>31688</v>
      </c>
      <c r="B27" s="75" t="s">
        <v>162</v>
      </c>
      <c r="C27" s="75">
        <v>2953</v>
      </c>
      <c r="D27" s="75" t="s">
        <v>213</v>
      </c>
      <c r="E27" s="75" t="s">
        <v>214</v>
      </c>
      <c r="F27" s="75" t="s">
        <v>178</v>
      </c>
      <c r="G27" s="75" t="s">
        <v>166</v>
      </c>
    </row>
    <row r="28" spans="1:7" x14ac:dyDescent="0.35">
      <c r="A28" s="74">
        <v>31925</v>
      </c>
      <c r="B28" s="75" t="s">
        <v>162</v>
      </c>
      <c r="C28" s="75">
        <v>2013.66</v>
      </c>
      <c r="D28" s="75" t="s">
        <v>215</v>
      </c>
      <c r="E28" s="75" t="s">
        <v>216</v>
      </c>
      <c r="F28" s="75" t="s">
        <v>165</v>
      </c>
      <c r="G28" s="75" t="s">
        <v>166</v>
      </c>
    </row>
    <row r="29" spans="1:7" x14ac:dyDescent="0.35">
      <c r="A29" s="74">
        <v>32086</v>
      </c>
      <c r="B29" s="75" t="s">
        <v>167</v>
      </c>
      <c r="C29" s="75">
        <v>3379.15</v>
      </c>
      <c r="D29" s="75" t="s">
        <v>210</v>
      </c>
      <c r="E29" s="75" t="s">
        <v>217</v>
      </c>
      <c r="F29" s="75" t="s">
        <v>212</v>
      </c>
      <c r="G29" s="75" t="s">
        <v>206</v>
      </c>
    </row>
    <row r="30" spans="1:7" x14ac:dyDescent="0.35">
      <c r="A30" s="74">
        <v>32097</v>
      </c>
      <c r="B30" s="75" t="s">
        <v>162</v>
      </c>
      <c r="C30" s="75">
        <v>1786.98</v>
      </c>
      <c r="D30" s="75" t="s">
        <v>203</v>
      </c>
      <c r="E30" s="75" t="s">
        <v>218</v>
      </c>
      <c r="F30" s="75" t="s">
        <v>205</v>
      </c>
      <c r="G30" s="75" t="s">
        <v>206</v>
      </c>
    </row>
    <row r="31" spans="1:7" x14ac:dyDescent="0.35">
      <c r="A31" s="74">
        <v>32261</v>
      </c>
      <c r="B31" s="75" t="s">
        <v>162</v>
      </c>
      <c r="C31" s="75">
        <v>1638.87</v>
      </c>
      <c r="D31" s="75" t="s">
        <v>163</v>
      </c>
      <c r="E31" s="75" t="s">
        <v>219</v>
      </c>
      <c r="F31" s="75" t="s">
        <v>165</v>
      </c>
      <c r="G31" s="75" t="s">
        <v>166</v>
      </c>
    </row>
    <row r="32" spans="1:7" x14ac:dyDescent="0.35">
      <c r="A32" s="74">
        <v>32380</v>
      </c>
      <c r="B32" s="75" t="s">
        <v>167</v>
      </c>
      <c r="C32" s="75">
        <v>2423.5500000000002</v>
      </c>
      <c r="D32" s="75" t="s">
        <v>220</v>
      </c>
      <c r="E32" s="75" t="s">
        <v>221</v>
      </c>
      <c r="F32" s="75" t="s">
        <v>165</v>
      </c>
      <c r="G32" s="75" t="s">
        <v>166</v>
      </c>
    </row>
    <row r="33" spans="1:7" x14ac:dyDescent="0.35">
      <c r="A33" s="74">
        <v>32414</v>
      </c>
      <c r="B33" s="75" t="s">
        <v>162</v>
      </c>
      <c r="C33" s="75">
        <v>2908.11</v>
      </c>
      <c r="D33" s="75" t="s">
        <v>163</v>
      </c>
      <c r="E33" s="75" t="s">
        <v>222</v>
      </c>
      <c r="F33" s="75" t="s">
        <v>165</v>
      </c>
      <c r="G33" s="75" t="s">
        <v>166</v>
      </c>
    </row>
    <row r="34" spans="1:7" x14ac:dyDescent="0.35">
      <c r="A34" s="74">
        <v>32597</v>
      </c>
      <c r="B34" s="75" t="s">
        <v>162</v>
      </c>
      <c r="C34" s="75">
        <v>3219.17</v>
      </c>
      <c r="D34" s="75" t="s">
        <v>176</v>
      </c>
      <c r="E34" s="75" t="s">
        <v>223</v>
      </c>
      <c r="F34" s="75" t="s">
        <v>178</v>
      </c>
      <c r="G34" s="75" t="s">
        <v>166</v>
      </c>
    </row>
    <row r="35" spans="1:7" x14ac:dyDescent="0.35">
      <c r="A35" s="74">
        <v>32609</v>
      </c>
      <c r="B35" s="75" t="s">
        <v>162</v>
      </c>
      <c r="C35" s="75">
        <v>2830.71</v>
      </c>
      <c r="D35" s="75" t="s">
        <v>224</v>
      </c>
      <c r="E35" s="75" t="s">
        <v>225</v>
      </c>
      <c r="F35" s="75" t="s">
        <v>226</v>
      </c>
      <c r="G35" s="75" t="s">
        <v>206</v>
      </c>
    </row>
    <row r="36" spans="1:7" x14ac:dyDescent="0.35">
      <c r="A36" s="74">
        <v>32805</v>
      </c>
      <c r="B36" s="75" t="s">
        <v>162</v>
      </c>
      <c r="C36" s="75">
        <v>1777.71</v>
      </c>
      <c r="D36" s="75" t="s">
        <v>227</v>
      </c>
      <c r="E36" s="75" t="s">
        <v>228</v>
      </c>
      <c r="F36" s="75" t="s">
        <v>165</v>
      </c>
      <c r="G36" s="75" t="s">
        <v>166</v>
      </c>
    </row>
    <row r="37" spans="1:7" x14ac:dyDescent="0.35">
      <c r="A37" s="74">
        <v>33353</v>
      </c>
      <c r="B37" s="75" t="s">
        <v>162</v>
      </c>
      <c r="C37" s="75">
        <v>2014.56</v>
      </c>
      <c r="D37" s="75" t="s">
        <v>176</v>
      </c>
      <c r="E37" s="75" t="s">
        <v>229</v>
      </c>
      <c r="F37" s="75" t="s">
        <v>178</v>
      </c>
      <c r="G37" s="75" t="s">
        <v>166</v>
      </c>
    </row>
    <row r="38" spans="1:7" x14ac:dyDescent="0.35">
      <c r="A38" s="74">
        <v>33360</v>
      </c>
      <c r="B38" s="75" t="s">
        <v>162</v>
      </c>
      <c r="C38" s="75">
        <v>2006.15</v>
      </c>
      <c r="D38" s="75" t="s">
        <v>163</v>
      </c>
      <c r="E38" s="75" t="s">
        <v>230</v>
      </c>
      <c r="F38" s="75" t="s">
        <v>165</v>
      </c>
      <c r="G38" s="75" t="s">
        <v>166</v>
      </c>
    </row>
    <row r="39" spans="1:7" x14ac:dyDescent="0.35">
      <c r="A39" s="74">
        <v>33500</v>
      </c>
      <c r="B39" s="75" t="s">
        <v>162</v>
      </c>
      <c r="C39" s="75">
        <v>2603.0300000000002</v>
      </c>
      <c r="D39" s="75" t="s">
        <v>163</v>
      </c>
      <c r="E39" s="75" t="s">
        <v>231</v>
      </c>
      <c r="F39" s="75" t="s">
        <v>165</v>
      </c>
      <c r="G39" s="75" t="s">
        <v>166</v>
      </c>
    </row>
    <row r="40" spans="1:7" x14ac:dyDescent="0.35">
      <c r="A40" s="74">
        <v>33506</v>
      </c>
      <c r="B40" s="75" t="s">
        <v>162</v>
      </c>
      <c r="C40" s="75">
        <v>3077.2</v>
      </c>
      <c r="D40" s="75" t="s">
        <v>179</v>
      </c>
      <c r="E40" s="75" t="s">
        <v>232</v>
      </c>
      <c r="F40" s="75" t="s">
        <v>181</v>
      </c>
      <c r="G40" s="75" t="s">
        <v>166</v>
      </c>
    </row>
    <row r="41" spans="1:7" x14ac:dyDescent="0.35">
      <c r="A41" s="74">
        <v>33539</v>
      </c>
      <c r="B41" s="75" t="s">
        <v>162</v>
      </c>
      <c r="C41" s="75">
        <v>1685.49</v>
      </c>
      <c r="D41" s="75" t="s">
        <v>179</v>
      </c>
      <c r="E41" s="75" t="s">
        <v>233</v>
      </c>
      <c r="F41" s="75" t="s">
        <v>181</v>
      </c>
      <c r="G41" s="75" t="s">
        <v>166</v>
      </c>
    </row>
    <row r="42" spans="1:7" x14ac:dyDescent="0.35">
      <c r="A42" s="74">
        <v>34242</v>
      </c>
      <c r="B42" s="75" t="s">
        <v>162</v>
      </c>
      <c r="C42" s="75">
        <v>2330.62</v>
      </c>
      <c r="D42" s="75" t="s">
        <v>234</v>
      </c>
      <c r="E42" s="75" t="s">
        <v>235</v>
      </c>
      <c r="F42" s="75" t="s">
        <v>236</v>
      </c>
      <c r="G42" s="75" t="s">
        <v>166</v>
      </c>
    </row>
    <row r="43" spans="1:7" x14ac:dyDescent="0.35">
      <c r="A43" s="74">
        <v>34269</v>
      </c>
      <c r="B43" s="75" t="s">
        <v>162</v>
      </c>
      <c r="C43" s="75">
        <v>3603.89</v>
      </c>
      <c r="D43" s="75" t="s">
        <v>237</v>
      </c>
      <c r="E43" s="75" t="s">
        <v>238</v>
      </c>
      <c r="F43" s="75" t="s">
        <v>239</v>
      </c>
      <c r="G43" s="75" t="s">
        <v>240</v>
      </c>
    </row>
    <row r="44" spans="1:7" x14ac:dyDescent="0.35">
      <c r="A44" s="74">
        <v>34271</v>
      </c>
      <c r="B44" s="75" t="s">
        <v>162</v>
      </c>
      <c r="C44" s="75">
        <v>2050.02</v>
      </c>
      <c r="D44" s="75" t="s">
        <v>174</v>
      </c>
      <c r="E44" s="75" t="s">
        <v>241</v>
      </c>
      <c r="F44" s="75" t="s">
        <v>175</v>
      </c>
      <c r="G44" s="75" t="s">
        <v>173</v>
      </c>
    </row>
    <row r="45" spans="1:7" x14ac:dyDescent="0.35">
      <c r="A45" s="74">
        <v>34450</v>
      </c>
      <c r="B45" s="75" t="s">
        <v>162</v>
      </c>
      <c r="C45" s="75">
        <v>2226.27</v>
      </c>
      <c r="D45" s="75" t="s">
        <v>163</v>
      </c>
      <c r="E45" s="75" t="s">
        <v>242</v>
      </c>
      <c r="F45" s="75" t="s">
        <v>165</v>
      </c>
      <c r="G45" s="75" t="s">
        <v>166</v>
      </c>
    </row>
    <row r="46" spans="1:7" x14ac:dyDescent="0.35">
      <c r="A46" s="74">
        <v>34592</v>
      </c>
      <c r="B46" s="75" t="s">
        <v>167</v>
      </c>
      <c r="C46" s="75">
        <v>2393.83</v>
      </c>
      <c r="D46" s="75" t="s">
        <v>243</v>
      </c>
      <c r="E46" s="75" t="s">
        <v>244</v>
      </c>
      <c r="F46" s="75" t="s">
        <v>178</v>
      </c>
      <c r="G46" s="75" t="s">
        <v>166</v>
      </c>
    </row>
    <row r="47" spans="1:7" x14ac:dyDescent="0.35">
      <c r="A47" s="74">
        <v>34961</v>
      </c>
      <c r="B47" s="75" t="s">
        <v>167</v>
      </c>
      <c r="C47" s="75">
        <v>2006.53</v>
      </c>
      <c r="D47" s="75" t="s">
        <v>163</v>
      </c>
      <c r="E47" s="75" t="s">
        <v>245</v>
      </c>
      <c r="F47" s="75" t="s">
        <v>165</v>
      </c>
      <c r="G47" s="75" t="s">
        <v>166</v>
      </c>
    </row>
    <row r="48" spans="1:7" x14ac:dyDescent="0.35">
      <c r="A48" s="74">
        <v>34970</v>
      </c>
      <c r="B48" s="75" t="s">
        <v>167</v>
      </c>
      <c r="C48" s="75">
        <v>2050.5100000000002</v>
      </c>
      <c r="D48" s="75" t="s">
        <v>246</v>
      </c>
      <c r="E48" s="75" t="s">
        <v>247</v>
      </c>
      <c r="F48" s="75" t="s">
        <v>248</v>
      </c>
      <c r="G48" s="75" t="s">
        <v>206</v>
      </c>
    </row>
    <row r="49" spans="1:7" x14ac:dyDescent="0.35">
      <c r="A49" s="74">
        <v>34998</v>
      </c>
      <c r="B49" s="75" t="s">
        <v>167</v>
      </c>
      <c r="C49" s="75">
        <v>2616.4299999999998</v>
      </c>
      <c r="D49" s="75" t="s">
        <v>249</v>
      </c>
      <c r="E49" s="75" t="s">
        <v>249</v>
      </c>
      <c r="F49" s="75" t="s">
        <v>178</v>
      </c>
      <c r="G49" s="75" t="s">
        <v>166</v>
      </c>
    </row>
    <row r="50" spans="1:7" x14ac:dyDescent="0.35">
      <c r="A50" s="74">
        <v>35019</v>
      </c>
      <c r="B50" s="75" t="s">
        <v>162</v>
      </c>
      <c r="C50" s="75">
        <v>2855.02</v>
      </c>
      <c r="D50" s="75" t="s">
        <v>246</v>
      </c>
      <c r="E50" s="75" t="s">
        <v>250</v>
      </c>
      <c r="F50" s="75" t="s">
        <v>248</v>
      </c>
      <c r="G50" s="75" t="s">
        <v>206</v>
      </c>
    </row>
    <row r="51" spans="1:7" x14ac:dyDescent="0.35">
      <c r="A51" s="74">
        <v>35368</v>
      </c>
      <c r="B51" s="75" t="s">
        <v>162</v>
      </c>
      <c r="C51" s="75">
        <v>2250.3000000000002</v>
      </c>
      <c r="D51" s="75" t="s">
        <v>170</v>
      </c>
      <c r="E51" s="75" t="s">
        <v>251</v>
      </c>
      <c r="F51" s="75" t="s">
        <v>172</v>
      </c>
      <c r="G51" s="75" t="s">
        <v>173</v>
      </c>
    </row>
    <row r="52" spans="1:7" x14ac:dyDescent="0.35">
      <c r="A52" s="74">
        <v>35549</v>
      </c>
      <c r="B52" s="75" t="s">
        <v>162</v>
      </c>
      <c r="C52" s="75">
        <v>2039.78</v>
      </c>
      <c r="D52" s="75" t="s">
        <v>210</v>
      </c>
      <c r="E52" s="75" t="s">
        <v>252</v>
      </c>
      <c r="F52" s="75" t="s">
        <v>212</v>
      </c>
      <c r="G52" s="75" t="s">
        <v>206</v>
      </c>
    </row>
    <row r="53" spans="1:7" x14ac:dyDescent="0.35">
      <c r="A53" s="74">
        <v>35552</v>
      </c>
      <c r="B53" s="75" t="s">
        <v>162</v>
      </c>
      <c r="C53" s="75">
        <v>1687.3</v>
      </c>
      <c r="D53" s="75" t="s">
        <v>182</v>
      </c>
      <c r="E53" s="75" t="s">
        <v>253</v>
      </c>
      <c r="F53" s="75" t="s">
        <v>165</v>
      </c>
      <c r="G53" s="75" t="s">
        <v>166</v>
      </c>
    </row>
    <row r="54" spans="1:7" x14ac:dyDescent="0.35">
      <c r="A54" s="74">
        <v>35726</v>
      </c>
      <c r="B54" s="75" t="s">
        <v>167</v>
      </c>
      <c r="C54" s="75">
        <v>1642.8</v>
      </c>
      <c r="D54" s="75" t="s">
        <v>254</v>
      </c>
      <c r="E54" s="75" t="s">
        <v>255</v>
      </c>
      <c r="F54" s="75" t="s">
        <v>175</v>
      </c>
      <c r="G54" s="75" t="s">
        <v>173</v>
      </c>
    </row>
    <row r="55" spans="1:7" x14ac:dyDescent="0.35">
      <c r="A55" s="74">
        <v>35731</v>
      </c>
      <c r="B55" s="75" t="s">
        <v>162</v>
      </c>
      <c r="C55" s="75">
        <v>2368.1400000000003</v>
      </c>
      <c r="D55" s="75" t="s">
        <v>163</v>
      </c>
      <c r="E55" s="75" t="s">
        <v>256</v>
      </c>
      <c r="F55" s="75" t="s">
        <v>165</v>
      </c>
      <c r="G55" s="75" t="s">
        <v>166</v>
      </c>
    </row>
    <row r="56" spans="1:7" x14ac:dyDescent="0.35">
      <c r="A56" s="74">
        <v>35732</v>
      </c>
      <c r="B56" s="75" t="s">
        <v>162</v>
      </c>
      <c r="C56" s="75">
        <v>2044.1</v>
      </c>
      <c r="D56" s="75" t="s">
        <v>198</v>
      </c>
      <c r="E56" s="75" t="s">
        <v>257</v>
      </c>
      <c r="F56" s="75" t="s">
        <v>200</v>
      </c>
      <c r="G56" s="75" t="s">
        <v>191</v>
      </c>
    </row>
    <row r="57" spans="1:7" x14ac:dyDescent="0.35">
      <c r="A57" s="74">
        <v>35887</v>
      </c>
      <c r="B57" s="75" t="s">
        <v>162</v>
      </c>
      <c r="C57" s="75">
        <v>1996.92</v>
      </c>
      <c r="D57" s="75" t="s">
        <v>258</v>
      </c>
      <c r="E57" s="75" t="s">
        <v>259</v>
      </c>
      <c r="F57" s="75" t="s">
        <v>175</v>
      </c>
      <c r="G57" s="75" t="s">
        <v>173</v>
      </c>
    </row>
    <row r="58" spans="1:7" x14ac:dyDescent="0.35">
      <c r="A58" s="74">
        <v>35899</v>
      </c>
      <c r="B58" s="75" t="s">
        <v>167</v>
      </c>
      <c r="C58" s="75">
        <v>2297.79</v>
      </c>
      <c r="D58" s="75" t="s">
        <v>260</v>
      </c>
      <c r="E58" s="75" t="s">
        <v>261</v>
      </c>
      <c r="F58" s="75" t="s">
        <v>262</v>
      </c>
      <c r="G58" s="75" t="s">
        <v>206</v>
      </c>
    </row>
    <row r="59" spans="1:7" x14ac:dyDescent="0.35">
      <c r="A59" s="74">
        <v>35900</v>
      </c>
      <c r="B59" s="75" t="s">
        <v>162</v>
      </c>
      <c r="C59" s="75">
        <v>1997.91</v>
      </c>
      <c r="D59" s="75" t="s">
        <v>182</v>
      </c>
      <c r="E59" s="75" t="s">
        <v>263</v>
      </c>
      <c r="F59" s="75" t="s">
        <v>165</v>
      </c>
      <c r="G59" s="75" t="s">
        <v>166</v>
      </c>
    </row>
    <row r="60" spans="1:7" x14ac:dyDescent="0.35">
      <c r="A60" s="74">
        <v>35901</v>
      </c>
      <c r="B60" s="75" t="s">
        <v>162</v>
      </c>
      <c r="C60" s="75">
        <v>1843.66</v>
      </c>
      <c r="D60" s="75" t="s">
        <v>264</v>
      </c>
      <c r="E60" s="75" t="s">
        <v>265</v>
      </c>
      <c r="F60" s="75" t="s">
        <v>266</v>
      </c>
      <c r="G60" s="75" t="s">
        <v>206</v>
      </c>
    </row>
    <row r="61" spans="1:7" x14ac:dyDescent="0.35">
      <c r="A61" s="74">
        <v>36111</v>
      </c>
      <c r="B61" s="75" t="s">
        <v>162</v>
      </c>
      <c r="C61" s="75">
        <v>1979.0700000000002</v>
      </c>
      <c r="D61" s="75" t="s">
        <v>267</v>
      </c>
      <c r="E61" s="75" t="s">
        <v>268</v>
      </c>
      <c r="F61" s="75" t="s">
        <v>165</v>
      </c>
      <c r="G61" s="75" t="s">
        <v>166</v>
      </c>
    </row>
    <row r="62" spans="1:7" x14ac:dyDescent="0.35">
      <c r="A62" s="74">
        <v>36433</v>
      </c>
      <c r="B62" s="75" t="s">
        <v>162</v>
      </c>
      <c r="C62" s="75">
        <v>1654.69</v>
      </c>
      <c r="D62" s="75" t="s">
        <v>163</v>
      </c>
      <c r="E62" s="75" t="s">
        <v>269</v>
      </c>
      <c r="F62" s="75" t="s">
        <v>165</v>
      </c>
      <c r="G62" s="75" t="s">
        <v>166</v>
      </c>
    </row>
    <row r="63" spans="1:7" x14ac:dyDescent="0.35">
      <c r="A63" s="74">
        <v>36642</v>
      </c>
      <c r="B63" s="75" t="s">
        <v>162</v>
      </c>
      <c r="C63" s="75">
        <v>1992.6</v>
      </c>
      <c r="D63" s="75" t="s">
        <v>188</v>
      </c>
      <c r="E63" s="75" t="s">
        <v>270</v>
      </c>
      <c r="F63" s="75" t="s">
        <v>190</v>
      </c>
      <c r="G63" s="75" t="s">
        <v>191</v>
      </c>
    </row>
    <row r="64" spans="1:7" x14ac:dyDescent="0.35">
      <c r="A64" s="74">
        <v>36643</v>
      </c>
      <c r="B64" s="75" t="s">
        <v>167</v>
      </c>
      <c r="C64" s="75">
        <v>2693.6899999999996</v>
      </c>
      <c r="D64" s="75" t="s">
        <v>271</v>
      </c>
      <c r="E64" s="75" t="s">
        <v>272</v>
      </c>
      <c r="F64" s="75" t="s">
        <v>273</v>
      </c>
      <c r="G64" s="75" t="s">
        <v>206</v>
      </c>
    </row>
    <row r="65" spans="1:7" x14ac:dyDescent="0.35">
      <c r="A65" s="74">
        <v>36804</v>
      </c>
      <c r="B65" s="75" t="s">
        <v>162</v>
      </c>
      <c r="C65" s="75">
        <v>2040.23</v>
      </c>
      <c r="D65" s="75" t="s">
        <v>274</v>
      </c>
      <c r="E65" s="75" t="s">
        <v>275</v>
      </c>
      <c r="F65" s="75" t="s">
        <v>205</v>
      </c>
      <c r="G65" s="75" t="s">
        <v>206</v>
      </c>
    </row>
    <row r="66" spans="1:7" x14ac:dyDescent="0.35">
      <c r="A66" s="74">
        <v>36825</v>
      </c>
      <c r="B66" s="75" t="s">
        <v>162</v>
      </c>
      <c r="C66" s="75">
        <v>1221</v>
      </c>
      <c r="D66" s="75" t="s">
        <v>170</v>
      </c>
      <c r="E66" s="75" t="s">
        <v>276</v>
      </c>
      <c r="F66" s="75" t="s">
        <v>172</v>
      </c>
      <c r="G66" s="75" t="s">
        <v>173</v>
      </c>
    </row>
    <row r="67" spans="1:7" x14ac:dyDescent="0.35">
      <c r="A67" s="74">
        <v>36846</v>
      </c>
      <c r="B67" s="75" t="s">
        <v>162</v>
      </c>
      <c r="C67" s="75">
        <v>1828.13</v>
      </c>
      <c r="D67" s="75" t="s">
        <v>198</v>
      </c>
      <c r="E67" s="75" t="s">
        <v>277</v>
      </c>
      <c r="F67" s="75" t="s">
        <v>200</v>
      </c>
      <c r="G67" s="75" t="s">
        <v>191</v>
      </c>
    </row>
    <row r="68" spans="1:7" x14ac:dyDescent="0.35">
      <c r="A68" s="74">
        <v>36847</v>
      </c>
      <c r="B68" s="75" t="s">
        <v>162</v>
      </c>
      <c r="C68" s="75">
        <v>1819</v>
      </c>
      <c r="D68" s="75" t="s">
        <v>176</v>
      </c>
      <c r="E68" s="75" t="s">
        <v>278</v>
      </c>
      <c r="F68" s="75" t="s">
        <v>178</v>
      </c>
      <c r="G68" s="75" t="s">
        <v>166</v>
      </c>
    </row>
    <row r="69" spans="1:7" x14ac:dyDescent="0.35">
      <c r="A69" s="74">
        <v>36853</v>
      </c>
      <c r="B69" s="75" t="s">
        <v>162</v>
      </c>
      <c r="C69" s="75">
        <v>2178.1899999999996</v>
      </c>
      <c r="D69" s="75" t="s">
        <v>279</v>
      </c>
      <c r="E69" s="75" t="s">
        <v>280</v>
      </c>
      <c r="F69" s="75" t="s">
        <v>281</v>
      </c>
      <c r="G69" s="75" t="s">
        <v>240</v>
      </c>
    </row>
    <row r="70" spans="1:7" x14ac:dyDescent="0.35">
      <c r="A70" s="74">
        <v>37019</v>
      </c>
      <c r="B70" s="75" t="s">
        <v>162</v>
      </c>
      <c r="C70" s="75">
        <v>1726.02</v>
      </c>
      <c r="D70" s="75" t="s">
        <v>176</v>
      </c>
      <c r="E70" s="75" t="s">
        <v>282</v>
      </c>
      <c r="F70" s="75" t="s">
        <v>178</v>
      </c>
      <c r="G70" s="75" t="s">
        <v>166</v>
      </c>
    </row>
    <row r="71" spans="1:7" x14ac:dyDescent="0.35">
      <c r="A71" s="74">
        <v>37203</v>
      </c>
      <c r="B71" s="75" t="s">
        <v>162</v>
      </c>
      <c r="C71" s="75">
        <v>2364.91</v>
      </c>
      <c r="D71" s="75" t="s">
        <v>283</v>
      </c>
      <c r="E71" s="75" t="s">
        <v>284</v>
      </c>
      <c r="F71" s="75" t="s">
        <v>212</v>
      </c>
      <c r="G71" s="75" t="s">
        <v>206</v>
      </c>
    </row>
    <row r="72" spans="1:7" x14ac:dyDescent="0.35">
      <c r="A72" s="74">
        <v>37238</v>
      </c>
      <c r="B72" s="75" t="s">
        <v>167</v>
      </c>
      <c r="C72" s="75">
        <v>3306.2699999999995</v>
      </c>
      <c r="D72" s="75" t="s">
        <v>279</v>
      </c>
      <c r="E72" s="75" t="s">
        <v>279</v>
      </c>
      <c r="F72" s="75" t="s">
        <v>281</v>
      </c>
      <c r="G72" s="75" t="s">
        <v>240</v>
      </c>
    </row>
    <row r="73" spans="1:7" x14ac:dyDescent="0.35">
      <c r="A73" s="74">
        <v>37334</v>
      </c>
      <c r="B73" s="75" t="s">
        <v>162</v>
      </c>
      <c r="C73" s="75">
        <v>2319.6</v>
      </c>
      <c r="D73" s="75" t="s">
        <v>168</v>
      </c>
      <c r="E73" s="75" t="s">
        <v>285</v>
      </c>
      <c r="F73" s="75" t="s">
        <v>165</v>
      </c>
      <c r="G73" s="75" t="s">
        <v>166</v>
      </c>
    </row>
    <row r="74" spans="1:7" x14ac:dyDescent="0.35">
      <c r="A74" s="74">
        <v>37336</v>
      </c>
      <c r="B74" s="75" t="s">
        <v>162</v>
      </c>
      <c r="C74" s="75">
        <v>2306.35</v>
      </c>
      <c r="D74" s="75" t="s">
        <v>176</v>
      </c>
      <c r="E74" s="75" t="s">
        <v>286</v>
      </c>
      <c r="F74" s="75" t="s">
        <v>178</v>
      </c>
      <c r="G74" s="75" t="s">
        <v>166</v>
      </c>
    </row>
    <row r="75" spans="1:7" x14ac:dyDescent="0.35">
      <c r="A75" s="74">
        <v>37447</v>
      </c>
      <c r="B75" s="75" t="s">
        <v>162</v>
      </c>
      <c r="C75" s="75">
        <v>2311.36</v>
      </c>
      <c r="D75" s="75" t="s">
        <v>287</v>
      </c>
      <c r="E75" s="75" t="s">
        <v>288</v>
      </c>
      <c r="F75" s="75" t="s">
        <v>165</v>
      </c>
      <c r="G75" s="75" t="s">
        <v>166</v>
      </c>
    </row>
    <row r="76" spans="1:7" x14ac:dyDescent="0.35">
      <c r="A76" s="74">
        <v>37558</v>
      </c>
      <c r="B76" s="75" t="s">
        <v>162</v>
      </c>
      <c r="C76" s="75">
        <v>2048.0300000000002</v>
      </c>
      <c r="D76" s="75" t="s">
        <v>289</v>
      </c>
      <c r="E76" s="75" t="s">
        <v>290</v>
      </c>
      <c r="F76" s="75" t="s">
        <v>236</v>
      </c>
      <c r="G76" s="75" t="s">
        <v>166</v>
      </c>
    </row>
    <row r="77" spans="1:7" x14ac:dyDescent="0.35">
      <c r="A77" s="74">
        <v>37592</v>
      </c>
      <c r="B77" s="75" t="s">
        <v>162</v>
      </c>
      <c r="C77" s="75">
        <v>1611.62</v>
      </c>
      <c r="D77" s="75" t="s">
        <v>291</v>
      </c>
      <c r="E77" s="75" t="s">
        <v>292</v>
      </c>
      <c r="F77" s="75" t="s">
        <v>165</v>
      </c>
      <c r="G77" s="75" t="s">
        <v>166</v>
      </c>
    </row>
    <row r="78" spans="1:7" x14ac:dyDescent="0.35">
      <c r="A78" s="74">
        <v>37593</v>
      </c>
      <c r="B78" s="75" t="s">
        <v>162</v>
      </c>
      <c r="C78" s="75">
        <v>2347.0100000000002</v>
      </c>
      <c r="D78" s="75" t="s">
        <v>293</v>
      </c>
      <c r="E78" s="75" t="s">
        <v>294</v>
      </c>
      <c r="F78" s="75" t="s">
        <v>262</v>
      </c>
      <c r="G78" s="75" t="s">
        <v>206</v>
      </c>
    </row>
    <row r="79" spans="1:7" x14ac:dyDescent="0.35">
      <c r="A79" s="74">
        <v>37721</v>
      </c>
      <c r="B79" s="75" t="s">
        <v>162</v>
      </c>
      <c r="C79" s="75">
        <v>1202.97</v>
      </c>
      <c r="D79" s="75" t="s">
        <v>295</v>
      </c>
      <c r="E79" s="75" t="s">
        <v>296</v>
      </c>
      <c r="F79" s="75" t="s">
        <v>178</v>
      </c>
      <c r="G79" s="75" t="s">
        <v>166</v>
      </c>
    </row>
    <row r="80" spans="1:7" x14ac:dyDescent="0.35">
      <c r="A80" s="74">
        <v>37726</v>
      </c>
      <c r="B80" s="75" t="s">
        <v>162</v>
      </c>
      <c r="C80" s="75">
        <v>1709.07</v>
      </c>
      <c r="D80" s="75" t="s">
        <v>176</v>
      </c>
      <c r="E80" s="75" t="s">
        <v>297</v>
      </c>
      <c r="F80" s="75" t="s">
        <v>178</v>
      </c>
      <c r="G80" s="75" t="s">
        <v>166</v>
      </c>
    </row>
    <row r="81" spans="1:7" x14ac:dyDescent="0.35">
      <c r="A81" s="74">
        <v>37770</v>
      </c>
      <c r="B81" s="75" t="s">
        <v>167</v>
      </c>
      <c r="C81" s="75">
        <v>2897.73</v>
      </c>
      <c r="D81" s="75" t="s">
        <v>179</v>
      </c>
      <c r="E81" s="75" t="s">
        <v>298</v>
      </c>
      <c r="F81" s="75" t="s">
        <v>181</v>
      </c>
      <c r="G81" s="75" t="s">
        <v>166</v>
      </c>
    </row>
    <row r="82" spans="1:7" x14ac:dyDescent="0.35">
      <c r="A82" s="74">
        <v>37812</v>
      </c>
      <c r="B82" s="75" t="s">
        <v>162</v>
      </c>
      <c r="C82" s="75">
        <v>2170.5300000000002</v>
      </c>
      <c r="D82" s="75" t="s">
        <v>299</v>
      </c>
      <c r="E82" s="75" t="s">
        <v>300</v>
      </c>
      <c r="F82" s="75" t="s">
        <v>301</v>
      </c>
      <c r="G82" s="75" t="s">
        <v>191</v>
      </c>
    </row>
    <row r="83" spans="1:7" x14ac:dyDescent="0.35">
      <c r="A83" s="74">
        <v>37833</v>
      </c>
      <c r="B83" s="75" t="s">
        <v>167</v>
      </c>
      <c r="C83" s="75">
        <v>2044</v>
      </c>
      <c r="D83" s="75" t="s">
        <v>267</v>
      </c>
      <c r="E83" s="75" t="s">
        <v>302</v>
      </c>
      <c r="F83" s="75" t="s">
        <v>165</v>
      </c>
      <c r="G83" s="75" t="s">
        <v>166</v>
      </c>
    </row>
    <row r="84" spans="1:7" x14ac:dyDescent="0.35">
      <c r="A84" s="74">
        <v>37889</v>
      </c>
      <c r="B84" s="75" t="s">
        <v>162</v>
      </c>
      <c r="C84" s="75">
        <v>3219.0299999999997</v>
      </c>
      <c r="D84" s="75" t="s">
        <v>237</v>
      </c>
      <c r="E84" s="75" t="s">
        <v>303</v>
      </c>
      <c r="F84" s="75" t="s">
        <v>239</v>
      </c>
      <c r="G84" s="75" t="s">
        <v>240</v>
      </c>
    </row>
    <row r="85" spans="1:7" x14ac:dyDescent="0.35">
      <c r="A85" s="74">
        <v>37926</v>
      </c>
      <c r="B85" s="75" t="s">
        <v>162</v>
      </c>
      <c r="C85" s="75">
        <v>2179.5699999999997</v>
      </c>
      <c r="D85" s="75" t="s">
        <v>304</v>
      </c>
      <c r="E85" s="75" t="s">
        <v>305</v>
      </c>
      <c r="F85" s="75" t="s">
        <v>165</v>
      </c>
      <c r="G85" s="75" t="s">
        <v>166</v>
      </c>
    </row>
    <row r="86" spans="1:7" x14ac:dyDescent="0.35">
      <c r="A86" s="74">
        <v>37931</v>
      </c>
      <c r="B86" s="75" t="s">
        <v>162</v>
      </c>
      <c r="C86" s="75">
        <v>2387.04</v>
      </c>
      <c r="D86" s="75" t="s">
        <v>170</v>
      </c>
      <c r="E86" s="75" t="s">
        <v>306</v>
      </c>
      <c r="F86" s="75" t="s">
        <v>172</v>
      </c>
      <c r="G86" s="75" t="s">
        <v>173</v>
      </c>
    </row>
    <row r="87" spans="1:7" x14ac:dyDescent="0.35">
      <c r="A87" s="74">
        <v>37940</v>
      </c>
      <c r="B87" s="75" t="s">
        <v>167</v>
      </c>
      <c r="C87" s="75">
        <v>1944.8000000000002</v>
      </c>
      <c r="D87" s="75" t="s">
        <v>307</v>
      </c>
      <c r="E87" s="75" t="s">
        <v>308</v>
      </c>
      <c r="F87" s="75" t="s">
        <v>165</v>
      </c>
      <c r="G87" s="75" t="s">
        <v>166</v>
      </c>
    </row>
    <row r="88" spans="1:7" x14ac:dyDescent="0.35">
      <c r="A88" s="74">
        <v>37955</v>
      </c>
      <c r="B88" s="75" t="s">
        <v>162</v>
      </c>
      <c r="C88" s="75">
        <v>1974.24</v>
      </c>
      <c r="D88" s="75" t="s">
        <v>309</v>
      </c>
      <c r="E88" s="75" t="s">
        <v>310</v>
      </c>
      <c r="F88" s="75" t="s">
        <v>181</v>
      </c>
      <c r="G88" s="75" t="s">
        <v>166</v>
      </c>
    </row>
    <row r="89" spans="1:7" x14ac:dyDescent="0.35">
      <c r="A89" s="74">
        <v>38071</v>
      </c>
      <c r="B89" s="75" t="s">
        <v>162</v>
      </c>
      <c r="C89" s="75">
        <v>1684.18</v>
      </c>
      <c r="D89" s="75" t="s">
        <v>311</v>
      </c>
      <c r="E89" s="75" t="s">
        <v>312</v>
      </c>
      <c r="F89" s="75" t="s">
        <v>178</v>
      </c>
      <c r="G89" s="75" t="s">
        <v>166</v>
      </c>
    </row>
    <row r="90" spans="1:7" x14ac:dyDescent="0.35">
      <c r="A90" s="74">
        <v>38078</v>
      </c>
      <c r="B90" s="75" t="s">
        <v>162</v>
      </c>
      <c r="C90" s="75">
        <v>1917.54</v>
      </c>
      <c r="D90" s="75" t="s">
        <v>313</v>
      </c>
      <c r="E90" s="75" t="s">
        <v>314</v>
      </c>
      <c r="F90" s="75" t="s">
        <v>178</v>
      </c>
      <c r="G90" s="75" t="s">
        <v>166</v>
      </c>
    </row>
    <row r="91" spans="1:7" x14ac:dyDescent="0.35">
      <c r="A91" s="74">
        <v>38099</v>
      </c>
      <c r="B91" s="75" t="s">
        <v>162</v>
      </c>
      <c r="C91" s="75">
        <v>1905.87</v>
      </c>
      <c r="D91" s="75" t="s">
        <v>315</v>
      </c>
      <c r="E91" s="75" t="s">
        <v>316</v>
      </c>
      <c r="F91" s="75" t="s">
        <v>190</v>
      </c>
      <c r="G91" s="75" t="s">
        <v>191</v>
      </c>
    </row>
    <row r="92" spans="1:7" x14ac:dyDescent="0.35">
      <c r="A92" s="74">
        <v>38104</v>
      </c>
      <c r="B92" s="75" t="s">
        <v>162</v>
      </c>
      <c r="C92" s="75">
        <v>1799.52</v>
      </c>
      <c r="D92" s="75" t="s">
        <v>163</v>
      </c>
      <c r="E92" s="75" t="s">
        <v>317</v>
      </c>
      <c r="F92" s="75" t="s">
        <v>165</v>
      </c>
      <c r="G92" s="75" t="s">
        <v>166</v>
      </c>
    </row>
    <row r="93" spans="1:7" x14ac:dyDescent="0.35">
      <c r="A93" s="74">
        <v>38288</v>
      </c>
      <c r="B93" s="75" t="s">
        <v>162</v>
      </c>
      <c r="C93" s="75">
        <v>2033.78</v>
      </c>
      <c r="D93" s="75" t="s">
        <v>163</v>
      </c>
      <c r="E93" s="75" t="s">
        <v>318</v>
      </c>
      <c r="F93" s="75" t="s">
        <v>165</v>
      </c>
      <c r="G93" s="75" t="s">
        <v>166</v>
      </c>
    </row>
    <row r="94" spans="1:7" x14ac:dyDescent="0.35">
      <c r="A94" s="74">
        <v>38309</v>
      </c>
      <c r="B94" s="75" t="s">
        <v>162</v>
      </c>
      <c r="C94" s="75">
        <v>1718</v>
      </c>
      <c r="D94" s="75" t="s">
        <v>319</v>
      </c>
      <c r="E94" s="75" t="s">
        <v>320</v>
      </c>
      <c r="F94" s="75" t="s">
        <v>181</v>
      </c>
      <c r="G94" s="75" t="s">
        <v>166</v>
      </c>
    </row>
    <row r="95" spans="1:7" x14ac:dyDescent="0.35">
      <c r="A95" s="74">
        <v>38323</v>
      </c>
      <c r="B95" s="75" t="s">
        <v>162</v>
      </c>
      <c r="C95" s="75">
        <v>1523.56</v>
      </c>
      <c r="D95" s="75" t="s">
        <v>321</v>
      </c>
      <c r="E95" s="75" t="s">
        <v>322</v>
      </c>
      <c r="F95" s="75" t="s">
        <v>323</v>
      </c>
      <c r="G95" s="75" t="s">
        <v>173</v>
      </c>
    </row>
    <row r="96" spans="1:7" x14ac:dyDescent="0.35">
      <c r="A96" s="74">
        <v>38330</v>
      </c>
      <c r="B96" s="75" t="s">
        <v>162</v>
      </c>
      <c r="C96" s="75">
        <v>1314.16</v>
      </c>
      <c r="D96" s="75" t="s">
        <v>176</v>
      </c>
      <c r="E96" s="75" t="s">
        <v>324</v>
      </c>
      <c r="F96" s="75" t="s">
        <v>178</v>
      </c>
      <c r="G96" s="75" t="s">
        <v>166</v>
      </c>
    </row>
    <row r="97" spans="1:7" x14ac:dyDescent="0.35">
      <c r="A97" s="74">
        <v>38469</v>
      </c>
      <c r="B97" s="75" t="s">
        <v>162</v>
      </c>
      <c r="C97" s="75">
        <v>2608.0299999999997</v>
      </c>
      <c r="D97" s="75" t="s">
        <v>325</v>
      </c>
      <c r="E97" s="75" t="s">
        <v>326</v>
      </c>
      <c r="F97" s="75" t="s">
        <v>327</v>
      </c>
      <c r="G97" s="75" t="s">
        <v>206</v>
      </c>
    </row>
    <row r="98" spans="1:7" x14ac:dyDescent="0.35">
      <c r="A98" s="74">
        <v>38505</v>
      </c>
      <c r="B98" s="75" t="s">
        <v>162</v>
      </c>
      <c r="C98" s="75">
        <v>1121.28</v>
      </c>
      <c r="D98" s="75" t="s">
        <v>328</v>
      </c>
      <c r="E98" s="75" t="s">
        <v>329</v>
      </c>
      <c r="F98" s="75" t="s">
        <v>165</v>
      </c>
      <c r="G98" s="75" t="s">
        <v>166</v>
      </c>
    </row>
    <row r="99" spans="1:7" x14ac:dyDescent="0.35">
      <c r="A99" s="74">
        <v>38512</v>
      </c>
      <c r="B99" s="75" t="s">
        <v>167</v>
      </c>
      <c r="C99" s="75">
        <v>2512.46</v>
      </c>
      <c r="D99" s="75" t="s">
        <v>264</v>
      </c>
      <c r="E99" s="75" t="s">
        <v>330</v>
      </c>
      <c r="F99" s="75" t="s">
        <v>266</v>
      </c>
      <c r="G99" s="75" t="s">
        <v>206</v>
      </c>
    </row>
    <row r="100" spans="1:7" x14ac:dyDescent="0.35">
      <c r="A100" s="74">
        <v>38547</v>
      </c>
      <c r="B100" s="75" t="s">
        <v>162</v>
      </c>
      <c r="C100" s="75">
        <v>1751.52</v>
      </c>
      <c r="D100" s="75" t="s">
        <v>325</v>
      </c>
      <c r="E100" s="75" t="s">
        <v>331</v>
      </c>
      <c r="F100" s="75" t="s">
        <v>327</v>
      </c>
      <c r="G100" s="75" t="s">
        <v>206</v>
      </c>
    </row>
    <row r="101" spans="1:7" x14ac:dyDescent="0.35">
      <c r="A101" s="74">
        <v>38568</v>
      </c>
      <c r="B101" s="75" t="s">
        <v>162</v>
      </c>
      <c r="C101" s="75">
        <v>1564.03</v>
      </c>
      <c r="D101" s="75" t="s">
        <v>246</v>
      </c>
      <c r="E101" s="75" t="s">
        <v>332</v>
      </c>
      <c r="F101" s="75" t="s">
        <v>248</v>
      </c>
      <c r="G101" s="75" t="s">
        <v>206</v>
      </c>
    </row>
    <row r="102" spans="1:7" x14ac:dyDescent="0.35">
      <c r="A102" s="74">
        <v>38652</v>
      </c>
      <c r="B102" s="75" t="s">
        <v>162</v>
      </c>
      <c r="C102" s="75">
        <v>1508.78</v>
      </c>
      <c r="D102" s="75" t="s">
        <v>198</v>
      </c>
      <c r="E102" s="75" t="s">
        <v>333</v>
      </c>
      <c r="F102" s="75" t="s">
        <v>200</v>
      </c>
      <c r="G102" s="75" t="s">
        <v>191</v>
      </c>
    </row>
    <row r="103" spans="1:7" x14ac:dyDescent="0.35">
      <c r="A103" s="74">
        <v>38673</v>
      </c>
      <c r="B103" s="75" t="s">
        <v>162</v>
      </c>
      <c r="C103" s="75">
        <v>1628.74</v>
      </c>
      <c r="D103" s="75" t="s">
        <v>334</v>
      </c>
      <c r="E103" s="75" t="s">
        <v>335</v>
      </c>
      <c r="F103" s="75" t="s">
        <v>165</v>
      </c>
      <c r="G103" s="75" t="s">
        <v>166</v>
      </c>
    </row>
    <row r="104" spans="1:7" x14ac:dyDescent="0.35">
      <c r="A104" s="74">
        <v>38673</v>
      </c>
      <c r="B104" s="75" t="s">
        <v>162</v>
      </c>
      <c r="C104" s="75">
        <v>1745.3</v>
      </c>
      <c r="D104" s="75" t="s">
        <v>336</v>
      </c>
      <c r="E104" s="75" t="s">
        <v>337</v>
      </c>
      <c r="F104" s="75" t="s">
        <v>165</v>
      </c>
      <c r="G104" s="75" t="s">
        <v>166</v>
      </c>
    </row>
    <row r="105" spans="1:7" x14ac:dyDescent="0.35">
      <c r="A105" s="74">
        <v>38687</v>
      </c>
      <c r="B105" s="75" t="s">
        <v>162</v>
      </c>
      <c r="C105" s="75">
        <v>1344.34</v>
      </c>
      <c r="D105" s="75" t="s">
        <v>338</v>
      </c>
      <c r="E105" s="75" t="s">
        <v>339</v>
      </c>
      <c r="F105" s="75" t="s">
        <v>172</v>
      </c>
      <c r="G105" s="75" t="s">
        <v>173</v>
      </c>
    </row>
    <row r="106" spans="1:7" x14ac:dyDescent="0.35">
      <c r="A106" s="74">
        <v>38694</v>
      </c>
      <c r="B106" s="75" t="s">
        <v>162</v>
      </c>
      <c r="C106" s="75">
        <v>1473.93</v>
      </c>
      <c r="D106" s="75" t="s">
        <v>340</v>
      </c>
      <c r="E106" s="75" t="s">
        <v>341</v>
      </c>
      <c r="F106" s="75" t="s">
        <v>212</v>
      </c>
      <c r="G106" s="75" t="s">
        <v>206</v>
      </c>
    </row>
    <row r="107" spans="1:7" x14ac:dyDescent="0.35">
      <c r="A107" s="74">
        <v>38695</v>
      </c>
      <c r="B107" s="75" t="s">
        <v>167</v>
      </c>
      <c r="C107" s="75">
        <v>2475.2199999999998</v>
      </c>
      <c r="D107" s="75" t="s">
        <v>342</v>
      </c>
      <c r="E107" s="75" t="s">
        <v>343</v>
      </c>
      <c r="F107" s="75" t="s">
        <v>344</v>
      </c>
      <c r="G107" s="75" t="s">
        <v>206</v>
      </c>
    </row>
    <row r="108" spans="1:7" x14ac:dyDescent="0.35">
      <c r="A108" s="74">
        <v>38834</v>
      </c>
      <c r="B108" s="75" t="s">
        <v>162</v>
      </c>
      <c r="C108" s="75">
        <v>989.59</v>
      </c>
      <c r="D108" s="75" t="s">
        <v>163</v>
      </c>
      <c r="E108" s="75" t="s">
        <v>345</v>
      </c>
      <c r="F108" s="75" t="s">
        <v>165</v>
      </c>
      <c r="G108" s="75" t="s">
        <v>166</v>
      </c>
    </row>
    <row r="109" spans="1:7" x14ac:dyDescent="0.35">
      <c r="A109" s="74">
        <v>38841</v>
      </c>
      <c r="B109" s="75" t="s">
        <v>167</v>
      </c>
      <c r="C109" s="75">
        <v>2576.54</v>
      </c>
      <c r="D109" s="75" t="s">
        <v>224</v>
      </c>
      <c r="E109" s="75" t="s">
        <v>346</v>
      </c>
      <c r="F109" s="75" t="s">
        <v>226</v>
      </c>
      <c r="G109" s="75" t="s">
        <v>206</v>
      </c>
    </row>
    <row r="110" spans="1:7" x14ac:dyDescent="0.35">
      <c r="A110" s="74">
        <v>38904</v>
      </c>
      <c r="B110" s="75" t="s">
        <v>162</v>
      </c>
      <c r="C110" s="75">
        <v>1670.72</v>
      </c>
      <c r="D110" s="75" t="s">
        <v>163</v>
      </c>
      <c r="E110" s="75" t="s">
        <v>347</v>
      </c>
      <c r="F110" s="75" t="s">
        <v>165</v>
      </c>
      <c r="G110" s="75" t="s">
        <v>166</v>
      </c>
    </row>
    <row r="111" spans="1:7" x14ac:dyDescent="0.35">
      <c r="A111" s="74">
        <v>38911</v>
      </c>
      <c r="B111" s="75" t="s">
        <v>162</v>
      </c>
      <c r="C111" s="75">
        <v>1158.69</v>
      </c>
      <c r="D111" s="75" t="s">
        <v>348</v>
      </c>
      <c r="E111" s="75" t="s">
        <v>349</v>
      </c>
      <c r="F111" s="75" t="s">
        <v>165</v>
      </c>
      <c r="G111" s="75" t="s">
        <v>166</v>
      </c>
    </row>
    <row r="112" spans="1:7" x14ac:dyDescent="0.35">
      <c r="A112" s="74">
        <v>38925</v>
      </c>
      <c r="B112" s="75" t="s">
        <v>162</v>
      </c>
      <c r="C112" s="75">
        <v>1040.25</v>
      </c>
      <c r="D112" s="75" t="s">
        <v>350</v>
      </c>
      <c r="E112" s="75" t="s">
        <v>351</v>
      </c>
      <c r="F112" s="75" t="s">
        <v>165</v>
      </c>
      <c r="G112" s="75" t="s">
        <v>166</v>
      </c>
    </row>
    <row r="113" spans="1:7" x14ac:dyDescent="0.35">
      <c r="A113" s="74">
        <v>38939</v>
      </c>
      <c r="B113" s="75" t="s">
        <v>162</v>
      </c>
      <c r="C113" s="75">
        <v>1016.78</v>
      </c>
      <c r="D113" s="75" t="s">
        <v>352</v>
      </c>
      <c r="E113" s="75" t="s">
        <v>353</v>
      </c>
      <c r="F113" s="75" t="s">
        <v>165</v>
      </c>
      <c r="G113" s="75" t="s">
        <v>166</v>
      </c>
    </row>
    <row r="114" spans="1:7" x14ac:dyDescent="0.35">
      <c r="A114" s="74">
        <v>38995</v>
      </c>
      <c r="B114" s="75" t="s">
        <v>162</v>
      </c>
      <c r="C114" s="75">
        <v>1474.48</v>
      </c>
      <c r="D114" s="75" t="s">
        <v>185</v>
      </c>
      <c r="E114" s="75" t="s">
        <v>354</v>
      </c>
      <c r="F114" s="75" t="s">
        <v>165</v>
      </c>
      <c r="G114" s="75" t="s">
        <v>166</v>
      </c>
    </row>
    <row r="115" spans="1:7" x14ac:dyDescent="0.35">
      <c r="A115" s="74">
        <v>38995</v>
      </c>
      <c r="B115" s="75" t="s">
        <v>162</v>
      </c>
      <c r="C115" s="75">
        <v>1092.4100000000001</v>
      </c>
      <c r="D115" s="75" t="s">
        <v>176</v>
      </c>
      <c r="E115" s="75" t="s">
        <v>355</v>
      </c>
      <c r="F115" s="75" t="s">
        <v>178</v>
      </c>
      <c r="G115" s="75" t="s">
        <v>166</v>
      </c>
    </row>
    <row r="116" spans="1:7" x14ac:dyDescent="0.35">
      <c r="A116" s="74">
        <v>39009</v>
      </c>
      <c r="B116" s="75" t="s">
        <v>162</v>
      </c>
      <c r="C116" s="75">
        <v>1083.05</v>
      </c>
      <c r="D116" s="75" t="s">
        <v>356</v>
      </c>
      <c r="E116" s="75" t="s">
        <v>357</v>
      </c>
      <c r="F116" s="75" t="s">
        <v>165</v>
      </c>
      <c r="G116" s="75" t="s">
        <v>166</v>
      </c>
    </row>
    <row r="117" spans="1:7" x14ac:dyDescent="0.35">
      <c r="A117" s="74">
        <v>39016</v>
      </c>
      <c r="B117" s="75" t="s">
        <v>167</v>
      </c>
      <c r="C117" s="75">
        <v>1897.89</v>
      </c>
      <c r="D117" s="75" t="s">
        <v>358</v>
      </c>
      <c r="E117" s="75" t="s">
        <v>358</v>
      </c>
      <c r="F117" s="75" t="s">
        <v>181</v>
      </c>
      <c r="G117" s="75" t="s">
        <v>166</v>
      </c>
    </row>
    <row r="118" spans="1:7" x14ac:dyDescent="0.35">
      <c r="A118" s="74">
        <v>39030</v>
      </c>
      <c r="B118" s="75" t="s">
        <v>162</v>
      </c>
      <c r="C118" s="75">
        <v>1862.34</v>
      </c>
      <c r="D118" s="75" t="s">
        <v>163</v>
      </c>
      <c r="E118" s="75" t="s">
        <v>359</v>
      </c>
      <c r="F118" s="75" t="s">
        <v>165</v>
      </c>
      <c r="G118" s="75" t="s">
        <v>166</v>
      </c>
    </row>
    <row r="119" spans="1:7" x14ac:dyDescent="0.35">
      <c r="A119" s="74">
        <v>39044</v>
      </c>
      <c r="B119" s="75" t="s">
        <v>167</v>
      </c>
      <c r="C119" s="75">
        <v>1961.9899999999998</v>
      </c>
      <c r="D119" s="75" t="s">
        <v>271</v>
      </c>
      <c r="E119" s="75" t="s">
        <v>360</v>
      </c>
      <c r="F119" s="75" t="s">
        <v>273</v>
      </c>
      <c r="G119" s="75" t="s">
        <v>206</v>
      </c>
    </row>
    <row r="120" spans="1:7" x14ac:dyDescent="0.35">
      <c r="A120" s="74">
        <v>39058</v>
      </c>
      <c r="B120" s="75" t="s">
        <v>167</v>
      </c>
      <c r="C120" s="75">
        <v>1801.37</v>
      </c>
      <c r="D120" s="75" t="s">
        <v>361</v>
      </c>
      <c r="E120" s="75" t="s">
        <v>361</v>
      </c>
      <c r="F120" s="75" t="s">
        <v>262</v>
      </c>
      <c r="G120" s="75" t="s">
        <v>206</v>
      </c>
    </row>
    <row r="121" spans="1:7" x14ac:dyDescent="0.35">
      <c r="A121" s="74">
        <v>39065</v>
      </c>
      <c r="B121" s="75" t="s">
        <v>162</v>
      </c>
      <c r="C121" s="75">
        <v>1021.77</v>
      </c>
      <c r="D121" s="75" t="s">
        <v>163</v>
      </c>
      <c r="E121" s="75" t="s">
        <v>362</v>
      </c>
      <c r="F121" s="75" t="s">
        <v>165</v>
      </c>
      <c r="G121" s="75" t="s">
        <v>166</v>
      </c>
    </row>
    <row r="122" spans="1:7" x14ac:dyDescent="0.35">
      <c r="A122" s="74">
        <v>39121</v>
      </c>
      <c r="B122" s="75" t="s">
        <v>162</v>
      </c>
      <c r="C122" s="75">
        <v>1509.81</v>
      </c>
      <c r="D122" s="75" t="s">
        <v>363</v>
      </c>
      <c r="E122" s="75" t="s">
        <v>364</v>
      </c>
      <c r="F122" s="75" t="s">
        <v>323</v>
      </c>
      <c r="G122" s="75" t="s">
        <v>173</v>
      </c>
    </row>
    <row r="123" spans="1:7" x14ac:dyDescent="0.35">
      <c r="A123" s="74">
        <v>39142</v>
      </c>
      <c r="B123" s="75" t="s">
        <v>162</v>
      </c>
      <c r="C123" s="75">
        <v>1040.49</v>
      </c>
      <c r="D123" s="75" t="s">
        <v>163</v>
      </c>
      <c r="E123" s="75" t="s">
        <v>365</v>
      </c>
      <c r="F123" s="75" t="s">
        <v>165</v>
      </c>
      <c r="G123" s="75" t="s">
        <v>166</v>
      </c>
    </row>
    <row r="124" spans="1:7" x14ac:dyDescent="0.35">
      <c r="A124" s="74">
        <v>39200</v>
      </c>
      <c r="B124" s="75" t="s">
        <v>162</v>
      </c>
      <c r="C124" s="75">
        <v>1278.28</v>
      </c>
      <c r="D124" s="75" t="s">
        <v>366</v>
      </c>
      <c r="E124" s="75" t="s">
        <v>367</v>
      </c>
      <c r="F124" s="75" t="s">
        <v>165</v>
      </c>
      <c r="G124" s="75" t="s">
        <v>166</v>
      </c>
    </row>
    <row r="125" spans="1:7" x14ac:dyDescent="0.35">
      <c r="A125" s="74">
        <v>39205</v>
      </c>
      <c r="B125" s="75" t="s">
        <v>162</v>
      </c>
      <c r="C125" s="75">
        <v>1011.99</v>
      </c>
      <c r="D125" s="75" t="s">
        <v>368</v>
      </c>
      <c r="E125" s="75" t="s">
        <v>369</v>
      </c>
      <c r="F125" s="75" t="s">
        <v>165</v>
      </c>
      <c r="G125" s="75" t="s">
        <v>166</v>
      </c>
    </row>
    <row r="126" spans="1:7" x14ac:dyDescent="0.35">
      <c r="A126" s="74">
        <v>39224</v>
      </c>
      <c r="B126" s="75" t="s">
        <v>162</v>
      </c>
      <c r="C126" s="75">
        <v>2466.58</v>
      </c>
      <c r="D126" s="75" t="s">
        <v>203</v>
      </c>
      <c r="E126" s="75" t="s">
        <v>370</v>
      </c>
      <c r="F126" s="75" t="s">
        <v>205</v>
      </c>
      <c r="G126" s="75" t="s">
        <v>206</v>
      </c>
    </row>
    <row r="127" spans="1:7" x14ac:dyDescent="0.35">
      <c r="A127" s="74">
        <v>39233</v>
      </c>
      <c r="B127" s="75" t="s">
        <v>162</v>
      </c>
      <c r="C127" s="75">
        <v>1478.89</v>
      </c>
      <c r="D127" s="75" t="s">
        <v>246</v>
      </c>
      <c r="E127" s="75" t="s">
        <v>371</v>
      </c>
      <c r="F127" s="75" t="s">
        <v>248</v>
      </c>
      <c r="G127" s="75" t="s">
        <v>206</v>
      </c>
    </row>
    <row r="128" spans="1:7" x14ac:dyDescent="0.35">
      <c r="A128" s="74">
        <v>39247</v>
      </c>
      <c r="B128" s="75" t="s">
        <v>167</v>
      </c>
      <c r="C128" s="75">
        <v>1950.99</v>
      </c>
      <c r="D128" s="75" t="s">
        <v>274</v>
      </c>
      <c r="E128" s="75" t="s">
        <v>372</v>
      </c>
      <c r="F128" s="75" t="s">
        <v>205</v>
      </c>
      <c r="G128" s="75" t="s">
        <v>206</v>
      </c>
    </row>
    <row r="129" spans="1:7" x14ac:dyDescent="0.35">
      <c r="A129" s="74">
        <v>39249</v>
      </c>
      <c r="B129" s="75" t="s">
        <v>162</v>
      </c>
      <c r="C129" s="75">
        <v>1053.69</v>
      </c>
      <c r="D129" s="75" t="s">
        <v>373</v>
      </c>
      <c r="E129" s="75" t="s">
        <v>374</v>
      </c>
      <c r="F129" s="75" t="s">
        <v>165</v>
      </c>
      <c r="G129" s="75" t="s">
        <v>166</v>
      </c>
    </row>
    <row r="130" spans="1:7" x14ac:dyDescent="0.35">
      <c r="A130" s="74">
        <v>39351</v>
      </c>
      <c r="B130" s="75" t="s">
        <v>162</v>
      </c>
      <c r="C130" s="75">
        <v>1677.32</v>
      </c>
      <c r="D130" s="75" t="s">
        <v>210</v>
      </c>
      <c r="E130" s="75" t="s">
        <v>375</v>
      </c>
      <c r="F130" s="75" t="s">
        <v>212</v>
      </c>
      <c r="G130" s="75" t="s">
        <v>206</v>
      </c>
    </row>
    <row r="131" spans="1:7" x14ac:dyDescent="0.35">
      <c r="A131" s="74">
        <v>39359</v>
      </c>
      <c r="B131" s="75" t="s">
        <v>162</v>
      </c>
      <c r="C131" s="75">
        <v>1207.6300000000001</v>
      </c>
      <c r="D131" s="75" t="s">
        <v>215</v>
      </c>
      <c r="E131" s="75" t="s">
        <v>376</v>
      </c>
      <c r="F131" s="75" t="s">
        <v>165</v>
      </c>
      <c r="G131" s="75" t="s">
        <v>166</v>
      </c>
    </row>
    <row r="132" spans="1:7" x14ac:dyDescent="0.35">
      <c r="A132" s="74">
        <v>39380</v>
      </c>
      <c r="B132" s="75" t="s">
        <v>162</v>
      </c>
      <c r="C132" s="75">
        <v>1634.68</v>
      </c>
      <c r="D132" s="75" t="s">
        <v>163</v>
      </c>
      <c r="E132" s="75" t="s">
        <v>377</v>
      </c>
      <c r="F132" s="75" t="s">
        <v>165</v>
      </c>
      <c r="G132" s="75" t="s">
        <v>166</v>
      </c>
    </row>
    <row r="133" spans="1:7" x14ac:dyDescent="0.35">
      <c r="A133" s="74">
        <v>39382</v>
      </c>
      <c r="B133" s="75" t="s">
        <v>162</v>
      </c>
      <c r="C133" s="75">
        <v>1646.1</v>
      </c>
      <c r="D133" s="75" t="s">
        <v>378</v>
      </c>
      <c r="E133" s="75" t="s">
        <v>379</v>
      </c>
      <c r="F133" s="75" t="s">
        <v>323</v>
      </c>
      <c r="G133" s="75" t="s">
        <v>173</v>
      </c>
    </row>
    <row r="134" spans="1:7" x14ac:dyDescent="0.35">
      <c r="A134" s="74">
        <v>39384</v>
      </c>
      <c r="B134" s="75" t="s">
        <v>167</v>
      </c>
      <c r="C134" s="75">
        <v>1890.1100000000001</v>
      </c>
      <c r="D134" s="75" t="s">
        <v>311</v>
      </c>
      <c r="E134" s="75" t="s">
        <v>380</v>
      </c>
      <c r="F134" s="75" t="s">
        <v>178</v>
      </c>
      <c r="G134" s="75" t="s">
        <v>166</v>
      </c>
    </row>
    <row r="135" spans="1:7" x14ac:dyDescent="0.35">
      <c r="A135" s="74">
        <v>39385</v>
      </c>
      <c r="B135" s="75" t="s">
        <v>162</v>
      </c>
      <c r="C135" s="75">
        <v>2069.7800000000002</v>
      </c>
      <c r="D135" s="75" t="s">
        <v>176</v>
      </c>
      <c r="E135" s="75" t="s">
        <v>381</v>
      </c>
      <c r="F135" s="75" t="s">
        <v>178</v>
      </c>
      <c r="G135" s="75" t="s">
        <v>166</v>
      </c>
    </row>
    <row r="136" spans="1:7" x14ac:dyDescent="0.35">
      <c r="A136" s="74">
        <v>39393</v>
      </c>
      <c r="B136" s="75" t="s">
        <v>162</v>
      </c>
      <c r="C136" s="75">
        <v>2083.96</v>
      </c>
      <c r="D136" s="75" t="s">
        <v>163</v>
      </c>
      <c r="E136" s="75" t="s">
        <v>382</v>
      </c>
      <c r="F136" s="75" t="s">
        <v>165</v>
      </c>
      <c r="G136" s="75" t="s">
        <v>166</v>
      </c>
    </row>
    <row r="137" spans="1:7" x14ac:dyDescent="0.35">
      <c r="A137" s="74">
        <v>39408</v>
      </c>
      <c r="B137" s="75" t="s">
        <v>162</v>
      </c>
      <c r="C137" s="75">
        <v>1893.44</v>
      </c>
      <c r="D137" s="75" t="s">
        <v>383</v>
      </c>
      <c r="E137" s="75" t="s">
        <v>384</v>
      </c>
      <c r="F137" s="75" t="s">
        <v>385</v>
      </c>
      <c r="G137" s="75" t="s">
        <v>191</v>
      </c>
    </row>
    <row r="138" spans="1:7" x14ac:dyDescent="0.35">
      <c r="A138" s="74">
        <v>39414</v>
      </c>
      <c r="B138" s="75" t="s">
        <v>167</v>
      </c>
      <c r="C138" s="75">
        <v>1789.74</v>
      </c>
      <c r="D138" s="75" t="s">
        <v>176</v>
      </c>
      <c r="E138" s="75" t="s">
        <v>386</v>
      </c>
      <c r="F138" s="75" t="s">
        <v>178</v>
      </c>
      <c r="G138" s="75" t="s">
        <v>166</v>
      </c>
    </row>
    <row r="139" spans="1:7" x14ac:dyDescent="0.35">
      <c r="A139" s="74">
        <v>39415</v>
      </c>
      <c r="B139" s="75" t="s">
        <v>162</v>
      </c>
      <c r="C139" s="75">
        <v>1026.2</v>
      </c>
      <c r="D139" s="75" t="s">
        <v>387</v>
      </c>
      <c r="E139" s="75" t="s">
        <v>388</v>
      </c>
      <c r="F139" s="75" t="s">
        <v>165</v>
      </c>
      <c r="G139" s="75" t="s">
        <v>166</v>
      </c>
    </row>
    <row r="140" spans="1:7" x14ac:dyDescent="0.35">
      <c r="A140" s="74">
        <v>39415</v>
      </c>
      <c r="B140" s="75" t="s">
        <v>162</v>
      </c>
      <c r="C140" s="75">
        <v>1447.37</v>
      </c>
      <c r="D140" s="75" t="s">
        <v>176</v>
      </c>
      <c r="E140" s="75" t="s">
        <v>389</v>
      </c>
      <c r="F140" s="75" t="s">
        <v>178</v>
      </c>
      <c r="G140" s="75" t="s">
        <v>166</v>
      </c>
    </row>
    <row r="141" spans="1:7" x14ac:dyDescent="0.35">
      <c r="A141" s="74">
        <v>39416</v>
      </c>
      <c r="B141" s="75" t="s">
        <v>162</v>
      </c>
      <c r="C141" s="75">
        <v>1148.49</v>
      </c>
      <c r="D141" s="75" t="s">
        <v>390</v>
      </c>
      <c r="E141" s="75" t="s">
        <v>391</v>
      </c>
      <c r="F141" s="75" t="s">
        <v>165</v>
      </c>
      <c r="G141" s="75" t="s">
        <v>166</v>
      </c>
    </row>
    <row r="142" spans="1:7" x14ac:dyDescent="0.35">
      <c r="A142" s="74">
        <v>39422</v>
      </c>
      <c r="B142" s="75" t="s">
        <v>162</v>
      </c>
      <c r="C142" s="75">
        <v>1685.41</v>
      </c>
      <c r="D142" s="75" t="s">
        <v>325</v>
      </c>
      <c r="E142" s="75" t="s">
        <v>223</v>
      </c>
      <c r="F142" s="75" t="s">
        <v>327</v>
      </c>
      <c r="G142" s="75" t="s">
        <v>206</v>
      </c>
    </row>
    <row r="143" spans="1:7" x14ac:dyDescent="0.35">
      <c r="A143" s="74">
        <v>39520</v>
      </c>
      <c r="B143" s="75" t="s">
        <v>162</v>
      </c>
      <c r="C143" s="75">
        <v>1089.3900000000001</v>
      </c>
      <c r="D143" s="75" t="s">
        <v>392</v>
      </c>
      <c r="E143" s="75" t="s">
        <v>393</v>
      </c>
      <c r="F143" s="75" t="s">
        <v>165</v>
      </c>
      <c r="G143" s="75" t="s">
        <v>166</v>
      </c>
    </row>
    <row r="144" spans="1:7" x14ac:dyDescent="0.35">
      <c r="A144" s="74">
        <v>39535</v>
      </c>
      <c r="B144" s="75" t="s">
        <v>162</v>
      </c>
      <c r="C144" s="75">
        <v>1702.13</v>
      </c>
      <c r="D144" s="75" t="s">
        <v>163</v>
      </c>
      <c r="E144" s="75" t="s">
        <v>394</v>
      </c>
      <c r="F144" s="75" t="s">
        <v>165</v>
      </c>
      <c r="G144" s="75" t="s">
        <v>166</v>
      </c>
    </row>
    <row r="145" spans="1:7" x14ac:dyDescent="0.35">
      <c r="A145" s="74">
        <v>39560</v>
      </c>
      <c r="B145" s="75" t="s">
        <v>162</v>
      </c>
      <c r="C145" s="75">
        <v>1802.64</v>
      </c>
      <c r="D145" s="75" t="s">
        <v>358</v>
      </c>
      <c r="E145" s="75" t="s">
        <v>395</v>
      </c>
      <c r="F145" s="75" t="s">
        <v>181</v>
      </c>
      <c r="G145" s="75" t="s">
        <v>166</v>
      </c>
    </row>
    <row r="146" spans="1:7" x14ac:dyDescent="0.35">
      <c r="A146" s="74">
        <v>39577</v>
      </c>
      <c r="B146" s="75" t="s">
        <v>162</v>
      </c>
      <c r="C146" s="75">
        <v>1907.94</v>
      </c>
      <c r="D146" s="75" t="s">
        <v>170</v>
      </c>
      <c r="E146" s="75" t="s">
        <v>396</v>
      </c>
      <c r="F146" s="75" t="s">
        <v>172</v>
      </c>
      <c r="G146" s="75" t="s">
        <v>173</v>
      </c>
    </row>
    <row r="147" spans="1:7" x14ac:dyDescent="0.35">
      <c r="A147" s="74">
        <v>39597</v>
      </c>
      <c r="B147" s="75" t="s">
        <v>162</v>
      </c>
      <c r="C147" s="75">
        <v>1005.36</v>
      </c>
      <c r="D147" s="75" t="s">
        <v>397</v>
      </c>
      <c r="E147" s="75" t="s">
        <v>398</v>
      </c>
      <c r="F147" s="75" t="s">
        <v>165</v>
      </c>
      <c r="G147" s="75" t="s">
        <v>166</v>
      </c>
    </row>
    <row r="148" spans="1:7" x14ac:dyDescent="0.35">
      <c r="A148" s="74">
        <v>39702</v>
      </c>
      <c r="B148" s="75" t="s">
        <v>162</v>
      </c>
      <c r="C148" s="75">
        <v>1070</v>
      </c>
      <c r="D148" s="75" t="s">
        <v>399</v>
      </c>
      <c r="E148" s="75" t="s">
        <v>400</v>
      </c>
      <c r="F148" s="75" t="s">
        <v>181</v>
      </c>
      <c r="G148" s="75" t="s">
        <v>166</v>
      </c>
    </row>
    <row r="149" spans="1:7" x14ac:dyDescent="0.35">
      <c r="A149" s="74">
        <v>39716</v>
      </c>
      <c r="B149" s="75" t="s">
        <v>162</v>
      </c>
      <c r="C149" s="75">
        <v>1668.63</v>
      </c>
      <c r="D149" s="75" t="s">
        <v>401</v>
      </c>
      <c r="E149" s="75" t="s">
        <v>402</v>
      </c>
      <c r="F149" s="75" t="s">
        <v>178</v>
      </c>
      <c r="G149" s="75" t="s">
        <v>166</v>
      </c>
    </row>
    <row r="150" spans="1:7" x14ac:dyDescent="0.35">
      <c r="A150" s="74">
        <v>39717</v>
      </c>
      <c r="B150" s="75" t="s">
        <v>162</v>
      </c>
      <c r="C150" s="75">
        <v>1589.77</v>
      </c>
      <c r="D150" s="75" t="s">
        <v>213</v>
      </c>
      <c r="E150" s="75" t="s">
        <v>403</v>
      </c>
      <c r="F150" s="75" t="s">
        <v>178</v>
      </c>
      <c r="G150" s="75" t="s">
        <v>166</v>
      </c>
    </row>
    <row r="151" spans="1:7" x14ac:dyDescent="0.35">
      <c r="A151" s="74">
        <v>39744</v>
      </c>
      <c r="B151" s="75" t="s">
        <v>162</v>
      </c>
      <c r="C151" s="75">
        <v>1494.62</v>
      </c>
      <c r="D151" s="75" t="s">
        <v>404</v>
      </c>
      <c r="E151" s="75" t="s">
        <v>405</v>
      </c>
      <c r="F151" s="75" t="s">
        <v>165</v>
      </c>
      <c r="G151" s="75" t="s">
        <v>166</v>
      </c>
    </row>
    <row r="152" spans="1:7" x14ac:dyDescent="0.35">
      <c r="A152" s="74">
        <v>39751</v>
      </c>
      <c r="B152" s="75" t="s">
        <v>162</v>
      </c>
      <c r="C152" s="75">
        <v>1907.44</v>
      </c>
      <c r="D152" s="75" t="s">
        <v>406</v>
      </c>
      <c r="E152" s="75" t="s">
        <v>407</v>
      </c>
      <c r="F152" s="75" t="s">
        <v>408</v>
      </c>
      <c r="G152" s="75" t="s">
        <v>240</v>
      </c>
    </row>
    <row r="153" spans="1:7" x14ac:dyDescent="0.35">
      <c r="A153" s="74">
        <v>39758</v>
      </c>
      <c r="B153" s="75" t="s">
        <v>162</v>
      </c>
      <c r="C153" s="75">
        <v>1828.91</v>
      </c>
      <c r="D153" s="75" t="s">
        <v>409</v>
      </c>
      <c r="E153" s="75" t="s">
        <v>410</v>
      </c>
      <c r="F153" s="75" t="s">
        <v>212</v>
      </c>
      <c r="G153" s="75" t="s">
        <v>206</v>
      </c>
    </row>
    <row r="154" spans="1:7" x14ac:dyDescent="0.35">
      <c r="A154" s="74">
        <v>39763</v>
      </c>
      <c r="B154" s="75" t="s">
        <v>162</v>
      </c>
      <c r="C154" s="75">
        <v>1761.23</v>
      </c>
      <c r="D154" s="75" t="s">
        <v>249</v>
      </c>
      <c r="E154" s="75" t="s">
        <v>411</v>
      </c>
      <c r="F154" s="75" t="s">
        <v>178</v>
      </c>
      <c r="G154" s="75" t="s">
        <v>166</v>
      </c>
    </row>
    <row r="155" spans="1:7" x14ac:dyDescent="0.35">
      <c r="A155" s="74">
        <v>39765</v>
      </c>
      <c r="B155" s="75" t="s">
        <v>162</v>
      </c>
      <c r="C155" s="75">
        <v>977.46</v>
      </c>
      <c r="D155" s="75" t="s">
        <v>412</v>
      </c>
      <c r="E155" s="75" t="s">
        <v>413</v>
      </c>
      <c r="F155" s="75" t="s">
        <v>165</v>
      </c>
      <c r="G155" s="75" t="s">
        <v>166</v>
      </c>
    </row>
    <row r="156" spans="1:7" x14ac:dyDescent="0.35">
      <c r="A156" s="74">
        <v>39779</v>
      </c>
      <c r="B156" s="75" t="s">
        <v>162</v>
      </c>
      <c r="C156" s="75">
        <v>1239.8699999999999</v>
      </c>
      <c r="D156" s="75" t="s">
        <v>414</v>
      </c>
      <c r="E156" s="75" t="s">
        <v>415</v>
      </c>
      <c r="F156" s="75" t="s">
        <v>165</v>
      </c>
      <c r="G156" s="75" t="s">
        <v>166</v>
      </c>
    </row>
    <row r="157" spans="1:7" x14ac:dyDescent="0.35">
      <c r="A157" s="74">
        <v>39783</v>
      </c>
      <c r="B157" s="75" t="s">
        <v>162</v>
      </c>
      <c r="C157" s="75">
        <v>1772.44</v>
      </c>
      <c r="D157" s="75" t="s">
        <v>246</v>
      </c>
      <c r="E157" s="75" t="s">
        <v>416</v>
      </c>
      <c r="F157" s="75" t="s">
        <v>248</v>
      </c>
      <c r="G157" s="75" t="s">
        <v>206</v>
      </c>
    </row>
    <row r="158" spans="1:7" x14ac:dyDescent="0.35">
      <c r="A158" s="74">
        <v>39898</v>
      </c>
      <c r="B158" s="75" t="s">
        <v>162</v>
      </c>
      <c r="C158" s="75">
        <v>1069.72</v>
      </c>
      <c r="D158" s="75" t="s">
        <v>417</v>
      </c>
      <c r="E158" s="75" t="s">
        <v>418</v>
      </c>
      <c r="F158" s="75" t="s">
        <v>165</v>
      </c>
      <c r="G158" s="75" t="s">
        <v>166</v>
      </c>
    </row>
    <row r="159" spans="1:7" x14ac:dyDescent="0.35">
      <c r="A159" s="74">
        <v>39931</v>
      </c>
      <c r="B159" s="75" t="s">
        <v>162</v>
      </c>
      <c r="C159" s="75">
        <v>1978.41</v>
      </c>
      <c r="D159" s="75" t="s">
        <v>203</v>
      </c>
      <c r="E159" s="75" t="s">
        <v>419</v>
      </c>
      <c r="F159" s="75" t="s">
        <v>205</v>
      </c>
      <c r="G159" s="75" t="s">
        <v>206</v>
      </c>
    </row>
    <row r="160" spans="1:7" x14ac:dyDescent="0.35">
      <c r="A160" s="74">
        <v>39933</v>
      </c>
      <c r="B160" s="75" t="s">
        <v>162</v>
      </c>
      <c r="C160" s="75">
        <v>1029.8599999999999</v>
      </c>
      <c r="D160" s="75" t="s">
        <v>267</v>
      </c>
      <c r="E160" s="75" t="s">
        <v>420</v>
      </c>
      <c r="F160" s="75" t="s">
        <v>165</v>
      </c>
      <c r="G160" s="75" t="s">
        <v>166</v>
      </c>
    </row>
    <row r="161" spans="1:7" x14ac:dyDescent="0.35">
      <c r="A161" s="74">
        <v>39940</v>
      </c>
      <c r="B161" s="75" t="s">
        <v>162</v>
      </c>
      <c r="C161" s="75">
        <v>1599.97</v>
      </c>
      <c r="D161" s="75" t="s">
        <v>174</v>
      </c>
      <c r="E161" s="75" t="s">
        <v>219</v>
      </c>
      <c r="F161" s="75" t="s">
        <v>175</v>
      </c>
      <c r="G161" s="75" t="s">
        <v>173</v>
      </c>
    </row>
    <row r="162" spans="1:7" x14ac:dyDescent="0.35">
      <c r="A162" s="74">
        <v>39961</v>
      </c>
      <c r="B162" s="75" t="s">
        <v>162</v>
      </c>
      <c r="C162" s="75">
        <v>1633.65</v>
      </c>
      <c r="D162" s="75" t="s">
        <v>279</v>
      </c>
      <c r="E162" s="75" t="s">
        <v>421</v>
      </c>
      <c r="F162" s="75" t="s">
        <v>281</v>
      </c>
      <c r="G162" s="75" t="s">
        <v>240</v>
      </c>
    </row>
    <row r="163" spans="1:7" x14ac:dyDescent="0.35">
      <c r="A163" s="74">
        <v>39982</v>
      </c>
      <c r="B163" s="75" t="s">
        <v>162</v>
      </c>
      <c r="C163" s="75">
        <v>2264</v>
      </c>
      <c r="D163" s="75" t="s">
        <v>307</v>
      </c>
      <c r="E163" s="75" t="s">
        <v>422</v>
      </c>
      <c r="F163" s="75" t="s">
        <v>165</v>
      </c>
      <c r="G163" s="75" t="s">
        <v>166</v>
      </c>
    </row>
    <row r="164" spans="1:7" x14ac:dyDescent="0.35">
      <c r="A164" s="74">
        <v>40010</v>
      </c>
      <c r="B164" s="75" t="s">
        <v>162</v>
      </c>
      <c r="C164" s="75">
        <v>1827.11</v>
      </c>
      <c r="D164" s="75" t="s">
        <v>198</v>
      </c>
      <c r="E164" s="75" t="s">
        <v>423</v>
      </c>
      <c r="F164" s="75" t="s">
        <v>200</v>
      </c>
      <c r="G164" s="75" t="s">
        <v>191</v>
      </c>
    </row>
    <row r="165" spans="1:7" x14ac:dyDescent="0.35">
      <c r="A165" s="74">
        <v>40087</v>
      </c>
      <c r="B165" s="75" t="s">
        <v>162</v>
      </c>
      <c r="C165" s="75">
        <v>1580.14</v>
      </c>
      <c r="D165" s="75" t="s">
        <v>179</v>
      </c>
      <c r="E165" s="75" t="s">
        <v>424</v>
      </c>
      <c r="F165" s="75" t="s">
        <v>181</v>
      </c>
      <c r="G165" s="75" t="s">
        <v>166</v>
      </c>
    </row>
    <row r="166" spans="1:7" x14ac:dyDescent="0.35">
      <c r="A166" s="74">
        <v>40115</v>
      </c>
      <c r="B166" s="75" t="s">
        <v>162</v>
      </c>
      <c r="C166" s="75">
        <v>1734.55</v>
      </c>
      <c r="D166" s="75" t="s">
        <v>425</v>
      </c>
      <c r="E166" s="75" t="s">
        <v>426</v>
      </c>
      <c r="F166" s="75" t="s">
        <v>165</v>
      </c>
      <c r="G166" s="75" t="s">
        <v>166</v>
      </c>
    </row>
    <row r="167" spans="1:7" x14ac:dyDescent="0.35">
      <c r="A167" s="74">
        <v>40142</v>
      </c>
      <c r="B167" s="75" t="s">
        <v>162</v>
      </c>
      <c r="C167" s="75">
        <v>2017.21</v>
      </c>
      <c r="D167" s="75" t="s">
        <v>224</v>
      </c>
      <c r="E167" s="75" t="s">
        <v>427</v>
      </c>
      <c r="F167" s="75" t="s">
        <v>226</v>
      </c>
      <c r="G167" s="75" t="s">
        <v>206</v>
      </c>
    </row>
    <row r="168" spans="1:7" x14ac:dyDescent="0.35">
      <c r="A168" s="74">
        <v>40150</v>
      </c>
      <c r="B168" s="75" t="s">
        <v>162</v>
      </c>
      <c r="C168" s="75">
        <v>1813.3600000000001</v>
      </c>
      <c r="D168" s="75" t="s">
        <v>237</v>
      </c>
      <c r="E168" s="75" t="s">
        <v>428</v>
      </c>
      <c r="F168" s="75" t="s">
        <v>239</v>
      </c>
      <c r="G168" s="75" t="s">
        <v>240</v>
      </c>
    </row>
    <row r="169" spans="1:7" x14ac:dyDescent="0.35">
      <c r="A169" s="74">
        <v>40157</v>
      </c>
      <c r="B169" s="75" t="s">
        <v>167</v>
      </c>
      <c r="C169" s="75">
        <v>1063.03</v>
      </c>
      <c r="D169" s="75" t="s">
        <v>429</v>
      </c>
      <c r="E169" s="75" t="s">
        <v>429</v>
      </c>
      <c r="F169" s="75" t="s">
        <v>178</v>
      </c>
      <c r="G169" s="75" t="s">
        <v>166</v>
      </c>
    </row>
    <row r="170" spans="1:7" x14ac:dyDescent="0.35">
      <c r="A170" s="74">
        <v>40283</v>
      </c>
      <c r="B170" s="75" t="s">
        <v>162</v>
      </c>
      <c r="C170" s="75">
        <v>2013</v>
      </c>
      <c r="D170" s="75" t="s">
        <v>271</v>
      </c>
      <c r="E170" s="75" t="s">
        <v>430</v>
      </c>
      <c r="F170" s="75" t="s">
        <v>273</v>
      </c>
      <c r="G170" s="75" t="s">
        <v>206</v>
      </c>
    </row>
    <row r="171" spans="1:7" x14ac:dyDescent="0.35">
      <c r="A171" s="74">
        <v>40292</v>
      </c>
      <c r="B171" s="75" t="s">
        <v>162</v>
      </c>
      <c r="C171" s="75">
        <v>1746.72</v>
      </c>
      <c r="D171" s="75" t="s">
        <v>431</v>
      </c>
      <c r="E171" s="75" t="s">
        <v>432</v>
      </c>
      <c r="F171" s="75" t="s">
        <v>323</v>
      </c>
      <c r="G171" s="75" t="s">
        <v>173</v>
      </c>
    </row>
    <row r="172" spans="1:7" x14ac:dyDescent="0.35">
      <c r="A172" s="74">
        <v>40330</v>
      </c>
      <c r="B172" s="75" t="s">
        <v>162</v>
      </c>
      <c r="C172" s="75">
        <v>1026.8699999999999</v>
      </c>
      <c r="D172" s="75" t="s">
        <v>163</v>
      </c>
      <c r="E172" s="75" t="s">
        <v>433</v>
      </c>
      <c r="F172" s="75" t="s">
        <v>165</v>
      </c>
      <c r="G172" s="75" t="s">
        <v>166</v>
      </c>
    </row>
    <row r="173" spans="1:7" x14ac:dyDescent="0.35">
      <c r="A173" s="74">
        <v>40456</v>
      </c>
      <c r="B173" s="75" t="s">
        <v>162</v>
      </c>
      <c r="C173" s="75">
        <v>1001.9</v>
      </c>
      <c r="D173" s="75" t="s">
        <v>434</v>
      </c>
      <c r="E173" s="75" t="s">
        <v>435</v>
      </c>
      <c r="F173" s="75" t="s">
        <v>181</v>
      </c>
      <c r="G173" s="75" t="s">
        <v>166</v>
      </c>
    </row>
    <row r="174" spans="1:7" x14ac:dyDescent="0.35">
      <c r="A174" s="74">
        <v>40477</v>
      </c>
      <c r="B174" s="75" t="s">
        <v>162</v>
      </c>
      <c r="C174" s="75">
        <v>1807.4499999999998</v>
      </c>
      <c r="D174" s="75" t="s">
        <v>179</v>
      </c>
      <c r="E174" s="75" t="s">
        <v>436</v>
      </c>
      <c r="F174" s="75" t="s">
        <v>181</v>
      </c>
      <c r="G174" s="75" t="s">
        <v>166</v>
      </c>
    </row>
    <row r="175" spans="1:7" x14ac:dyDescent="0.35">
      <c r="A175" s="74">
        <v>40479</v>
      </c>
      <c r="B175" s="75" t="s">
        <v>162</v>
      </c>
      <c r="C175" s="75">
        <v>1046.78</v>
      </c>
      <c r="D175" s="75" t="s">
        <v>437</v>
      </c>
      <c r="E175" s="75" t="s">
        <v>438</v>
      </c>
      <c r="F175" s="75" t="s">
        <v>178</v>
      </c>
      <c r="G175" s="75" t="s">
        <v>166</v>
      </c>
    </row>
    <row r="176" spans="1:7" x14ac:dyDescent="0.35">
      <c r="A176" s="74">
        <v>40486</v>
      </c>
      <c r="B176" s="75" t="s">
        <v>162</v>
      </c>
      <c r="C176" s="75">
        <v>1590.2</v>
      </c>
      <c r="D176" s="75" t="s">
        <v>439</v>
      </c>
      <c r="E176" s="75" t="s">
        <v>440</v>
      </c>
      <c r="F176" s="75" t="s">
        <v>175</v>
      </c>
      <c r="G176" s="75" t="s">
        <v>173</v>
      </c>
    </row>
    <row r="177" spans="1:7" x14ac:dyDescent="0.35">
      <c r="A177" s="74">
        <v>40491</v>
      </c>
      <c r="B177" s="75" t="s">
        <v>162</v>
      </c>
      <c r="C177" s="75">
        <v>1701.31</v>
      </c>
      <c r="D177" s="75" t="s">
        <v>203</v>
      </c>
      <c r="E177" s="75" t="s">
        <v>441</v>
      </c>
      <c r="F177" s="75" t="s">
        <v>205</v>
      </c>
      <c r="G177" s="75" t="s">
        <v>206</v>
      </c>
    </row>
    <row r="178" spans="1:7" x14ac:dyDescent="0.35">
      <c r="A178" s="74">
        <v>40506</v>
      </c>
      <c r="B178" s="75" t="s">
        <v>162</v>
      </c>
      <c r="C178" s="75">
        <v>983.83</v>
      </c>
      <c r="D178" s="75" t="s">
        <v>442</v>
      </c>
      <c r="E178" s="75" t="s">
        <v>443</v>
      </c>
      <c r="F178" s="75" t="s">
        <v>165</v>
      </c>
      <c r="G178" s="75" t="s">
        <v>166</v>
      </c>
    </row>
    <row r="179" spans="1:7" x14ac:dyDescent="0.35">
      <c r="A179" s="74">
        <v>40512</v>
      </c>
      <c r="B179" s="75" t="s">
        <v>162</v>
      </c>
      <c r="C179" s="75">
        <v>922.7</v>
      </c>
      <c r="D179" s="75" t="s">
        <v>311</v>
      </c>
      <c r="E179" s="75" t="s">
        <v>444</v>
      </c>
      <c r="F179" s="75" t="s">
        <v>178</v>
      </c>
      <c r="G179" s="75" t="s">
        <v>166</v>
      </c>
    </row>
    <row r="180" spans="1:7" x14ac:dyDescent="0.35">
      <c r="A180" s="74">
        <v>40662</v>
      </c>
      <c r="B180" s="75" t="s">
        <v>162</v>
      </c>
      <c r="C180" s="75">
        <v>1929.35</v>
      </c>
      <c r="D180" s="75" t="s">
        <v>176</v>
      </c>
      <c r="E180" s="75" t="s">
        <v>428</v>
      </c>
      <c r="F180" s="75" t="s">
        <v>178</v>
      </c>
      <c r="G180" s="75" t="s">
        <v>166</v>
      </c>
    </row>
    <row r="181" spans="1:7" x14ac:dyDescent="0.35">
      <c r="A181" s="74">
        <v>40724</v>
      </c>
      <c r="B181" s="75" t="s">
        <v>162</v>
      </c>
      <c r="C181" s="75">
        <v>1963.52</v>
      </c>
      <c r="D181" s="75" t="s">
        <v>445</v>
      </c>
      <c r="E181" s="75" t="s">
        <v>446</v>
      </c>
      <c r="F181" s="75" t="s">
        <v>205</v>
      </c>
      <c r="G181" s="75" t="s">
        <v>206</v>
      </c>
    </row>
    <row r="182" spans="1:7" x14ac:dyDescent="0.35">
      <c r="A182" s="74">
        <v>40731</v>
      </c>
      <c r="B182" s="75" t="s">
        <v>167</v>
      </c>
      <c r="C182" s="75">
        <v>2117.36</v>
      </c>
      <c r="D182" s="75" t="s">
        <v>176</v>
      </c>
      <c r="E182" s="75" t="s">
        <v>447</v>
      </c>
      <c r="F182" s="75" t="s">
        <v>178</v>
      </c>
      <c r="G182" s="75" t="s">
        <v>166</v>
      </c>
    </row>
    <row r="183" spans="1:7" x14ac:dyDescent="0.35">
      <c r="A183" s="74">
        <v>40759</v>
      </c>
      <c r="B183" s="75" t="s">
        <v>162</v>
      </c>
      <c r="C183" s="75">
        <v>1023.18</v>
      </c>
      <c r="D183" s="75" t="s">
        <v>387</v>
      </c>
      <c r="E183" s="75" t="s">
        <v>448</v>
      </c>
      <c r="F183" s="75" t="s">
        <v>165</v>
      </c>
      <c r="G183" s="75" t="s">
        <v>166</v>
      </c>
    </row>
    <row r="184" spans="1:7" x14ac:dyDescent="0.35">
      <c r="A184" s="74">
        <v>40780</v>
      </c>
      <c r="B184" s="75" t="s">
        <v>167</v>
      </c>
      <c r="C184" s="75">
        <v>2359.4499999999998</v>
      </c>
      <c r="D184" s="75" t="s">
        <v>176</v>
      </c>
      <c r="E184" s="75" t="s">
        <v>299</v>
      </c>
      <c r="F184" s="75" t="s">
        <v>178</v>
      </c>
      <c r="G184" s="75" t="s">
        <v>166</v>
      </c>
    </row>
    <row r="185" spans="1:7" x14ac:dyDescent="0.35">
      <c r="A185" s="74">
        <v>40808</v>
      </c>
      <c r="B185" s="75" t="s">
        <v>162</v>
      </c>
      <c r="C185" s="75">
        <v>997.95</v>
      </c>
      <c r="D185" s="75" t="s">
        <v>449</v>
      </c>
      <c r="E185" s="75" t="s">
        <v>450</v>
      </c>
      <c r="F185" s="75" t="s">
        <v>165</v>
      </c>
      <c r="G185" s="75" t="s">
        <v>166</v>
      </c>
    </row>
    <row r="186" spans="1:7" x14ac:dyDescent="0.35">
      <c r="A186" s="74">
        <v>40820</v>
      </c>
      <c r="B186" s="75" t="s">
        <v>162</v>
      </c>
      <c r="C186" s="75">
        <v>1093.06</v>
      </c>
      <c r="D186" s="75" t="s">
        <v>451</v>
      </c>
      <c r="E186" s="75" t="s">
        <v>452</v>
      </c>
      <c r="F186" s="75" t="s">
        <v>181</v>
      </c>
      <c r="G186" s="75" t="s">
        <v>166</v>
      </c>
    </row>
    <row r="187" spans="1:7" x14ac:dyDescent="0.35">
      <c r="A187" s="74">
        <v>40857</v>
      </c>
      <c r="B187" s="75" t="s">
        <v>162</v>
      </c>
      <c r="C187" s="75">
        <v>2244.1099999999997</v>
      </c>
      <c r="D187" s="75" t="s">
        <v>453</v>
      </c>
      <c r="E187" s="75" t="s">
        <v>454</v>
      </c>
      <c r="F187" s="75" t="s">
        <v>165</v>
      </c>
      <c r="G187" s="75" t="s">
        <v>166</v>
      </c>
    </row>
    <row r="188" spans="1:7" x14ac:dyDescent="0.35">
      <c r="A188" s="74">
        <v>40871</v>
      </c>
      <c r="B188" s="75" t="s">
        <v>162</v>
      </c>
      <c r="C188" s="75">
        <v>1164.5</v>
      </c>
      <c r="D188" s="75" t="s">
        <v>455</v>
      </c>
      <c r="E188" s="75" t="s">
        <v>456</v>
      </c>
      <c r="F188" s="75" t="s">
        <v>165</v>
      </c>
      <c r="G188" s="75" t="s">
        <v>166</v>
      </c>
    </row>
    <row r="189" spans="1:7" x14ac:dyDescent="0.35">
      <c r="A189" s="74">
        <v>40872</v>
      </c>
      <c r="B189" s="75" t="s">
        <v>162</v>
      </c>
      <c r="C189" s="75">
        <v>1140</v>
      </c>
      <c r="D189" s="75" t="s">
        <v>457</v>
      </c>
      <c r="E189" s="75" t="s">
        <v>458</v>
      </c>
      <c r="F189" s="75" t="s">
        <v>181</v>
      </c>
      <c r="G189" s="75" t="s">
        <v>166</v>
      </c>
    </row>
    <row r="190" spans="1:7" x14ac:dyDescent="0.35">
      <c r="A190" s="74">
        <v>40876</v>
      </c>
      <c r="B190" s="75" t="s">
        <v>162</v>
      </c>
      <c r="C190" s="75">
        <v>1838.28</v>
      </c>
      <c r="D190" s="75" t="s">
        <v>163</v>
      </c>
      <c r="E190" s="75" t="s">
        <v>459</v>
      </c>
      <c r="F190" s="75" t="s">
        <v>165</v>
      </c>
      <c r="G190" s="75" t="s">
        <v>166</v>
      </c>
    </row>
    <row r="191" spans="1:7" x14ac:dyDescent="0.35">
      <c r="A191" s="74">
        <v>40877</v>
      </c>
      <c r="B191" s="75" t="s">
        <v>162</v>
      </c>
      <c r="C191" s="75">
        <v>1782.83</v>
      </c>
      <c r="D191" s="75" t="s">
        <v>304</v>
      </c>
      <c r="E191" s="75" t="s">
        <v>460</v>
      </c>
      <c r="F191" s="75" t="s">
        <v>165</v>
      </c>
      <c r="G191" s="75" t="s">
        <v>166</v>
      </c>
    </row>
    <row r="192" spans="1:7" x14ac:dyDescent="0.35">
      <c r="A192" s="74">
        <v>40877</v>
      </c>
      <c r="B192" s="75" t="s">
        <v>162</v>
      </c>
      <c r="C192" s="75">
        <v>2001.61</v>
      </c>
      <c r="D192" s="75" t="s">
        <v>461</v>
      </c>
      <c r="E192" s="75" t="s">
        <v>462</v>
      </c>
      <c r="F192" s="75" t="s">
        <v>236</v>
      </c>
      <c r="G192" s="75" t="s">
        <v>166</v>
      </c>
    </row>
    <row r="193" spans="1:7" x14ac:dyDescent="0.35">
      <c r="A193" s="74">
        <v>40885</v>
      </c>
      <c r="B193" s="75" t="s">
        <v>162</v>
      </c>
      <c r="C193" s="75">
        <v>1005.4</v>
      </c>
      <c r="D193" s="75" t="s">
        <v>463</v>
      </c>
      <c r="E193" s="75" t="s">
        <v>464</v>
      </c>
      <c r="F193" s="75" t="s">
        <v>165</v>
      </c>
      <c r="G193" s="75" t="s">
        <v>166</v>
      </c>
    </row>
    <row r="194" spans="1:7" x14ac:dyDescent="0.35">
      <c r="A194" s="74">
        <v>40885</v>
      </c>
      <c r="B194" s="75" t="s">
        <v>162</v>
      </c>
      <c r="C194" s="75">
        <v>1122.26</v>
      </c>
      <c r="D194" s="75" t="s">
        <v>220</v>
      </c>
      <c r="E194" s="75" t="s">
        <v>465</v>
      </c>
      <c r="F194" s="75" t="s">
        <v>165</v>
      </c>
      <c r="G194" s="75" t="s">
        <v>166</v>
      </c>
    </row>
    <row r="195" spans="1:7" x14ac:dyDescent="0.35">
      <c r="A195" s="74">
        <v>40886</v>
      </c>
      <c r="B195" s="75" t="s">
        <v>162</v>
      </c>
      <c r="C195" s="75">
        <v>1886.92</v>
      </c>
      <c r="D195" s="75" t="s">
        <v>466</v>
      </c>
      <c r="E195" s="75" t="s">
        <v>467</v>
      </c>
      <c r="F195" s="75" t="s">
        <v>266</v>
      </c>
      <c r="G195" s="75" t="s">
        <v>206</v>
      </c>
    </row>
    <row r="196" spans="1:7" x14ac:dyDescent="0.35">
      <c r="A196" s="74">
        <v>40890</v>
      </c>
      <c r="B196" s="75" t="s">
        <v>162</v>
      </c>
      <c r="C196" s="75">
        <v>2072.36</v>
      </c>
      <c r="D196" s="75" t="s">
        <v>468</v>
      </c>
      <c r="E196" s="75" t="s">
        <v>469</v>
      </c>
      <c r="F196" s="75" t="s">
        <v>205</v>
      </c>
      <c r="G196" s="75" t="s">
        <v>206</v>
      </c>
    </row>
    <row r="197" spans="1:7" x14ac:dyDescent="0.35">
      <c r="A197" s="74">
        <v>40897</v>
      </c>
      <c r="B197" s="75" t="s">
        <v>162</v>
      </c>
      <c r="C197" s="75">
        <v>2120.84</v>
      </c>
      <c r="D197" s="75" t="s">
        <v>271</v>
      </c>
      <c r="E197" s="75" t="s">
        <v>470</v>
      </c>
      <c r="F197" s="75" t="s">
        <v>273</v>
      </c>
      <c r="G197" s="75" t="s">
        <v>206</v>
      </c>
    </row>
    <row r="198" spans="1:7" x14ac:dyDescent="0.35">
      <c r="A198" s="74">
        <v>41025</v>
      </c>
      <c r="B198" s="75" t="s">
        <v>162</v>
      </c>
      <c r="C198" s="75">
        <v>1983.8400000000001</v>
      </c>
      <c r="D198" s="75" t="s">
        <v>174</v>
      </c>
      <c r="E198" s="75" t="s">
        <v>471</v>
      </c>
      <c r="F198" s="75" t="s">
        <v>175</v>
      </c>
      <c r="G198" s="75" t="s">
        <v>173</v>
      </c>
    </row>
    <row r="199" spans="1:7" x14ac:dyDescent="0.35">
      <c r="A199" s="74">
        <v>41033</v>
      </c>
      <c r="B199" s="75" t="s">
        <v>162</v>
      </c>
      <c r="C199" s="75">
        <v>1950.75</v>
      </c>
      <c r="D199" s="75" t="s">
        <v>237</v>
      </c>
      <c r="E199" s="75" t="s">
        <v>472</v>
      </c>
      <c r="F199" s="75" t="s">
        <v>239</v>
      </c>
      <c r="G199" s="75" t="s">
        <v>240</v>
      </c>
    </row>
    <row r="200" spans="1:7" x14ac:dyDescent="0.35">
      <c r="A200" s="74">
        <v>41037</v>
      </c>
      <c r="B200" s="75" t="s">
        <v>162</v>
      </c>
      <c r="C200" s="75">
        <v>2025.25</v>
      </c>
      <c r="D200" s="75" t="s">
        <v>473</v>
      </c>
      <c r="E200" s="75" t="s">
        <v>474</v>
      </c>
      <c r="F200" s="75" t="s">
        <v>248</v>
      </c>
      <c r="G200" s="75" t="s">
        <v>206</v>
      </c>
    </row>
    <row r="201" spans="1:7" x14ac:dyDescent="0.35">
      <c r="A201" s="74">
        <v>41052</v>
      </c>
      <c r="B201" s="75" t="s">
        <v>162</v>
      </c>
      <c r="C201" s="75">
        <v>2011</v>
      </c>
      <c r="D201" s="75" t="s">
        <v>179</v>
      </c>
      <c r="E201" s="75" t="s">
        <v>475</v>
      </c>
      <c r="F201" s="75" t="s">
        <v>181</v>
      </c>
      <c r="G201" s="75" t="s">
        <v>166</v>
      </c>
    </row>
    <row r="202" spans="1:7" x14ac:dyDescent="0.35">
      <c r="A202" s="74">
        <v>41074</v>
      </c>
      <c r="B202" s="75" t="s">
        <v>162</v>
      </c>
      <c r="C202" s="75">
        <v>1003.5</v>
      </c>
      <c r="D202" s="75" t="s">
        <v>210</v>
      </c>
      <c r="E202" s="75" t="s">
        <v>317</v>
      </c>
      <c r="F202" s="75" t="s">
        <v>212</v>
      </c>
      <c r="G202" s="75" t="s">
        <v>206</v>
      </c>
    </row>
    <row r="203" spans="1:7" x14ac:dyDescent="0.35">
      <c r="A203" s="74">
        <v>41103</v>
      </c>
      <c r="B203" s="75" t="s">
        <v>162</v>
      </c>
      <c r="C203" s="75">
        <v>2336.0100000000002</v>
      </c>
      <c r="D203" s="75" t="s">
        <v>203</v>
      </c>
      <c r="E203" s="75" t="s">
        <v>476</v>
      </c>
      <c r="F203" s="75" t="s">
        <v>205</v>
      </c>
      <c r="G203" s="75" t="s">
        <v>206</v>
      </c>
    </row>
    <row r="204" spans="1:7" x14ac:dyDescent="0.35">
      <c r="A204" s="74">
        <v>41114</v>
      </c>
      <c r="B204" s="75" t="s">
        <v>162</v>
      </c>
      <c r="C204" s="75">
        <v>1008.76</v>
      </c>
      <c r="D204" s="75" t="s">
        <v>340</v>
      </c>
      <c r="E204" s="75" t="s">
        <v>477</v>
      </c>
      <c r="F204" s="75" t="s">
        <v>212</v>
      </c>
      <c r="G204" s="75" t="s">
        <v>206</v>
      </c>
    </row>
    <row r="205" spans="1:7" x14ac:dyDescent="0.35">
      <c r="A205" s="74">
        <v>41179</v>
      </c>
      <c r="B205" s="75" t="s">
        <v>162</v>
      </c>
      <c r="C205" s="75">
        <v>2239.7799999999997</v>
      </c>
      <c r="D205" s="75" t="s">
        <v>478</v>
      </c>
      <c r="E205" s="75" t="s">
        <v>479</v>
      </c>
      <c r="F205" s="75" t="s">
        <v>273</v>
      </c>
      <c r="G205" s="75" t="s">
        <v>206</v>
      </c>
    </row>
    <row r="206" spans="1:7" x14ac:dyDescent="0.35">
      <c r="A206" s="74">
        <v>41192</v>
      </c>
      <c r="B206" s="75" t="s">
        <v>162</v>
      </c>
      <c r="C206" s="75">
        <v>1876.6</v>
      </c>
      <c r="D206" s="75" t="s">
        <v>480</v>
      </c>
      <c r="E206" s="75" t="s">
        <v>481</v>
      </c>
      <c r="F206" s="75" t="s">
        <v>212</v>
      </c>
      <c r="G206" s="75" t="s">
        <v>206</v>
      </c>
    </row>
    <row r="207" spans="1:7" x14ac:dyDescent="0.35">
      <c r="A207" s="74">
        <v>41194</v>
      </c>
      <c r="B207" s="75" t="s">
        <v>162</v>
      </c>
      <c r="C207" s="75">
        <v>1163.23</v>
      </c>
      <c r="D207" s="75" t="s">
        <v>482</v>
      </c>
      <c r="E207" s="75" t="s">
        <v>483</v>
      </c>
      <c r="F207" s="75" t="s">
        <v>165</v>
      </c>
      <c r="G207" s="75" t="s">
        <v>166</v>
      </c>
    </row>
    <row r="208" spans="1:7" x14ac:dyDescent="0.35">
      <c r="A208" s="74">
        <v>41200</v>
      </c>
      <c r="B208" s="75" t="s">
        <v>162</v>
      </c>
      <c r="C208" s="75">
        <v>1735.32</v>
      </c>
      <c r="D208" s="75" t="s">
        <v>227</v>
      </c>
      <c r="E208" s="75" t="s">
        <v>484</v>
      </c>
      <c r="F208" s="75" t="s">
        <v>165</v>
      </c>
      <c r="G208" s="75" t="s">
        <v>166</v>
      </c>
    </row>
    <row r="209" spans="1:7" x14ac:dyDescent="0.35">
      <c r="A209" s="74">
        <v>41209</v>
      </c>
      <c r="B209" s="75" t="s">
        <v>162</v>
      </c>
      <c r="C209" s="75">
        <v>2322.39</v>
      </c>
      <c r="D209" s="75" t="s">
        <v>321</v>
      </c>
      <c r="E209" s="75" t="s">
        <v>485</v>
      </c>
      <c r="F209" s="75" t="s">
        <v>323</v>
      </c>
      <c r="G209" s="75" t="s">
        <v>173</v>
      </c>
    </row>
    <row r="210" spans="1:7" x14ac:dyDescent="0.35">
      <c r="A210" s="74">
        <v>41212</v>
      </c>
      <c r="B210" s="75" t="s">
        <v>162</v>
      </c>
      <c r="C210" s="75">
        <v>2250.0500000000002</v>
      </c>
      <c r="D210" s="75" t="s">
        <v>210</v>
      </c>
      <c r="E210" s="75" t="s">
        <v>486</v>
      </c>
      <c r="F210" s="75" t="s">
        <v>212</v>
      </c>
      <c r="G210" s="75" t="s">
        <v>206</v>
      </c>
    </row>
    <row r="211" spans="1:7" x14ac:dyDescent="0.35">
      <c r="A211" s="74">
        <v>41222</v>
      </c>
      <c r="B211" s="75" t="s">
        <v>162</v>
      </c>
      <c r="C211" s="75">
        <v>2252.56</v>
      </c>
      <c r="D211" s="75" t="s">
        <v>168</v>
      </c>
      <c r="E211" s="75" t="s">
        <v>487</v>
      </c>
      <c r="F211" s="75" t="s">
        <v>165</v>
      </c>
      <c r="G211" s="75" t="s">
        <v>166</v>
      </c>
    </row>
    <row r="212" spans="1:7" x14ac:dyDescent="0.35">
      <c r="A212" s="74">
        <v>41226</v>
      </c>
      <c r="B212" s="75" t="s">
        <v>162</v>
      </c>
      <c r="C212" s="75">
        <v>2127.14</v>
      </c>
      <c r="D212" s="75" t="s">
        <v>220</v>
      </c>
      <c r="E212" s="75" t="s">
        <v>488</v>
      </c>
      <c r="F212" s="75" t="s">
        <v>165</v>
      </c>
      <c r="G212" s="75" t="s">
        <v>166</v>
      </c>
    </row>
    <row r="213" spans="1:7" x14ac:dyDescent="0.35">
      <c r="A213" s="74">
        <v>41235</v>
      </c>
      <c r="B213" s="75" t="s">
        <v>162</v>
      </c>
      <c r="C213" s="75">
        <v>1112.3900000000001</v>
      </c>
      <c r="D213" s="75" t="s">
        <v>489</v>
      </c>
      <c r="E213" s="75" t="s">
        <v>490</v>
      </c>
      <c r="F213" s="75" t="s">
        <v>165</v>
      </c>
      <c r="G213" s="75" t="s">
        <v>166</v>
      </c>
    </row>
    <row r="214" spans="1:7" x14ac:dyDescent="0.35">
      <c r="A214" s="74">
        <v>41240</v>
      </c>
      <c r="B214" s="75" t="s">
        <v>162</v>
      </c>
      <c r="C214" s="75">
        <v>998.86</v>
      </c>
      <c r="D214" s="75" t="s">
        <v>289</v>
      </c>
      <c r="E214" s="75" t="s">
        <v>491</v>
      </c>
      <c r="F214" s="75" t="s">
        <v>236</v>
      </c>
      <c r="G214" s="75" t="s">
        <v>166</v>
      </c>
    </row>
    <row r="215" spans="1:7" x14ac:dyDescent="0.35">
      <c r="A215" s="74">
        <v>41242</v>
      </c>
      <c r="B215" s="75" t="s">
        <v>162</v>
      </c>
      <c r="C215" s="75">
        <v>2109.9</v>
      </c>
      <c r="D215" s="75" t="s">
        <v>176</v>
      </c>
      <c r="E215" s="75" t="s">
        <v>492</v>
      </c>
      <c r="F215" s="75" t="s">
        <v>178</v>
      </c>
      <c r="G215" s="75" t="s">
        <v>166</v>
      </c>
    </row>
    <row r="216" spans="1:7" x14ac:dyDescent="0.35">
      <c r="A216" s="74">
        <v>41244</v>
      </c>
      <c r="B216" s="75" t="s">
        <v>162</v>
      </c>
      <c r="C216" s="75">
        <v>1112.23</v>
      </c>
      <c r="D216" s="75" t="s">
        <v>338</v>
      </c>
      <c r="E216" s="75" t="s">
        <v>493</v>
      </c>
      <c r="F216" s="75" t="s">
        <v>172</v>
      </c>
      <c r="G216" s="75" t="s">
        <v>173</v>
      </c>
    </row>
    <row r="217" spans="1:7" x14ac:dyDescent="0.35">
      <c r="A217" s="74">
        <v>41396</v>
      </c>
      <c r="B217" s="75" t="s">
        <v>162</v>
      </c>
      <c r="C217" s="75">
        <v>1012.44</v>
      </c>
      <c r="D217" s="75" t="s">
        <v>494</v>
      </c>
      <c r="E217" s="75" t="s">
        <v>495</v>
      </c>
      <c r="F217" s="75" t="s">
        <v>266</v>
      </c>
      <c r="G217" s="75" t="s">
        <v>206</v>
      </c>
    </row>
    <row r="218" spans="1:7" x14ac:dyDescent="0.35">
      <c r="A218" s="74">
        <v>41401</v>
      </c>
      <c r="B218" s="75" t="s">
        <v>162</v>
      </c>
      <c r="C218" s="75">
        <v>2020.36</v>
      </c>
      <c r="D218" s="75" t="s">
        <v>496</v>
      </c>
      <c r="E218" s="75" t="s">
        <v>497</v>
      </c>
      <c r="F218" s="75" t="s">
        <v>239</v>
      </c>
      <c r="G218" s="75" t="s">
        <v>240</v>
      </c>
    </row>
    <row r="219" spans="1:7" x14ac:dyDescent="0.35">
      <c r="A219" s="74">
        <v>41465</v>
      </c>
      <c r="B219" s="75" t="s">
        <v>162</v>
      </c>
      <c r="C219" s="75">
        <v>2201.29</v>
      </c>
      <c r="D219" s="75" t="s">
        <v>498</v>
      </c>
      <c r="E219" s="75" t="s">
        <v>499</v>
      </c>
      <c r="F219" s="75" t="s">
        <v>181</v>
      </c>
      <c r="G219" s="75" t="s">
        <v>166</v>
      </c>
    </row>
    <row r="220" spans="1:7" x14ac:dyDescent="0.35">
      <c r="A220" s="74">
        <v>41485</v>
      </c>
      <c r="B220" s="75" t="s">
        <v>162</v>
      </c>
      <c r="C220" s="75">
        <v>1307.8699999999999</v>
      </c>
      <c r="D220" s="75" t="s">
        <v>500</v>
      </c>
      <c r="E220" s="75" t="s">
        <v>501</v>
      </c>
      <c r="F220" s="75" t="s">
        <v>502</v>
      </c>
      <c r="G220" s="75" t="s">
        <v>240</v>
      </c>
    </row>
    <row r="221" spans="1:7" x14ac:dyDescent="0.35">
      <c r="A221" s="74">
        <v>41542</v>
      </c>
      <c r="B221" s="75" t="s">
        <v>167</v>
      </c>
      <c r="C221" s="75">
        <v>1052.42</v>
      </c>
      <c r="D221" s="75" t="s">
        <v>503</v>
      </c>
      <c r="E221" s="75" t="s">
        <v>504</v>
      </c>
      <c r="F221" s="75" t="s">
        <v>226</v>
      </c>
      <c r="G221" s="75" t="s">
        <v>206</v>
      </c>
    </row>
    <row r="222" spans="1:7" x14ac:dyDescent="0.35">
      <c r="A222" s="74">
        <v>41569</v>
      </c>
      <c r="B222" s="75" t="s">
        <v>162</v>
      </c>
      <c r="C222" s="75">
        <v>1066.57</v>
      </c>
      <c r="D222" s="75" t="s">
        <v>505</v>
      </c>
      <c r="E222" s="75" t="s">
        <v>506</v>
      </c>
      <c r="F222" s="75" t="s">
        <v>165</v>
      </c>
      <c r="G222" s="75" t="s">
        <v>166</v>
      </c>
    </row>
    <row r="223" spans="1:7" x14ac:dyDescent="0.35">
      <c r="A223" s="74">
        <v>41571</v>
      </c>
      <c r="B223" s="75" t="s">
        <v>162</v>
      </c>
      <c r="C223" s="75">
        <v>1543.15</v>
      </c>
      <c r="D223" s="75" t="s">
        <v>176</v>
      </c>
      <c r="E223" s="75" t="s">
        <v>507</v>
      </c>
      <c r="F223" s="75" t="s">
        <v>178</v>
      </c>
      <c r="G223" s="75" t="s">
        <v>166</v>
      </c>
    </row>
    <row r="224" spans="1:7" x14ac:dyDescent="0.35">
      <c r="A224" s="74">
        <v>41585</v>
      </c>
      <c r="B224" s="75" t="s">
        <v>162</v>
      </c>
      <c r="C224" s="75">
        <v>1799</v>
      </c>
      <c r="D224" s="75" t="s">
        <v>224</v>
      </c>
      <c r="E224" s="75" t="s">
        <v>508</v>
      </c>
      <c r="F224" s="75" t="s">
        <v>226</v>
      </c>
      <c r="G224" s="75" t="s">
        <v>206</v>
      </c>
    </row>
    <row r="225" spans="1:7" x14ac:dyDescent="0.35">
      <c r="A225" s="74">
        <v>41590</v>
      </c>
      <c r="B225" s="75" t="s">
        <v>162</v>
      </c>
      <c r="C225" s="75">
        <v>1528.79</v>
      </c>
      <c r="D225" s="75" t="s">
        <v>246</v>
      </c>
      <c r="E225" s="75" t="s">
        <v>509</v>
      </c>
      <c r="F225" s="75" t="s">
        <v>248</v>
      </c>
      <c r="G225" s="75" t="s">
        <v>206</v>
      </c>
    </row>
    <row r="226" spans="1:7" x14ac:dyDescent="0.35">
      <c r="A226" s="74">
        <v>41590</v>
      </c>
      <c r="B226" s="75" t="s">
        <v>162</v>
      </c>
      <c r="C226" s="75">
        <v>2119.85</v>
      </c>
      <c r="D226" s="75" t="s">
        <v>188</v>
      </c>
      <c r="E226" s="75" t="s">
        <v>510</v>
      </c>
      <c r="F226" s="75" t="s">
        <v>190</v>
      </c>
      <c r="G226" s="75" t="s">
        <v>191</v>
      </c>
    </row>
    <row r="227" spans="1:7" x14ac:dyDescent="0.35">
      <c r="A227" s="74">
        <v>41594</v>
      </c>
      <c r="B227" s="75" t="s">
        <v>162</v>
      </c>
      <c r="C227" s="75">
        <v>2127.42</v>
      </c>
      <c r="D227" s="75" t="s">
        <v>511</v>
      </c>
      <c r="E227" s="75" t="s">
        <v>512</v>
      </c>
      <c r="F227" s="75" t="s">
        <v>200</v>
      </c>
      <c r="G227" s="75" t="s">
        <v>191</v>
      </c>
    </row>
    <row r="228" spans="1:7" x14ac:dyDescent="0.35">
      <c r="A228" s="74">
        <v>41599</v>
      </c>
      <c r="B228" s="75" t="s">
        <v>162</v>
      </c>
      <c r="C228" s="75">
        <v>996.3</v>
      </c>
      <c r="D228" s="75" t="s">
        <v>336</v>
      </c>
      <c r="E228" s="75" t="s">
        <v>513</v>
      </c>
      <c r="F228" s="75" t="s">
        <v>165</v>
      </c>
      <c r="G228" s="75" t="s">
        <v>166</v>
      </c>
    </row>
    <row r="229" spans="1:7" x14ac:dyDescent="0.35">
      <c r="A229" s="74">
        <v>41600</v>
      </c>
      <c r="B229" s="75" t="s">
        <v>167</v>
      </c>
      <c r="C229" s="75">
        <v>980.1</v>
      </c>
      <c r="D229" s="75" t="s">
        <v>176</v>
      </c>
      <c r="E229" s="75" t="s">
        <v>514</v>
      </c>
      <c r="F229" s="75" t="s">
        <v>178</v>
      </c>
      <c r="G229" s="75" t="s">
        <v>166</v>
      </c>
    </row>
    <row r="230" spans="1:7" x14ac:dyDescent="0.35">
      <c r="A230" s="74">
        <v>41604</v>
      </c>
      <c r="B230" s="75" t="s">
        <v>162</v>
      </c>
      <c r="C230" s="75">
        <v>2198.73</v>
      </c>
      <c r="D230" s="75" t="s">
        <v>246</v>
      </c>
      <c r="E230" s="75" t="s">
        <v>515</v>
      </c>
      <c r="F230" s="75" t="s">
        <v>248</v>
      </c>
      <c r="G230" s="75" t="s">
        <v>206</v>
      </c>
    </row>
    <row r="231" spans="1:7" x14ac:dyDescent="0.35">
      <c r="A231" s="74">
        <v>41604</v>
      </c>
      <c r="B231" s="75" t="s">
        <v>162</v>
      </c>
      <c r="C231" s="75">
        <v>2197.63</v>
      </c>
      <c r="D231" s="75" t="s">
        <v>309</v>
      </c>
      <c r="E231" s="75" t="s">
        <v>516</v>
      </c>
      <c r="F231" s="75" t="s">
        <v>181</v>
      </c>
      <c r="G231" s="75" t="s">
        <v>166</v>
      </c>
    </row>
    <row r="232" spans="1:7" x14ac:dyDescent="0.35">
      <c r="A232" s="74">
        <v>41605</v>
      </c>
      <c r="B232" s="75" t="s">
        <v>162</v>
      </c>
      <c r="C232" s="75">
        <v>1000.36</v>
      </c>
      <c r="D232" s="75" t="s">
        <v>461</v>
      </c>
      <c r="E232" s="75" t="s">
        <v>517</v>
      </c>
      <c r="F232" s="75" t="s">
        <v>236</v>
      </c>
      <c r="G232" s="75" t="s">
        <v>166</v>
      </c>
    </row>
    <row r="233" spans="1:7" x14ac:dyDescent="0.35">
      <c r="A233" s="74">
        <v>41611</v>
      </c>
      <c r="B233" s="75" t="s">
        <v>162</v>
      </c>
      <c r="C233" s="75">
        <v>2172.31</v>
      </c>
      <c r="D233" s="75" t="s">
        <v>518</v>
      </c>
      <c r="E233" s="75" t="s">
        <v>519</v>
      </c>
      <c r="F233" s="75" t="s">
        <v>190</v>
      </c>
      <c r="G233" s="75" t="s">
        <v>191</v>
      </c>
    </row>
    <row r="234" spans="1:7" x14ac:dyDescent="0.35">
      <c r="A234" s="74">
        <v>41611</v>
      </c>
      <c r="B234" s="75" t="s">
        <v>162</v>
      </c>
      <c r="C234" s="75">
        <v>1646.01</v>
      </c>
      <c r="D234" s="75" t="s">
        <v>520</v>
      </c>
      <c r="E234" s="75" t="s">
        <v>521</v>
      </c>
      <c r="F234" s="75" t="s">
        <v>172</v>
      </c>
      <c r="G234" s="75" t="s">
        <v>173</v>
      </c>
    </row>
    <row r="235" spans="1:7" x14ac:dyDescent="0.35">
      <c r="A235" s="74">
        <v>41625</v>
      </c>
      <c r="B235" s="75" t="s">
        <v>162</v>
      </c>
      <c r="C235" s="75">
        <v>2226.06</v>
      </c>
      <c r="D235" s="75" t="s">
        <v>163</v>
      </c>
      <c r="E235" s="75" t="s">
        <v>522</v>
      </c>
      <c r="F235" s="75" t="s">
        <v>165</v>
      </c>
      <c r="G235" s="75" t="s">
        <v>166</v>
      </c>
    </row>
    <row r="236" spans="1:7" x14ac:dyDescent="0.35">
      <c r="A236" s="74">
        <v>41765</v>
      </c>
      <c r="B236" s="75" t="s">
        <v>162</v>
      </c>
      <c r="C236" s="75">
        <v>1559.21</v>
      </c>
      <c r="D236" s="75" t="s">
        <v>523</v>
      </c>
      <c r="E236" s="75" t="s">
        <v>524</v>
      </c>
      <c r="F236" s="75" t="s">
        <v>236</v>
      </c>
      <c r="G236" s="75" t="s">
        <v>166</v>
      </c>
    </row>
    <row r="237" spans="1:7" x14ac:dyDescent="0.35">
      <c r="A237" s="74">
        <v>41765</v>
      </c>
      <c r="B237" s="75" t="s">
        <v>167</v>
      </c>
      <c r="C237" s="75">
        <v>2267.34</v>
      </c>
      <c r="D237" s="75" t="s">
        <v>319</v>
      </c>
      <c r="E237" s="75" t="s">
        <v>525</v>
      </c>
      <c r="F237" s="75" t="s">
        <v>181</v>
      </c>
      <c r="G237" s="75" t="s">
        <v>166</v>
      </c>
    </row>
    <row r="238" spans="1:7" x14ac:dyDescent="0.35">
      <c r="A238" s="74">
        <v>41765</v>
      </c>
      <c r="B238" s="75" t="s">
        <v>162</v>
      </c>
      <c r="C238" s="75">
        <v>2162.27</v>
      </c>
      <c r="D238" s="75" t="s">
        <v>271</v>
      </c>
      <c r="E238" s="75" t="s">
        <v>526</v>
      </c>
      <c r="F238" s="75" t="s">
        <v>273</v>
      </c>
      <c r="G238" s="75" t="s">
        <v>206</v>
      </c>
    </row>
    <row r="239" spans="1:7" x14ac:dyDescent="0.35">
      <c r="A239" s="74">
        <v>41876</v>
      </c>
      <c r="B239" s="75" t="s">
        <v>162</v>
      </c>
      <c r="C239" s="75">
        <v>2201.6999999999998</v>
      </c>
      <c r="D239" s="75" t="s">
        <v>289</v>
      </c>
      <c r="E239" s="75" t="s">
        <v>527</v>
      </c>
      <c r="F239" s="75" t="s">
        <v>236</v>
      </c>
      <c r="G239" s="75" t="s">
        <v>166</v>
      </c>
    </row>
    <row r="240" spans="1:7" x14ac:dyDescent="0.35">
      <c r="A240" s="74">
        <v>41941</v>
      </c>
      <c r="B240" s="75" t="s">
        <v>162</v>
      </c>
      <c r="C240" s="75">
        <v>2304</v>
      </c>
      <c r="D240" s="75" t="s">
        <v>246</v>
      </c>
      <c r="E240" s="75" t="s">
        <v>528</v>
      </c>
      <c r="F240" s="75" t="s">
        <v>248</v>
      </c>
      <c r="G240" s="75" t="s">
        <v>206</v>
      </c>
    </row>
    <row r="241" spans="1:7" x14ac:dyDescent="0.35">
      <c r="A241" s="74">
        <v>41942</v>
      </c>
      <c r="B241" s="75" t="s">
        <v>162</v>
      </c>
      <c r="C241" s="75">
        <v>1029.96</v>
      </c>
      <c r="D241" s="75" t="s">
        <v>500</v>
      </c>
      <c r="E241" s="75" t="s">
        <v>529</v>
      </c>
      <c r="F241" s="75" t="s">
        <v>502</v>
      </c>
      <c r="G241" s="75" t="s">
        <v>240</v>
      </c>
    </row>
    <row r="242" spans="1:7" x14ac:dyDescent="0.35">
      <c r="A242" s="74">
        <v>41942</v>
      </c>
      <c r="B242" s="75" t="s">
        <v>162</v>
      </c>
      <c r="C242" s="75">
        <v>2129.5100000000002</v>
      </c>
      <c r="D242" s="75" t="s">
        <v>342</v>
      </c>
      <c r="E242" s="75" t="s">
        <v>530</v>
      </c>
      <c r="F242" s="75" t="s">
        <v>344</v>
      </c>
      <c r="G242" s="75" t="s">
        <v>206</v>
      </c>
    </row>
    <row r="243" spans="1:7" x14ac:dyDescent="0.35">
      <c r="A243" s="74">
        <v>41949</v>
      </c>
      <c r="B243" s="75" t="s">
        <v>162</v>
      </c>
      <c r="C243" s="75">
        <v>2050.33</v>
      </c>
      <c r="D243" s="75" t="s">
        <v>531</v>
      </c>
      <c r="E243" s="75" t="s">
        <v>532</v>
      </c>
      <c r="F243" s="75" t="s">
        <v>533</v>
      </c>
      <c r="G243" s="75" t="s">
        <v>240</v>
      </c>
    </row>
    <row r="244" spans="1:7" x14ac:dyDescent="0.35">
      <c r="A244" s="74">
        <v>41956</v>
      </c>
      <c r="B244" s="75" t="s">
        <v>162</v>
      </c>
      <c r="C244" s="75">
        <v>840.53</v>
      </c>
      <c r="D244" s="75" t="s">
        <v>304</v>
      </c>
      <c r="E244" s="75" t="s">
        <v>534</v>
      </c>
      <c r="F244" s="75" t="s">
        <v>165</v>
      </c>
      <c r="G244" s="75" t="s">
        <v>166</v>
      </c>
    </row>
    <row r="245" spans="1:7" x14ac:dyDescent="0.35">
      <c r="A245" s="74">
        <v>41963</v>
      </c>
      <c r="B245" s="75" t="s">
        <v>162</v>
      </c>
      <c r="C245" s="75">
        <v>1001.58</v>
      </c>
      <c r="D245" s="75" t="s">
        <v>535</v>
      </c>
      <c r="E245" s="75" t="s">
        <v>536</v>
      </c>
      <c r="F245" s="75" t="s">
        <v>190</v>
      </c>
      <c r="G245" s="75" t="s">
        <v>191</v>
      </c>
    </row>
    <row r="246" spans="1:7" x14ac:dyDescent="0.35">
      <c r="A246" s="74">
        <v>41964</v>
      </c>
      <c r="B246" s="75" t="s">
        <v>162</v>
      </c>
      <c r="C246" s="75">
        <v>1118.2</v>
      </c>
      <c r="D246" s="75" t="s">
        <v>537</v>
      </c>
      <c r="E246" s="75" t="s">
        <v>538</v>
      </c>
      <c r="F246" s="75" t="s">
        <v>190</v>
      </c>
      <c r="G246" s="75" t="s">
        <v>191</v>
      </c>
    </row>
    <row r="247" spans="1:7" x14ac:dyDescent="0.35">
      <c r="A247" s="74">
        <v>41968</v>
      </c>
      <c r="B247" s="75" t="s">
        <v>162</v>
      </c>
      <c r="C247" s="75">
        <v>2149.44</v>
      </c>
      <c r="D247" s="75" t="s">
        <v>539</v>
      </c>
      <c r="E247" s="75" t="s">
        <v>540</v>
      </c>
      <c r="F247" s="75" t="s">
        <v>541</v>
      </c>
      <c r="G247" s="75" t="s">
        <v>240</v>
      </c>
    </row>
    <row r="248" spans="1:7" x14ac:dyDescent="0.35">
      <c r="A248" s="74">
        <v>41970</v>
      </c>
      <c r="B248" s="75" t="s">
        <v>167</v>
      </c>
      <c r="C248" s="75">
        <v>2176.35</v>
      </c>
      <c r="D248" s="75" t="s">
        <v>299</v>
      </c>
      <c r="E248" s="75" t="s">
        <v>542</v>
      </c>
      <c r="F248" s="75" t="s">
        <v>301</v>
      </c>
      <c r="G248" s="75" t="s">
        <v>191</v>
      </c>
    </row>
    <row r="249" spans="1:7" x14ac:dyDescent="0.35">
      <c r="A249" s="74">
        <v>41972</v>
      </c>
      <c r="B249" s="75" t="s">
        <v>162</v>
      </c>
      <c r="C249" s="75">
        <v>2158.88</v>
      </c>
      <c r="D249" s="75" t="s">
        <v>260</v>
      </c>
      <c r="E249" s="75" t="s">
        <v>543</v>
      </c>
      <c r="F249" s="75" t="s">
        <v>262</v>
      </c>
      <c r="G249" s="75" t="s">
        <v>206</v>
      </c>
    </row>
    <row r="250" spans="1:7" x14ac:dyDescent="0.35">
      <c r="A250" s="74">
        <v>41975</v>
      </c>
      <c r="B250" s="75" t="s">
        <v>162</v>
      </c>
      <c r="C250" s="75">
        <v>1095.46</v>
      </c>
      <c r="D250" s="75" t="s">
        <v>544</v>
      </c>
      <c r="E250" s="75" t="s">
        <v>545</v>
      </c>
      <c r="F250" s="75" t="s">
        <v>248</v>
      </c>
      <c r="G250" s="75" t="s">
        <v>206</v>
      </c>
    </row>
    <row r="251" spans="1:7" x14ac:dyDescent="0.35">
      <c r="A251" s="74">
        <v>41977</v>
      </c>
      <c r="B251" s="75" t="s">
        <v>162</v>
      </c>
      <c r="C251" s="75">
        <v>2084.46</v>
      </c>
      <c r="D251" s="75" t="s">
        <v>279</v>
      </c>
      <c r="E251" s="75" t="s">
        <v>546</v>
      </c>
      <c r="F251" s="75" t="s">
        <v>281</v>
      </c>
      <c r="G251" s="75" t="s">
        <v>240</v>
      </c>
    </row>
    <row r="252" spans="1:7" x14ac:dyDescent="0.35">
      <c r="A252" s="74">
        <v>41984</v>
      </c>
      <c r="B252" s="75" t="s">
        <v>162</v>
      </c>
      <c r="C252" s="75">
        <v>2208.75</v>
      </c>
      <c r="D252" s="75" t="s">
        <v>279</v>
      </c>
      <c r="E252" s="75" t="s">
        <v>547</v>
      </c>
      <c r="F252" s="75" t="s">
        <v>281</v>
      </c>
      <c r="G252" s="75" t="s">
        <v>240</v>
      </c>
    </row>
    <row r="253" spans="1:7" x14ac:dyDescent="0.35">
      <c r="A253" s="74">
        <v>41984</v>
      </c>
      <c r="B253" s="75" t="s">
        <v>162</v>
      </c>
      <c r="C253" s="75">
        <v>2091.84</v>
      </c>
      <c r="D253" s="75" t="s">
        <v>548</v>
      </c>
      <c r="E253" s="75" t="s">
        <v>549</v>
      </c>
      <c r="F253" s="75" t="s">
        <v>239</v>
      </c>
      <c r="G253" s="75" t="s">
        <v>240</v>
      </c>
    </row>
    <row r="254" spans="1:7" x14ac:dyDescent="0.35">
      <c r="A254" s="74">
        <v>41984</v>
      </c>
      <c r="B254" s="75" t="s">
        <v>162</v>
      </c>
      <c r="C254" s="75">
        <v>1777.29</v>
      </c>
      <c r="D254" s="75" t="s">
        <v>176</v>
      </c>
      <c r="E254" s="75" t="s">
        <v>550</v>
      </c>
      <c r="F254" s="75" t="s">
        <v>178</v>
      </c>
      <c r="G254" s="75" t="s">
        <v>166</v>
      </c>
    </row>
    <row r="255" spans="1:7" x14ac:dyDescent="0.35">
      <c r="A255" s="74">
        <v>42081</v>
      </c>
      <c r="B255" s="75" t="s">
        <v>162</v>
      </c>
      <c r="C255" s="75">
        <v>2254.8000000000002</v>
      </c>
      <c r="D255" s="75" t="s">
        <v>551</v>
      </c>
      <c r="E255" s="75" t="s">
        <v>552</v>
      </c>
      <c r="F255" s="75" t="s">
        <v>273</v>
      </c>
      <c r="G255" s="75" t="s">
        <v>206</v>
      </c>
    </row>
    <row r="256" spans="1:7" x14ac:dyDescent="0.35">
      <c r="A256" s="74">
        <v>42110</v>
      </c>
      <c r="B256" s="75" t="s">
        <v>162</v>
      </c>
      <c r="C256" s="75">
        <v>1026.44</v>
      </c>
      <c r="D256" s="75" t="s">
        <v>267</v>
      </c>
      <c r="E256" s="75" t="s">
        <v>553</v>
      </c>
      <c r="F256" s="75" t="s">
        <v>165</v>
      </c>
      <c r="G256" s="75" t="s">
        <v>166</v>
      </c>
    </row>
    <row r="257" spans="1:7" x14ac:dyDescent="0.35">
      <c r="A257" s="74">
        <v>42129</v>
      </c>
      <c r="B257" s="75" t="s">
        <v>167</v>
      </c>
      <c r="C257" s="75">
        <v>2133.86</v>
      </c>
      <c r="D257" s="75" t="s">
        <v>243</v>
      </c>
      <c r="E257" s="75" t="s">
        <v>243</v>
      </c>
      <c r="F257" s="75" t="s">
        <v>178</v>
      </c>
      <c r="G257" s="75" t="s">
        <v>166</v>
      </c>
    </row>
    <row r="258" spans="1:7" x14ac:dyDescent="0.35">
      <c r="A258" s="74">
        <v>42157</v>
      </c>
      <c r="B258" s="75" t="s">
        <v>162</v>
      </c>
      <c r="C258" s="75">
        <v>956.08</v>
      </c>
      <c r="D258" s="75" t="s">
        <v>246</v>
      </c>
      <c r="E258" s="75" t="s">
        <v>554</v>
      </c>
      <c r="F258" s="75" t="s">
        <v>248</v>
      </c>
      <c r="G258" s="75" t="s">
        <v>206</v>
      </c>
    </row>
    <row r="259" spans="1:7" x14ac:dyDescent="0.35">
      <c r="A259" s="74">
        <v>42180</v>
      </c>
      <c r="B259" s="75" t="s">
        <v>162</v>
      </c>
      <c r="C259" s="75">
        <v>977.61</v>
      </c>
      <c r="D259" s="75" t="s">
        <v>168</v>
      </c>
      <c r="E259" s="75" t="s">
        <v>555</v>
      </c>
      <c r="F259" s="75" t="s">
        <v>165</v>
      </c>
      <c r="G259" s="75" t="s">
        <v>166</v>
      </c>
    </row>
    <row r="260" spans="1:7" x14ac:dyDescent="0.35">
      <c r="A260" s="74">
        <v>42185</v>
      </c>
      <c r="B260" s="75" t="s">
        <v>162</v>
      </c>
      <c r="C260" s="75">
        <v>1975.12</v>
      </c>
      <c r="D260" s="75" t="s">
        <v>556</v>
      </c>
      <c r="E260" s="75" t="s">
        <v>557</v>
      </c>
      <c r="F260" s="75" t="s">
        <v>558</v>
      </c>
      <c r="G260" s="75" t="s">
        <v>240</v>
      </c>
    </row>
    <row r="261" spans="1:7" x14ac:dyDescent="0.35">
      <c r="A261" s="74">
        <v>42243</v>
      </c>
      <c r="B261" s="75" t="s">
        <v>162</v>
      </c>
      <c r="C261" s="75">
        <v>2281.38</v>
      </c>
      <c r="D261" s="75" t="s">
        <v>237</v>
      </c>
      <c r="E261" s="75" t="s">
        <v>559</v>
      </c>
      <c r="F261" s="75" t="s">
        <v>239</v>
      </c>
      <c r="G261" s="75" t="s">
        <v>240</v>
      </c>
    </row>
    <row r="262" spans="1:7" x14ac:dyDescent="0.35">
      <c r="A262" s="74">
        <v>42271</v>
      </c>
      <c r="B262" s="75" t="s">
        <v>162</v>
      </c>
      <c r="C262" s="75">
        <v>2153</v>
      </c>
      <c r="D262" s="75" t="s">
        <v>560</v>
      </c>
      <c r="E262" s="75" t="s">
        <v>561</v>
      </c>
      <c r="F262" s="75" t="s">
        <v>181</v>
      </c>
      <c r="G262" s="75" t="s">
        <v>166</v>
      </c>
    </row>
    <row r="263" spans="1:7" x14ac:dyDescent="0.35">
      <c r="A263" s="74">
        <v>42271</v>
      </c>
      <c r="B263" s="75" t="s">
        <v>167</v>
      </c>
      <c r="C263" s="75">
        <v>1393.3200000000002</v>
      </c>
      <c r="D263" s="75" t="s">
        <v>163</v>
      </c>
      <c r="E263" s="75" t="s">
        <v>562</v>
      </c>
      <c r="F263" s="75" t="s">
        <v>165</v>
      </c>
      <c r="G263" s="75" t="s">
        <v>166</v>
      </c>
    </row>
    <row r="264" spans="1:7" x14ac:dyDescent="0.35">
      <c r="A264" s="74">
        <v>42276</v>
      </c>
      <c r="B264" s="75" t="s">
        <v>162</v>
      </c>
      <c r="C264" s="75">
        <v>2372.56</v>
      </c>
      <c r="D264" s="75" t="s">
        <v>342</v>
      </c>
      <c r="E264" s="75" t="s">
        <v>563</v>
      </c>
      <c r="F264" s="75" t="s">
        <v>344</v>
      </c>
      <c r="G264" s="75" t="s">
        <v>206</v>
      </c>
    </row>
    <row r="265" spans="1:7" x14ac:dyDescent="0.35">
      <c r="A265" s="74">
        <v>42307</v>
      </c>
      <c r="B265" s="75" t="s">
        <v>162</v>
      </c>
      <c r="C265" s="75">
        <v>2048.5500000000002</v>
      </c>
      <c r="D265" s="75" t="s">
        <v>564</v>
      </c>
      <c r="E265" s="75" t="s">
        <v>565</v>
      </c>
      <c r="F265" s="75" t="s">
        <v>212</v>
      </c>
      <c r="G265" s="75" t="s">
        <v>206</v>
      </c>
    </row>
    <row r="266" spans="1:7" x14ac:dyDescent="0.35">
      <c r="A266" s="74">
        <v>42311</v>
      </c>
      <c r="B266" s="75" t="s">
        <v>162</v>
      </c>
      <c r="C266" s="75">
        <v>998.11</v>
      </c>
      <c r="D266" s="75" t="s">
        <v>319</v>
      </c>
      <c r="E266" s="75" t="s">
        <v>566</v>
      </c>
      <c r="F266" s="75" t="s">
        <v>181</v>
      </c>
      <c r="G266" s="75" t="s">
        <v>166</v>
      </c>
    </row>
    <row r="267" spans="1:7" x14ac:dyDescent="0.35">
      <c r="A267" s="74">
        <v>42488</v>
      </c>
      <c r="B267" s="75" t="s">
        <v>162</v>
      </c>
      <c r="C267" s="75">
        <v>2184.59</v>
      </c>
      <c r="D267" s="75" t="s">
        <v>243</v>
      </c>
      <c r="E267" s="75" t="s">
        <v>567</v>
      </c>
      <c r="F267" s="75" t="s">
        <v>178</v>
      </c>
      <c r="G267" s="75" t="s">
        <v>166</v>
      </c>
    </row>
    <row r="268" spans="1:7" x14ac:dyDescent="0.35">
      <c r="A268" s="74">
        <v>42511</v>
      </c>
      <c r="B268" s="75" t="s">
        <v>162</v>
      </c>
      <c r="C268" s="75">
        <v>2178.14</v>
      </c>
      <c r="D268" s="75" t="s">
        <v>163</v>
      </c>
      <c r="E268" s="75" t="s">
        <v>568</v>
      </c>
      <c r="F268" s="75" t="s">
        <v>165</v>
      </c>
      <c r="G268" s="75" t="s">
        <v>166</v>
      </c>
    </row>
    <row r="269" spans="1:7" x14ac:dyDescent="0.35">
      <c r="A269" s="74">
        <v>43252</v>
      </c>
      <c r="B269" s="75" t="s">
        <v>167</v>
      </c>
      <c r="C269" s="75">
        <v>1975.94</v>
      </c>
      <c r="D269" s="75" t="s">
        <v>569</v>
      </c>
      <c r="E269" s="75" t="s">
        <v>569</v>
      </c>
      <c r="F269" s="75" t="s">
        <v>165</v>
      </c>
      <c r="G269" s="75" t="s">
        <v>166</v>
      </c>
    </row>
    <row r="270" spans="1:7" x14ac:dyDescent="0.35">
      <c r="A270" s="74">
        <v>43374</v>
      </c>
      <c r="B270" s="75" t="s">
        <v>162</v>
      </c>
      <c r="C270" s="75">
        <v>2061.3000000000002</v>
      </c>
      <c r="D270" s="75" t="s">
        <v>383</v>
      </c>
      <c r="E270" s="75" t="s">
        <v>570</v>
      </c>
      <c r="F270" s="75" t="s">
        <v>385</v>
      </c>
      <c r="G270" s="75" t="s">
        <v>191</v>
      </c>
    </row>
    <row r="271" spans="1:7" x14ac:dyDescent="0.35">
      <c r="A271" s="74">
        <v>43374</v>
      </c>
      <c r="B271" s="75" t="s">
        <v>162</v>
      </c>
      <c r="C271" s="75">
        <v>1853.8600000000001</v>
      </c>
      <c r="D271" s="75" t="s">
        <v>571</v>
      </c>
      <c r="E271" s="75" t="s">
        <v>572</v>
      </c>
      <c r="F271" s="75" t="s">
        <v>212</v>
      </c>
      <c r="G271" s="75" t="s">
        <v>206</v>
      </c>
    </row>
    <row r="272" spans="1:7" x14ac:dyDescent="0.35">
      <c r="A272" s="74">
        <v>43374</v>
      </c>
      <c r="B272" s="75" t="s">
        <v>162</v>
      </c>
      <c r="C272" s="75">
        <v>2099.04</v>
      </c>
      <c r="D272" s="75" t="s">
        <v>361</v>
      </c>
      <c r="E272" s="75" t="s">
        <v>573</v>
      </c>
      <c r="F272" s="75" t="s">
        <v>262</v>
      </c>
      <c r="G272" s="75" t="s">
        <v>206</v>
      </c>
    </row>
    <row r="273" spans="1:7" x14ac:dyDescent="0.35">
      <c r="A273" s="74">
        <v>43580</v>
      </c>
      <c r="B273" s="75" t="s">
        <v>162</v>
      </c>
      <c r="C273" s="75">
        <v>1993.96</v>
      </c>
      <c r="D273" s="75" t="s">
        <v>574</v>
      </c>
      <c r="E273" s="75" t="s">
        <v>575</v>
      </c>
      <c r="F273" s="75" t="s">
        <v>205</v>
      </c>
      <c r="G273" s="75" t="s">
        <v>206</v>
      </c>
    </row>
    <row r="274" spans="1:7" x14ac:dyDescent="0.35">
      <c r="A274" s="74">
        <v>43580</v>
      </c>
      <c r="B274" s="75" t="s">
        <v>162</v>
      </c>
      <c r="C274" s="75">
        <v>2234.0500000000002</v>
      </c>
      <c r="D274" s="75" t="s">
        <v>576</v>
      </c>
      <c r="E274" s="75" t="s">
        <v>577</v>
      </c>
      <c r="F274" s="75" t="s">
        <v>212</v>
      </c>
      <c r="G274" s="75" t="s">
        <v>206</v>
      </c>
    </row>
    <row r="275" spans="1:7" x14ac:dyDescent="0.35">
      <c r="A275" s="74">
        <v>43580</v>
      </c>
      <c r="B275" s="75" t="s">
        <v>162</v>
      </c>
      <c r="C275" s="75">
        <v>2177.0700000000002</v>
      </c>
      <c r="D275" s="75" t="s">
        <v>578</v>
      </c>
      <c r="E275" s="75" t="s">
        <v>579</v>
      </c>
      <c r="F275" s="75" t="s">
        <v>239</v>
      </c>
      <c r="G275" s="75" t="s">
        <v>240</v>
      </c>
    </row>
    <row r="276" spans="1:7" x14ac:dyDescent="0.35">
      <c r="A276" s="74">
        <v>43621</v>
      </c>
      <c r="B276" s="75" t="s">
        <v>162</v>
      </c>
      <c r="C276" s="75">
        <v>2012.82</v>
      </c>
      <c r="D276" s="75" t="s">
        <v>170</v>
      </c>
      <c r="E276" s="75" t="s">
        <v>580</v>
      </c>
      <c r="F276" s="75" t="s">
        <v>172</v>
      </c>
      <c r="G276" s="75" t="s">
        <v>173</v>
      </c>
    </row>
    <row r="277" spans="1:7" x14ac:dyDescent="0.35">
      <c r="A277" s="74">
        <v>43727</v>
      </c>
      <c r="B277" s="75" t="s">
        <v>162</v>
      </c>
      <c r="C277" s="75">
        <v>1397</v>
      </c>
      <c r="D277" s="75" t="s">
        <v>581</v>
      </c>
      <c r="E277" s="75" t="s">
        <v>582</v>
      </c>
      <c r="F277" s="75" t="s">
        <v>165</v>
      </c>
      <c r="G277" s="75" t="s">
        <v>166</v>
      </c>
    </row>
    <row r="278" spans="1:7" x14ac:dyDescent="0.35">
      <c r="A278" s="74">
        <v>43734</v>
      </c>
      <c r="B278" s="75" t="s">
        <v>162</v>
      </c>
      <c r="C278" s="75">
        <v>1740</v>
      </c>
      <c r="D278" s="75" t="s">
        <v>583</v>
      </c>
      <c r="E278" s="75" t="s">
        <v>584</v>
      </c>
      <c r="F278" s="75" t="s">
        <v>323</v>
      </c>
      <c r="G278" s="75" t="s">
        <v>173</v>
      </c>
    </row>
    <row r="279" spans="1:7" x14ac:dyDescent="0.35">
      <c r="A279" s="74">
        <v>43739</v>
      </c>
      <c r="B279" s="75" t="s">
        <v>162</v>
      </c>
      <c r="C279" s="75">
        <v>2191.16</v>
      </c>
      <c r="D279" s="75" t="s">
        <v>279</v>
      </c>
      <c r="E279" s="75" t="s">
        <v>585</v>
      </c>
      <c r="F279" s="75" t="s">
        <v>281</v>
      </c>
      <c r="G279" s="75" t="s">
        <v>240</v>
      </c>
    </row>
    <row r="280" spans="1:7" x14ac:dyDescent="0.35">
      <c r="A280" s="74">
        <v>43741</v>
      </c>
      <c r="B280" s="75" t="s">
        <v>162</v>
      </c>
      <c r="C280" s="75">
        <v>2129.5100000000002</v>
      </c>
      <c r="D280" s="75" t="s">
        <v>246</v>
      </c>
      <c r="E280" s="75" t="s">
        <v>586</v>
      </c>
      <c r="F280" s="75" t="s">
        <v>248</v>
      </c>
      <c r="G280" s="75" t="s">
        <v>206</v>
      </c>
    </row>
    <row r="281" spans="1:7" x14ac:dyDescent="0.35">
      <c r="A281" s="74">
        <v>43795</v>
      </c>
      <c r="B281" s="75" t="s">
        <v>162</v>
      </c>
      <c r="C281" s="75">
        <v>1853.94</v>
      </c>
      <c r="D281" s="75" t="s">
        <v>264</v>
      </c>
      <c r="E281" s="75" t="s">
        <v>587</v>
      </c>
      <c r="F281" s="75" t="s">
        <v>266</v>
      </c>
      <c r="G281" s="75" t="s">
        <v>206</v>
      </c>
    </row>
    <row r="282" spans="1:7" x14ac:dyDescent="0.35">
      <c r="A282" s="74">
        <v>43804</v>
      </c>
      <c r="B282" s="75" t="s">
        <v>162</v>
      </c>
      <c r="C282" s="75">
        <v>1750.74</v>
      </c>
      <c r="D282" s="75" t="s">
        <v>588</v>
      </c>
      <c r="E282" s="75" t="s">
        <v>589</v>
      </c>
      <c r="F282" s="75" t="s">
        <v>178</v>
      </c>
      <c r="G282" s="75" t="s">
        <v>166</v>
      </c>
    </row>
    <row r="283" spans="1:7" x14ac:dyDescent="0.35">
      <c r="A283" s="76">
        <v>43907</v>
      </c>
      <c r="B283" s="75" t="s">
        <v>162</v>
      </c>
      <c r="C283" s="75">
        <v>2130</v>
      </c>
      <c r="D283" s="75" t="s">
        <v>590</v>
      </c>
      <c r="E283" s="75" t="s">
        <v>591</v>
      </c>
      <c r="F283" s="75" t="s">
        <v>205</v>
      </c>
      <c r="G283" s="75" t="s">
        <v>206</v>
      </c>
    </row>
    <row r="284" spans="1:7" x14ac:dyDescent="0.35">
      <c r="A284" s="76">
        <v>44007</v>
      </c>
      <c r="B284" s="75" t="s">
        <v>162</v>
      </c>
      <c r="C284" s="75">
        <v>1736</v>
      </c>
      <c r="D284" s="75" t="s">
        <v>592</v>
      </c>
      <c r="E284" s="75" t="s">
        <v>593</v>
      </c>
      <c r="F284" s="75" t="s">
        <v>165</v>
      </c>
      <c r="G284" s="75" t="s">
        <v>166</v>
      </c>
    </row>
    <row r="285" spans="1:7" x14ac:dyDescent="0.35">
      <c r="A285" s="76">
        <v>44012</v>
      </c>
      <c r="B285" s="75" t="s">
        <v>162</v>
      </c>
      <c r="C285" s="75">
        <v>2126</v>
      </c>
      <c r="D285" s="75" t="s">
        <v>220</v>
      </c>
      <c r="E285" s="75" t="s">
        <v>594</v>
      </c>
      <c r="F285" s="75" t="s">
        <v>165</v>
      </c>
      <c r="G285" s="75" t="s">
        <v>166</v>
      </c>
    </row>
    <row r="286" spans="1:7" x14ac:dyDescent="0.35">
      <c r="A286" s="76">
        <v>44026</v>
      </c>
      <c r="B286" s="75" t="s">
        <v>162</v>
      </c>
      <c r="C286" s="75">
        <v>1865</v>
      </c>
      <c r="D286" s="75" t="s">
        <v>271</v>
      </c>
      <c r="E286" s="75" t="s">
        <v>595</v>
      </c>
      <c r="F286" s="75" t="s">
        <v>273</v>
      </c>
      <c r="G286" s="75" t="s">
        <v>206</v>
      </c>
    </row>
    <row r="287" spans="1:7" x14ac:dyDescent="0.35">
      <c r="A287" s="76">
        <v>44110</v>
      </c>
      <c r="B287" s="75" t="s">
        <v>162</v>
      </c>
      <c r="C287" s="75">
        <v>1313</v>
      </c>
      <c r="D287" s="75" t="s">
        <v>203</v>
      </c>
      <c r="E287" s="75" t="s">
        <v>596</v>
      </c>
      <c r="F287" s="75" t="s">
        <v>205</v>
      </c>
      <c r="G287" s="75" t="s">
        <v>206</v>
      </c>
    </row>
    <row r="288" spans="1:7" x14ac:dyDescent="0.35">
      <c r="A288" s="76">
        <v>44114</v>
      </c>
      <c r="B288" s="75" t="s">
        <v>162</v>
      </c>
      <c r="C288" s="75">
        <v>1762</v>
      </c>
      <c r="D288" s="75" t="s">
        <v>198</v>
      </c>
      <c r="E288" s="75" t="s">
        <v>597</v>
      </c>
      <c r="F288" s="75" t="s">
        <v>200</v>
      </c>
      <c r="G288" s="75" t="s">
        <v>191</v>
      </c>
    </row>
    <row r="289" spans="1:7" x14ac:dyDescent="0.35">
      <c r="A289" s="76">
        <v>44140</v>
      </c>
      <c r="B289" s="75" t="s">
        <v>162</v>
      </c>
      <c r="C289" s="75">
        <v>1694</v>
      </c>
      <c r="D289" s="75" t="s">
        <v>598</v>
      </c>
      <c r="E289" s="75" t="s">
        <v>599</v>
      </c>
      <c r="F289" s="75" t="s">
        <v>175</v>
      </c>
      <c r="G289" s="75" t="s">
        <v>173</v>
      </c>
    </row>
    <row r="290" spans="1:7" x14ac:dyDescent="0.35">
      <c r="A290" s="76">
        <v>44147</v>
      </c>
      <c r="B290" s="75" t="s">
        <v>162</v>
      </c>
      <c r="C290" s="75">
        <v>1319</v>
      </c>
      <c r="D290" s="75" t="s">
        <v>600</v>
      </c>
      <c r="E290" s="75" t="s">
        <v>601</v>
      </c>
      <c r="F290" s="75" t="s">
        <v>323</v>
      </c>
      <c r="G290" s="75" t="s">
        <v>173</v>
      </c>
    </row>
    <row r="291" spans="1:7" x14ac:dyDescent="0.35">
      <c r="A291" s="76">
        <v>44152</v>
      </c>
      <c r="B291" s="75" t="s">
        <v>162</v>
      </c>
      <c r="C291" s="75">
        <v>1783</v>
      </c>
      <c r="D291" s="75" t="s">
        <v>602</v>
      </c>
      <c r="E291" s="75" t="s">
        <v>603</v>
      </c>
      <c r="F291" s="75" t="s">
        <v>327</v>
      </c>
      <c r="G291" s="75" t="s">
        <v>206</v>
      </c>
    </row>
    <row r="292" spans="1:7" x14ac:dyDescent="0.35">
      <c r="A292" s="76">
        <v>44154</v>
      </c>
      <c r="B292" s="75" t="s">
        <v>162</v>
      </c>
      <c r="C292" s="75">
        <v>1417</v>
      </c>
      <c r="D292" s="75" t="s">
        <v>163</v>
      </c>
      <c r="E292" s="75" t="s">
        <v>604</v>
      </c>
      <c r="F292" s="75" t="s">
        <v>165</v>
      </c>
      <c r="G292" s="75" t="s">
        <v>166</v>
      </c>
    </row>
    <row r="293" spans="1:7" x14ac:dyDescent="0.35">
      <c r="A293" s="76">
        <v>44278</v>
      </c>
      <c r="B293" s="75" t="s">
        <v>162</v>
      </c>
      <c r="C293" s="75">
        <v>1828.09</v>
      </c>
      <c r="D293" s="75" t="s">
        <v>215</v>
      </c>
      <c r="E293" s="75" t="s">
        <v>605</v>
      </c>
      <c r="F293" s="75" t="s">
        <v>165</v>
      </c>
      <c r="G293" s="75" t="s">
        <v>166</v>
      </c>
    </row>
    <row r="294" spans="1:7" x14ac:dyDescent="0.35">
      <c r="A294" s="76">
        <v>44280</v>
      </c>
      <c r="B294" s="75" t="s">
        <v>162</v>
      </c>
      <c r="C294" s="75">
        <v>1399.63</v>
      </c>
      <c r="D294" s="75" t="s">
        <v>606</v>
      </c>
      <c r="E294" s="75" t="s">
        <v>607</v>
      </c>
      <c r="F294" s="75" t="s">
        <v>172</v>
      </c>
      <c r="G294" s="75" t="s">
        <v>173</v>
      </c>
    </row>
    <row r="295" spans="1:7" x14ac:dyDescent="0.35">
      <c r="A295" s="76">
        <v>44301</v>
      </c>
      <c r="B295" s="75" t="s">
        <v>162</v>
      </c>
      <c r="C295" s="75">
        <v>1789</v>
      </c>
      <c r="D295" s="75" t="s">
        <v>299</v>
      </c>
      <c r="E295" s="75" t="s">
        <v>608</v>
      </c>
      <c r="F295" s="75" t="s">
        <v>301</v>
      </c>
      <c r="G295" s="75" t="s">
        <v>191</v>
      </c>
    </row>
    <row r="296" spans="1:7" x14ac:dyDescent="0.35">
      <c r="A296" s="76">
        <v>44304</v>
      </c>
      <c r="B296" s="75" t="s">
        <v>162</v>
      </c>
      <c r="C296" s="75">
        <v>1442</v>
      </c>
      <c r="D296" s="75" t="s">
        <v>307</v>
      </c>
      <c r="E296" s="75" t="s">
        <v>609</v>
      </c>
      <c r="F296" s="75" t="s">
        <v>165</v>
      </c>
      <c r="G296" s="75" t="s">
        <v>166</v>
      </c>
    </row>
    <row r="297" spans="1:7" x14ac:dyDescent="0.35">
      <c r="A297" s="76">
        <v>44308</v>
      </c>
      <c r="B297" s="75" t="s">
        <v>162</v>
      </c>
      <c r="C297" s="75">
        <v>1695</v>
      </c>
      <c r="D297" s="75" t="s">
        <v>295</v>
      </c>
      <c r="E297" s="75" t="s">
        <v>610</v>
      </c>
      <c r="F297" s="75" t="s">
        <v>178</v>
      </c>
      <c r="G297" s="75" t="s">
        <v>166</v>
      </c>
    </row>
    <row r="298" spans="1:7" x14ac:dyDescent="0.35">
      <c r="A298" s="76">
        <v>44312</v>
      </c>
      <c r="B298" s="75" t="s">
        <v>162</v>
      </c>
      <c r="C298" s="75">
        <v>1838.63</v>
      </c>
      <c r="D298" s="75" t="s">
        <v>611</v>
      </c>
      <c r="E298" s="75" t="s">
        <v>612</v>
      </c>
      <c r="F298" s="75" t="s">
        <v>172</v>
      </c>
      <c r="G298" s="75" t="s">
        <v>173</v>
      </c>
    </row>
    <row r="299" spans="1:7" x14ac:dyDescent="0.35">
      <c r="A299" s="76">
        <v>44313</v>
      </c>
      <c r="B299" s="75" t="s">
        <v>162</v>
      </c>
      <c r="C299" s="75">
        <v>1264.1300000000001</v>
      </c>
      <c r="D299" s="75" t="s">
        <v>613</v>
      </c>
      <c r="E299" s="75" t="s">
        <v>614</v>
      </c>
      <c r="F299" s="75" t="s">
        <v>165</v>
      </c>
      <c r="G299" s="75" t="s">
        <v>166</v>
      </c>
    </row>
    <row r="300" spans="1:7" x14ac:dyDescent="0.35">
      <c r="A300" s="76">
        <v>44315</v>
      </c>
      <c r="B300" s="75" t="s">
        <v>162</v>
      </c>
      <c r="C300" s="75">
        <v>1682.33</v>
      </c>
      <c r="D300" s="75" t="s">
        <v>615</v>
      </c>
      <c r="E300" s="75" t="s">
        <v>616</v>
      </c>
      <c r="F300" s="75" t="s">
        <v>385</v>
      </c>
      <c r="G300" s="75" t="s">
        <v>191</v>
      </c>
    </row>
    <row r="301" spans="1:7" x14ac:dyDescent="0.35">
      <c r="A301" s="76">
        <v>44315</v>
      </c>
      <c r="B301" s="75" t="s">
        <v>162</v>
      </c>
      <c r="C301" s="75">
        <v>2526.14</v>
      </c>
      <c r="D301" s="75" t="s">
        <v>617</v>
      </c>
      <c r="E301" s="75" t="s">
        <v>618</v>
      </c>
      <c r="F301" s="75" t="s">
        <v>178</v>
      </c>
      <c r="G301" s="75" t="s">
        <v>166</v>
      </c>
    </row>
    <row r="302" spans="1:7" x14ac:dyDescent="0.35">
      <c r="A302" s="76">
        <v>44351</v>
      </c>
      <c r="B302" s="75" t="s">
        <v>162</v>
      </c>
      <c r="C302" s="75">
        <v>1512.43</v>
      </c>
      <c r="D302" s="75" t="s">
        <v>619</v>
      </c>
      <c r="E302" s="75" t="s">
        <v>620</v>
      </c>
      <c r="F302" s="75" t="s">
        <v>172</v>
      </c>
      <c r="G302" s="75" t="s">
        <v>173</v>
      </c>
    </row>
    <row r="303" spans="1:7" x14ac:dyDescent="0.35">
      <c r="A303" s="76">
        <v>44361</v>
      </c>
      <c r="B303" s="75" t="s">
        <v>162</v>
      </c>
      <c r="C303" s="75">
        <v>1424.87</v>
      </c>
      <c r="D303" s="75" t="s">
        <v>621</v>
      </c>
      <c r="E303" s="75" t="s">
        <v>622</v>
      </c>
      <c r="F303" s="75" t="s">
        <v>212</v>
      </c>
      <c r="G303" s="75" t="s">
        <v>206</v>
      </c>
    </row>
    <row r="304" spans="1:7" x14ac:dyDescent="0.35">
      <c r="A304" s="76">
        <v>44404</v>
      </c>
      <c r="B304" s="75" t="s">
        <v>162</v>
      </c>
      <c r="C304" s="75">
        <v>1987.42</v>
      </c>
      <c r="D304" s="75" t="s">
        <v>188</v>
      </c>
      <c r="E304" s="75" t="s">
        <v>623</v>
      </c>
      <c r="F304" s="75" t="s">
        <v>190</v>
      </c>
      <c r="G304" s="75" t="s">
        <v>191</v>
      </c>
    </row>
    <row r="305" spans="1:7" x14ac:dyDescent="0.35">
      <c r="A305" s="76">
        <v>44411</v>
      </c>
      <c r="B305" s="75" t="s">
        <v>162</v>
      </c>
      <c r="C305" s="75">
        <v>1184.43</v>
      </c>
      <c r="D305" s="75" t="s">
        <v>624</v>
      </c>
      <c r="E305" s="75" t="s">
        <v>625</v>
      </c>
      <c r="F305" s="75" t="s">
        <v>266</v>
      </c>
      <c r="G305" s="75" t="s">
        <v>206</v>
      </c>
    </row>
    <row r="306" spans="1:7" x14ac:dyDescent="0.35">
      <c r="A306" s="76">
        <v>44411</v>
      </c>
      <c r="B306" s="75" t="s">
        <v>162</v>
      </c>
      <c r="C306" s="75">
        <v>1264.17</v>
      </c>
      <c r="D306" s="75" t="s">
        <v>626</v>
      </c>
      <c r="E306" s="75" t="s">
        <v>627</v>
      </c>
      <c r="F306" s="75" t="s">
        <v>262</v>
      </c>
      <c r="G306" s="75" t="s">
        <v>206</v>
      </c>
    </row>
    <row r="307" spans="1:7" x14ac:dyDescent="0.35">
      <c r="A307" s="76">
        <v>44462</v>
      </c>
      <c r="B307" s="75" t="s">
        <v>162</v>
      </c>
      <c r="C307" s="75">
        <v>1754.07</v>
      </c>
      <c r="D307" s="75" t="s">
        <v>628</v>
      </c>
      <c r="E307" s="75" t="s">
        <v>629</v>
      </c>
      <c r="F307" s="75" t="s">
        <v>323</v>
      </c>
      <c r="G307" s="75" t="s">
        <v>173</v>
      </c>
    </row>
    <row r="308" spans="1:7" x14ac:dyDescent="0.35">
      <c r="A308" s="76">
        <v>44497</v>
      </c>
      <c r="B308" s="77" t="s">
        <v>162</v>
      </c>
      <c r="C308" s="77">
        <v>1677</v>
      </c>
      <c r="D308" s="77" t="s">
        <v>630</v>
      </c>
      <c r="E308" s="77" t="s">
        <v>631</v>
      </c>
      <c r="F308" s="77" t="s">
        <v>385</v>
      </c>
      <c r="G308" s="75" t="s">
        <v>191</v>
      </c>
    </row>
    <row r="309" spans="1:7" x14ac:dyDescent="0.35">
      <c r="A309" s="76">
        <v>44518</v>
      </c>
      <c r="B309" s="75" t="s">
        <v>162</v>
      </c>
      <c r="C309" s="75">
        <v>1612</v>
      </c>
      <c r="D309" s="75" t="s">
        <v>176</v>
      </c>
      <c r="E309" s="75" t="s">
        <v>632</v>
      </c>
      <c r="F309" s="75" t="s">
        <v>178</v>
      </c>
      <c r="G309" s="75" t="s">
        <v>166</v>
      </c>
    </row>
    <row r="310" spans="1:7" x14ac:dyDescent="0.35">
      <c r="A310" s="76">
        <v>44519</v>
      </c>
      <c r="B310" s="75" t="s">
        <v>162</v>
      </c>
      <c r="C310" s="75">
        <v>2058</v>
      </c>
      <c r="D310" s="75" t="s">
        <v>176</v>
      </c>
      <c r="E310" s="75" t="s">
        <v>633</v>
      </c>
      <c r="F310" s="75" t="s">
        <v>178</v>
      </c>
      <c r="G310" s="75" t="s">
        <v>166</v>
      </c>
    </row>
    <row r="311" spans="1:7" x14ac:dyDescent="0.35">
      <c r="A311" s="76">
        <v>44523</v>
      </c>
      <c r="B311" s="75" t="s">
        <v>162</v>
      </c>
      <c r="C311" s="75">
        <v>1612</v>
      </c>
      <c r="D311" s="75" t="s">
        <v>634</v>
      </c>
      <c r="E311" s="75" t="s">
        <v>635</v>
      </c>
      <c r="F311" s="75" t="s">
        <v>239</v>
      </c>
      <c r="G311" s="75" t="s">
        <v>240</v>
      </c>
    </row>
    <row r="312" spans="1:7" x14ac:dyDescent="0.35">
      <c r="A312" s="76">
        <v>44523</v>
      </c>
      <c r="B312" s="75" t="s">
        <v>162</v>
      </c>
      <c r="C312" s="75">
        <v>1209</v>
      </c>
      <c r="D312" s="75" t="s">
        <v>636</v>
      </c>
      <c r="E312" s="75" t="s">
        <v>637</v>
      </c>
      <c r="F312" s="75" t="s">
        <v>205</v>
      </c>
      <c r="G312" s="75" t="s">
        <v>206</v>
      </c>
    </row>
    <row r="313" spans="1:7" x14ac:dyDescent="0.35">
      <c r="A313" s="76">
        <v>44523</v>
      </c>
      <c r="B313" s="75" t="s">
        <v>162</v>
      </c>
      <c r="C313" s="75">
        <v>1830</v>
      </c>
      <c r="D313" s="75" t="s">
        <v>638</v>
      </c>
      <c r="E313" s="75" t="s">
        <v>639</v>
      </c>
      <c r="F313" s="75" t="s">
        <v>344</v>
      </c>
      <c r="G313" s="75" t="s">
        <v>206</v>
      </c>
    </row>
    <row r="314" spans="1:7" x14ac:dyDescent="0.35">
      <c r="A314" s="76">
        <v>44525</v>
      </c>
      <c r="B314" s="75" t="s">
        <v>162</v>
      </c>
      <c r="C314" s="75">
        <v>1385</v>
      </c>
      <c r="D314" s="75" t="s">
        <v>439</v>
      </c>
      <c r="E314" s="75" t="s">
        <v>640</v>
      </c>
      <c r="F314" s="75" t="s">
        <v>175</v>
      </c>
      <c r="G314" s="75" t="s">
        <v>173</v>
      </c>
    </row>
    <row r="315" spans="1:7" x14ac:dyDescent="0.35">
      <c r="A315" s="76">
        <v>44529</v>
      </c>
      <c r="B315" s="75" t="s">
        <v>162</v>
      </c>
      <c r="C315" s="75">
        <v>1738</v>
      </c>
      <c r="D315" s="75" t="s">
        <v>641</v>
      </c>
      <c r="E315" s="75" t="s">
        <v>642</v>
      </c>
      <c r="F315" s="75" t="s">
        <v>165</v>
      </c>
      <c r="G315" s="75" t="s">
        <v>166</v>
      </c>
    </row>
    <row r="316" spans="1:7" x14ac:dyDescent="0.35">
      <c r="A316" s="76">
        <v>44532</v>
      </c>
      <c r="B316" s="75" t="s">
        <v>162</v>
      </c>
      <c r="C316" s="75">
        <v>1179</v>
      </c>
      <c r="D316" s="75" t="s">
        <v>643</v>
      </c>
      <c r="E316" s="75" t="s">
        <v>644</v>
      </c>
      <c r="F316" s="75" t="s">
        <v>178</v>
      </c>
      <c r="G316" s="75" t="s">
        <v>166</v>
      </c>
    </row>
    <row r="317" spans="1:7" x14ac:dyDescent="0.35">
      <c r="A317" s="76">
        <v>44536</v>
      </c>
      <c r="B317" s="75" t="s">
        <v>167</v>
      </c>
      <c r="C317" s="75">
        <v>895</v>
      </c>
      <c r="D317" s="75" t="s">
        <v>645</v>
      </c>
      <c r="E317" s="75" t="s">
        <v>646</v>
      </c>
      <c r="F317" s="75" t="s">
        <v>165</v>
      </c>
      <c r="G317" s="75" t="s">
        <v>166</v>
      </c>
    </row>
    <row r="318" spans="1:7" x14ac:dyDescent="0.35">
      <c r="A318" s="76">
        <v>44538</v>
      </c>
      <c r="B318" s="75" t="s">
        <v>162</v>
      </c>
      <c r="C318" s="75">
        <v>1395</v>
      </c>
      <c r="D318" s="75" t="s">
        <v>647</v>
      </c>
      <c r="E318" s="75" t="s">
        <v>648</v>
      </c>
      <c r="F318" s="75" t="s">
        <v>558</v>
      </c>
      <c r="G318" s="75" t="s">
        <v>240</v>
      </c>
    </row>
    <row r="319" spans="1:7" x14ac:dyDescent="0.35">
      <c r="A319" s="76">
        <v>44634</v>
      </c>
      <c r="B319" s="75" t="s">
        <v>162</v>
      </c>
      <c r="C319" s="75">
        <v>1775</v>
      </c>
      <c r="D319" s="75" t="s">
        <v>520</v>
      </c>
      <c r="E319" s="75" t="s">
        <v>649</v>
      </c>
      <c r="F319" s="75" t="s">
        <v>172</v>
      </c>
      <c r="G319" s="75" t="s">
        <v>173</v>
      </c>
    </row>
    <row r="320" spans="1:7" x14ac:dyDescent="0.35">
      <c r="A320" s="76">
        <v>44641</v>
      </c>
      <c r="B320" s="75" t="s">
        <v>162</v>
      </c>
      <c r="C320" s="75">
        <v>1712</v>
      </c>
      <c r="D320" s="75" t="s">
        <v>163</v>
      </c>
      <c r="E320" s="75" t="s">
        <v>650</v>
      </c>
      <c r="F320" s="75" t="s">
        <v>165</v>
      </c>
      <c r="G320" s="75" t="s">
        <v>166</v>
      </c>
    </row>
    <row r="321" spans="1:7" x14ac:dyDescent="0.35">
      <c r="A321" s="76">
        <v>44655</v>
      </c>
      <c r="B321" s="77" t="s">
        <v>162</v>
      </c>
      <c r="C321" s="133">
        <v>1609</v>
      </c>
      <c r="D321" s="77" t="s">
        <v>731</v>
      </c>
      <c r="E321" s="77" t="s">
        <v>732</v>
      </c>
      <c r="F321" s="77" t="s">
        <v>239</v>
      </c>
      <c r="G321" s="75" t="s">
        <v>240</v>
      </c>
    </row>
    <row r="322" spans="1:7" x14ac:dyDescent="0.35">
      <c r="A322" s="76">
        <v>44670</v>
      </c>
      <c r="B322" s="75" t="s">
        <v>167</v>
      </c>
      <c r="C322" s="78">
        <v>1521</v>
      </c>
      <c r="D322" s="75" t="s">
        <v>733</v>
      </c>
      <c r="E322" s="75" t="s">
        <v>734</v>
      </c>
      <c r="F322" s="75" t="s">
        <v>181</v>
      </c>
      <c r="G322" s="75" t="s">
        <v>166</v>
      </c>
    </row>
    <row r="323" spans="1:7" x14ac:dyDescent="0.35">
      <c r="A323" s="76">
        <v>44679</v>
      </c>
      <c r="B323" s="75" t="s">
        <v>167</v>
      </c>
      <c r="C323" s="78">
        <v>1306.6500000000001</v>
      </c>
      <c r="D323" s="75" t="s">
        <v>735</v>
      </c>
      <c r="E323" s="75" t="s">
        <v>736</v>
      </c>
      <c r="F323" s="75" t="s">
        <v>181</v>
      </c>
      <c r="G323" s="75" t="s">
        <v>166</v>
      </c>
    </row>
    <row r="324" spans="1:7" x14ac:dyDescent="0.35">
      <c r="A324" s="76">
        <v>44679</v>
      </c>
      <c r="B324" s="75" t="s">
        <v>162</v>
      </c>
      <c r="C324" s="78">
        <v>1582.23</v>
      </c>
      <c r="D324" s="75" t="s">
        <v>737</v>
      </c>
      <c r="E324" s="75" t="s">
        <v>738</v>
      </c>
      <c r="F324" s="75" t="s">
        <v>181</v>
      </c>
      <c r="G324" s="75" t="s">
        <v>166</v>
      </c>
    </row>
    <row r="325" spans="1:7" x14ac:dyDescent="0.35">
      <c r="A325" s="76">
        <v>44697</v>
      </c>
      <c r="B325" s="75" t="s">
        <v>162</v>
      </c>
      <c r="C325" s="78">
        <v>1667.37</v>
      </c>
      <c r="D325" s="75" t="s">
        <v>174</v>
      </c>
      <c r="E325" s="75" t="s">
        <v>739</v>
      </c>
      <c r="F325" s="75" t="s">
        <v>175</v>
      </c>
      <c r="G325" s="75" t="s">
        <v>173</v>
      </c>
    </row>
    <row r="326" spans="1:7" x14ac:dyDescent="0.35">
      <c r="A326" s="76">
        <v>44704</v>
      </c>
      <c r="B326" s="75" t="s">
        <v>162</v>
      </c>
      <c r="C326" s="78">
        <v>1401.8</v>
      </c>
      <c r="D326" s="75" t="s">
        <v>740</v>
      </c>
      <c r="E326" s="75" t="s">
        <v>741</v>
      </c>
      <c r="F326" s="75" t="s">
        <v>190</v>
      </c>
      <c r="G326" s="75" t="s">
        <v>191</v>
      </c>
    </row>
    <row r="327" spans="1:7" x14ac:dyDescent="0.35">
      <c r="A327" s="76">
        <v>44708</v>
      </c>
      <c r="B327" s="75" t="s">
        <v>162</v>
      </c>
      <c r="C327" s="78">
        <v>1181</v>
      </c>
      <c r="D327" s="75" t="s">
        <v>742</v>
      </c>
      <c r="E327" s="75" t="s">
        <v>743</v>
      </c>
      <c r="F327" s="75" t="s">
        <v>178</v>
      </c>
      <c r="G327" s="75" t="s">
        <v>166</v>
      </c>
    </row>
    <row r="328" spans="1:7" x14ac:dyDescent="0.35">
      <c r="A328" s="76">
        <v>44711</v>
      </c>
      <c r="B328" s="75" t="s">
        <v>162</v>
      </c>
      <c r="C328" s="78">
        <v>1596.24</v>
      </c>
      <c r="D328" s="75" t="s">
        <v>744</v>
      </c>
      <c r="E328" s="75" t="s">
        <v>745</v>
      </c>
      <c r="F328" s="75" t="s">
        <v>301</v>
      </c>
      <c r="G328" s="75" t="s">
        <v>191</v>
      </c>
    </row>
    <row r="329" spans="1:7" x14ac:dyDescent="0.35">
      <c r="A329" s="76">
        <v>44721</v>
      </c>
      <c r="B329" s="75" t="s">
        <v>162</v>
      </c>
      <c r="C329" s="78">
        <v>1473.62</v>
      </c>
      <c r="D329" s="75" t="s">
        <v>338</v>
      </c>
      <c r="E329" s="75" t="s">
        <v>746</v>
      </c>
      <c r="F329" s="75" t="s">
        <v>172</v>
      </c>
      <c r="G329" s="75" t="s">
        <v>173</v>
      </c>
    </row>
    <row r="330" spans="1:7" x14ac:dyDescent="0.35">
      <c r="A330" s="76">
        <v>44737</v>
      </c>
      <c r="B330" s="75" t="s">
        <v>167</v>
      </c>
      <c r="C330" s="78">
        <v>1382</v>
      </c>
      <c r="D330" s="75" t="s">
        <v>747</v>
      </c>
      <c r="E330" s="75" t="s">
        <v>748</v>
      </c>
      <c r="F330" s="75" t="s">
        <v>205</v>
      </c>
      <c r="G330" s="75" t="s">
        <v>206</v>
      </c>
    </row>
    <row r="331" spans="1:7" x14ac:dyDescent="0.35">
      <c r="A331" s="76">
        <v>44777</v>
      </c>
      <c r="B331" s="75" t="s">
        <v>167</v>
      </c>
      <c r="C331" s="78">
        <v>1612</v>
      </c>
      <c r="D331" s="75" t="s">
        <v>537</v>
      </c>
      <c r="E331" s="75" t="s">
        <v>777</v>
      </c>
      <c r="F331" s="75" t="s">
        <v>190</v>
      </c>
      <c r="G331" s="75" t="s">
        <v>191</v>
      </c>
    </row>
    <row r="332" spans="1:7" x14ac:dyDescent="0.35">
      <c r="A332" s="76">
        <v>44804</v>
      </c>
      <c r="B332" s="75" t="s">
        <v>167</v>
      </c>
      <c r="C332" s="78">
        <v>1453</v>
      </c>
      <c r="D332" s="75" t="s">
        <v>163</v>
      </c>
      <c r="E332" s="75" t="s">
        <v>778</v>
      </c>
      <c r="F332" s="75" t="s">
        <v>165</v>
      </c>
      <c r="G332" s="75" t="s">
        <v>166</v>
      </c>
    </row>
    <row r="333" spans="1:7" x14ac:dyDescent="0.35">
      <c r="A333" s="76">
        <v>44810</v>
      </c>
      <c r="B333" s="75" t="s">
        <v>162</v>
      </c>
      <c r="C333" s="78">
        <v>1225</v>
      </c>
      <c r="D333" s="75" t="s">
        <v>163</v>
      </c>
      <c r="E333" s="75" t="s">
        <v>779</v>
      </c>
      <c r="F333" s="75" t="s">
        <v>165</v>
      </c>
      <c r="G333" s="75" t="s">
        <v>166</v>
      </c>
    </row>
    <row r="334" spans="1:7" x14ac:dyDescent="0.35">
      <c r="A334" s="76">
        <v>44819</v>
      </c>
      <c r="B334" s="75" t="s">
        <v>162</v>
      </c>
      <c r="C334" s="78">
        <v>1432</v>
      </c>
      <c r="D334" s="75" t="s">
        <v>780</v>
      </c>
      <c r="E334" s="75" t="s">
        <v>781</v>
      </c>
      <c r="F334" s="75" t="s">
        <v>165</v>
      </c>
      <c r="G334" s="75" t="s">
        <v>166</v>
      </c>
    </row>
    <row r="335" spans="1:7" x14ac:dyDescent="0.35">
      <c r="A335" s="76">
        <v>44882</v>
      </c>
      <c r="B335" s="75" t="s">
        <v>162</v>
      </c>
      <c r="C335" s="78">
        <v>1477</v>
      </c>
      <c r="D335" s="75" t="s">
        <v>789</v>
      </c>
      <c r="E335" s="75" t="s">
        <v>790</v>
      </c>
      <c r="F335" s="75" t="s">
        <v>178</v>
      </c>
      <c r="G335" s="75" t="s">
        <v>791</v>
      </c>
    </row>
    <row r="336" spans="1:7" x14ac:dyDescent="0.35">
      <c r="A336" s="76">
        <v>45043</v>
      </c>
      <c r="B336" s="75" t="s">
        <v>167</v>
      </c>
      <c r="C336" s="78">
        <v>1221</v>
      </c>
      <c r="D336" s="75" t="s">
        <v>816</v>
      </c>
      <c r="E336" s="75" t="s">
        <v>817</v>
      </c>
      <c r="F336" s="75" t="s">
        <v>239</v>
      </c>
      <c r="G336" s="75" t="s">
        <v>240</v>
      </c>
    </row>
    <row r="337" spans="1:7" x14ac:dyDescent="0.35">
      <c r="A337" s="76">
        <v>45044</v>
      </c>
      <c r="B337" s="75" t="s">
        <v>162</v>
      </c>
      <c r="C337" s="78">
        <v>1925</v>
      </c>
      <c r="D337" s="75" t="s">
        <v>818</v>
      </c>
      <c r="E337" s="75" t="s">
        <v>819</v>
      </c>
      <c r="F337" s="75" t="s">
        <v>248</v>
      </c>
      <c r="G337" s="75" t="s">
        <v>206</v>
      </c>
    </row>
    <row r="338" spans="1:7" x14ac:dyDescent="0.35">
      <c r="A338" s="76">
        <v>45048</v>
      </c>
      <c r="B338" s="75" t="s">
        <v>162</v>
      </c>
      <c r="C338" s="78">
        <v>1328</v>
      </c>
      <c r="D338" s="75" t="s">
        <v>820</v>
      </c>
      <c r="E338" s="75" t="s">
        <v>821</v>
      </c>
      <c r="F338" s="75" t="s">
        <v>212</v>
      </c>
      <c r="G338" s="75" t="s">
        <v>206</v>
      </c>
    </row>
    <row r="339" spans="1:7" x14ac:dyDescent="0.35">
      <c r="A339" s="76">
        <v>45134</v>
      </c>
      <c r="B339" s="43" t="s">
        <v>162</v>
      </c>
      <c r="C339" s="78">
        <v>1763</v>
      </c>
      <c r="D339" s="75" t="s">
        <v>830</v>
      </c>
      <c r="E339" s="75" t="s">
        <v>831</v>
      </c>
      <c r="F339" s="75" t="s">
        <v>175</v>
      </c>
      <c r="G339" s="75" t="s">
        <v>173</v>
      </c>
    </row>
    <row r="340" spans="1:7" x14ac:dyDescent="0.35">
      <c r="D340" s="29"/>
      <c r="E340" s="29"/>
      <c r="G340" s="29"/>
    </row>
    <row r="341" spans="1:7" x14ac:dyDescent="0.35">
      <c r="A341" s="134" t="s">
        <v>161</v>
      </c>
      <c r="B341" s="79" t="s">
        <v>651</v>
      </c>
      <c r="E341" s="80" t="s">
        <v>749</v>
      </c>
      <c r="F341" s="79" t="s">
        <v>651</v>
      </c>
      <c r="G341" s="29"/>
    </row>
    <row r="342" spans="1:7" x14ac:dyDescent="0.35">
      <c r="A342" s="135" t="s">
        <v>206</v>
      </c>
      <c r="B342" s="29">
        <v>77</v>
      </c>
      <c r="E342" s="29" t="s">
        <v>533</v>
      </c>
      <c r="F342" s="29">
        <v>1</v>
      </c>
      <c r="G342" s="29"/>
    </row>
    <row r="343" spans="1:7" x14ac:dyDescent="0.35">
      <c r="A343" s="135" t="s">
        <v>240</v>
      </c>
      <c r="B343" s="29">
        <v>24</v>
      </c>
      <c r="E343" s="29" t="s">
        <v>226</v>
      </c>
      <c r="F343" s="29">
        <v>5</v>
      </c>
      <c r="G343" s="29"/>
    </row>
    <row r="344" spans="1:7" x14ac:dyDescent="0.35">
      <c r="A344" s="135" t="s">
        <v>173</v>
      </c>
      <c r="B344" s="29">
        <v>34</v>
      </c>
      <c r="E344" s="29" t="s">
        <v>281</v>
      </c>
      <c r="F344" s="29">
        <v>6</v>
      </c>
      <c r="G344" s="29"/>
    </row>
    <row r="345" spans="1:7" x14ac:dyDescent="0.35">
      <c r="A345" s="135" t="s">
        <v>166</v>
      </c>
      <c r="B345" s="29">
        <v>174</v>
      </c>
      <c r="E345" s="29" t="s">
        <v>502</v>
      </c>
      <c r="F345" s="29">
        <v>2</v>
      </c>
      <c r="G345" s="29"/>
    </row>
    <row r="346" spans="1:7" x14ac:dyDescent="0.35">
      <c r="A346" s="135" t="s">
        <v>191</v>
      </c>
      <c r="B346" s="29">
        <v>26</v>
      </c>
      <c r="E346" s="29" t="s">
        <v>205</v>
      </c>
      <c r="F346" s="29">
        <v>16</v>
      </c>
      <c r="G346" s="29"/>
    </row>
    <row r="347" spans="1:7" x14ac:dyDescent="0.35">
      <c r="A347" s="134" t="s">
        <v>652</v>
      </c>
      <c r="B347" s="80">
        <v>334</v>
      </c>
      <c r="E347" s="29" t="s">
        <v>248</v>
      </c>
      <c r="F347" s="29">
        <v>13</v>
      </c>
      <c r="G347" s="29"/>
    </row>
    <row r="348" spans="1:7" x14ac:dyDescent="0.35">
      <c r="E348" s="29" t="s">
        <v>200</v>
      </c>
      <c r="F348" s="29">
        <v>8</v>
      </c>
      <c r="G348" s="29"/>
    </row>
    <row r="349" spans="1:7" x14ac:dyDescent="0.35">
      <c r="E349" s="29" t="s">
        <v>236</v>
      </c>
      <c r="F349" s="29">
        <v>7</v>
      </c>
      <c r="G349" s="29"/>
    </row>
    <row r="350" spans="1:7" x14ac:dyDescent="0.35">
      <c r="E350" s="29" t="s">
        <v>190</v>
      </c>
      <c r="F350" s="29">
        <v>10</v>
      </c>
      <c r="G350" s="29"/>
    </row>
    <row r="351" spans="1:7" x14ac:dyDescent="0.35">
      <c r="E351" s="29" t="s">
        <v>273</v>
      </c>
      <c r="F351" s="29">
        <v>8</v>
      </c>
      <c r="G351" s="29"/>
    </row>
    <row r="352" spans="1:7" x14ac:dyDescent="0.35">
      <c r="E352" s="29" t="s">
        <v>181</v>
      </c>
      <c r="F352" s="29">
        <f>21+3</f>
        <v>24</v>
      </c>
      <c r="G352" s="29"/>
    </row>
    <row r="353" spans="5:7" x14ac:dyDescent="0.35">
      <c r="E353" s="29" t="s">
        <v>301</v>
      </c>
      <c r="F353" s="29">
        <f>3+1</f>
        <v>4</v>
      </c>
      <c r="G353" s="29"/>
    </row>
    <row r="354" spans="5:7" x14ac:dyDescent="0.35">
      <c r="E354" s="29" t="s">
        <v>385</v>
      </c>
      <c r="F354" s="29">
        <v>3</v>
      </c>
      <c r="G354" s="29"/>
    </row>
    <row r="355" spans="5:7" x14ac:dyDescent="0.35">
      <c r="E355" s="29" t="s">
        <v>239</v>
      </c>
      <c r="F355" s="29">
        <v>11</v>
      </c>
      <c r="G355" s="29"/>
    </row>
    <row r="356" spans="5:7" x14ac:dyDescent="0.35">
      <c r="E356" s="29" t="s">
        <v>262</v>
      </c>
      <c r="F356" s="29">
        <v>6</v>
      </c>
      <c r="G356" s="29"/>
    </row>
    <row r="357" spans="5:7" x14ac:dyDescent="0.35">
      <c r="E357" s="29" t="s">
        <v>212</v>
      </c>
      <c r="F357" s="29">
        <v>16</v>
      </c>
      <c r="G357" s="29"/>
    </row>
    <row r="358" spans="5:7" x14ac:dyDescent="0.35">
      <c r="E358" s="29" t="s">
        <v>344</v>
      </c>
      <c r="F358" s="29">
        <v>4</v>
      </c>
      <c r="G358" s="29"/>
    </row>
    <row r="359" spans="5:7" x14ac:dyDescent="0.35">
      <c r="E359" s="29" t="s">
        <v>172</v>
      </c>
      <c r="F359" s="29">
        <f>13+1</f>
        <v>14</v>
      </c>
      <c r="G359" s="29"/>
    </row>
    <row r="360" spans="5:7" x14ac:dyDescent="0.35">
      <c r="E360" s="29" t="s">
        <v>178</v>
      </c>
      <c r="F360" s="29">
        <f>44+1+1</f>
        <v>46</v>
      </c>
      <c r="G360" s="29"/>
    </row>
    <row r="361" spans="5:7" x14ac:dyDescent="0.35">
      <c r="E361" s="29" t="s">
        <v>327</v>
      </c>
      <c r="F361" s="29">
        <v>4</v>
      </c>
      <c r="G361" s="29"/>
    </row>
    <row r="362" spans="5:7" x14ac:dyDescent="0.35">
      <c r="E362" s="29" t="s">
        <v>408</v>
      </c>
      <c r="F362" s="29">
        <v>1</v>
      </c>
      <c r="G362" s="29"/>
    </row>
    <row r="363" spans="5:7" x14ac:dyDescent="0.35">
      <c r="E363" s="29" t="s">
        <v>541</v>
      </c>
      <c r="F363" s="29">
        <v>1</v>
      </c>
      <c r="G363" s="29"/>
    </row>
    <row r="364" spans="5:7" x14ac:dyDescent="0.35">
      <c r="E364" s="29" t="s">
        <v>175</v>
      </c>
      <c r="F364" s="29">
        <f>10+2</f>
        <v>12</v>
      </c>
      <c r="G364" s="29"/>
    </row>
    <row r="365" spans="5:7" x14ac:dyDescent="0.35">
      <c r="E365" s="29" t="s">
        <v>323</v>
      </c>
      <c r="F365" s="29">
        <v>8</v>
      </c>
      <c r="G365" s="29"/>
    </row>
    <row r="366" spans="5:7" x14ac:dyDescent="0.35">
      <c r="E366" s="29" t="s">
        <v>266</v>
      </c>
      <c r="F366" s="29">
        <v>5</v>
      </c>
      <c r="G366" s="29"/>
    </row>
    <row r="367" spans="5:7" x14ac:dyDescent="0.35">
      <c r="E367" s="29" t="s">
        <v>165</v>
      </c>
      <c r="F367" s="29">
        <v>97</v>
      </c>
      <c r="G367" s="29"/>
    </row>
    <row r="368" spans="5:7" x14ac:dyDescent="0.35">
      <c r="E368" s="29" t="s">
        <v>558</v>
      </c>
      <c r="F368" s="29">
        <v>2</v>
      </c>
      <c r="G368" s="29"/>
    </row>
    <row r="369" spans="5:7" x14ac:dyDescent="0.35">
      <c r="E369" s="80" t="s">
        <v>652</v>
      </c>
      <c r="F369" s="80">
        <f>SUM(F342:F368)</f>
        <v>334</v>
      </c>
      <c r="G369" s="29"/>
    </row>
    <row r="370" spans="5:7" x14ac:dyDescent="0.35">
      <c r="G370" s="29"/>
    </row>
  </sheetData>
  <autoFilter ref="A2:G335" xr:uid="{001AB491-5645-435E-A7CD-FCCAB6A1D17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sheetPr>
    <tabColor rgb="FF002060"/>
  </sheetPr>
  <dimension ref="A1:Y74"/>
  <sheetViews>
    <sheetView showGridLines="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AA4" sqref="AA4"/>
    </sheetView>
  </sheetViews>
  <sheetFormatPr defaultRowHeight="14.5" x14ac:dyDescent="0.35"/>
  <cols>
    <col min="1" max="1" width="47.54296875" customWidth="1"/>
    <col min="2" max="2" width="11.54296875" customWidth="1"/>
    <col min="3" max="3" width="14.54296875" customWidth="1"/>
    <col min="4" max="5" width="11.54296875" customWidth="1"/>
    <col min="6" max="11" width="11.54296875" bestFit="1" customWidth="1"/>
    <col min="12" max="16" width="11.81640625" bestFit="1" customWidth="1"/>
    <col min="17" max="22" width="10.7265625" bestFit="1" customWidth="1"/>
    <col min="23" max="23" width="10.453125" bestFit="1" customWidth="1"/>
    <col min="24" max="24" width="11.81640625" bestFit="1" customWidth="1"/>
    <col min="25" max="25" width="10.453125" bestFit="1" customWidth="1"/>
  </cols>
  <sheetData>
    <row r="1" spans="1:25" ht="15.5" x14ac:dyDescent="0.35">
      <c r="A1" s="8" t="s">
        <v>14</v>
      </c>
    </row>
    <row r="2" spans="1:25" x14ac:dyDescent="0.3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  <c r="S2" s="10">
        <v>44834</v>
      </c>
      <c r="T2" s="10">
        <v>44834</v>
      </c>
      <c r="U2" s="10">
        <v>44926</v>
      </c>
      <c r="V2" s="10">
        <v>45016</v>
      </c>
      <c r="W2" s="10">
        <v>45107</v>
      </c>
      <c r="X2" s="10">
        <v>45199</v>
      </c>
      <c r="Y2" s="10">
        <v>45291</v>
      </c>
    </row>
    <row r="3" spans="1:25" x14ac:dyDescent="0.3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  <c r="S3" s="12">
        <v>9014859</v>
      </c>
      <c r="T3" s="12">
        <v>9629593</v>
      </c>
      <c r="U3" s="12">
        <v>9037983.4928543046</v>
      </c>
      <c r="V3" s="12">
        <v>9037983.4928543046</v>
      </c>
      <c r="W3" s="12">
        <v>8713350</v>
      </c>
      <c r="X3" s="12">
        <v>8752472</v>
      </c>
      <c r="Y3" s="12">
        <v>9426712.3441938423</v>
      </c>
    </row>
    <row r="4" spans="1:25" x14ac:dyDescent="0.3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  <c r="S4" s="14">
        <v>4064337</v>
      </c>
      <c r="T4" s="14">
        <v>4753223</v>
      </c>
      <c r="U4" s="14">
        <v>4311183.1247200007</v>
      </c>
      <c r="V4" s="14">
        <v>4311183.1247200007</v>
      </c>
      <c r="W4" s="14">
        <v>4077593</v>
      </c>
      <c r="X4" s="14">
        <v>4185968.8944000001</v>
      </c>
      <c r="Y4" s="14">
        <v>4450897.4825732075</v>
      </c>
    </row>
    <row r="5" spans="1:25" x14ac:dyDescent="0.3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  <c r="S5" s="16">
        <v>1228216</v>
      </c>
      <c r="T5" s="16">
        <v>1674091</v>
      </c>
      <c r="U5" s="16">
        <v>1455993.7000200001</v>
      </c>
      <c r="V5" s="16">
        <v>1455993.7000200001</v>
      </c>
      <c r="W5" s="16">
        <v>960844</v>
      </c>
      <c r="X5" s="16">
        <v>1119607.3245700004</v>
      </c>
      <c r="Y5" s="16">
        <v>1155587.9952899998</v>
      </c>
    </row>
    <row r="6" spans="1:25" x14ac:dyDescent="0.3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3978</v>
      </c>
      <c r="R6" s="16">
        <v>4097</v>
      </c>
      <c r="S6" s="16">
        <v>8464</v>
      </c>
      <c r="T6" s="16">
        <v>8735</v>
      </c>
      <c r="U6" s="16">
        <v>4393.3002300000007</v>
      </c>
      <c r="V6" s="16">
        <v>4393.3002300000007</v>
      </c>
      <c r="W6" s="16">
        <v>4510</v>
      </c>
      <c r="X6" s="16">
        <v>0</v>
      </c>
      <c r="Y6" s="16">
        <v>191586.76144000003</v>
      </c>
    </row>
    <row r="7" spans="1:25" x14ac:dyDescent="0.3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  <c r="S7" s="16">
        <v>1107378</v>
      </c>
      <c r="T7" s="16">
        <v>1278206</v>
      </c>
      <c r="U7" s="16">
        <v>846018.69170999993</v>
      </c>
      <c r="V7" s="16">
        <v>846018.69170999993</v>
      </c>
      <c r="W7" s="16">
        <v>1091199</v>
      </c>
      <c r="X7" s="16">
        <v>1009409.8823299998</v>
      </c>
      <c r="Y7" s="16">
        <v>1778420.7659232072</v>
      </c>
    </row>
    <row r="8" spans="1:25" x14ac:dyDescent="0.3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>
        <v>0</v>
      </c>
      <c r="O8" s="16">
        <v>2424</v>
      </c>
      <c r="P8" s="16">
        <v>1535</v>
      </c>
      <c r="Q8" s="16">
        <v>0</v>
      </c>
      <c r="R8" s="16">
        <v>282</v>
      </c>
      <c r="S8" s="16">
        <v>1193</v>
      </c>
      <c r="T8" s="16">
        <v>1371</v>
      </c>
      <c r="U8" s="16">
        <v>0</v>
      </c>
      <c r="V8" s="16">
        <v>0</v>
      </c>
      <c r="W8" s="16" t="s">
        <v>22</v>
      </c>
      <c r="X8" s="16">
        <v>2622.8354300000001</v>
      </c>
      <c r="Y8" s="16">
        <v>721.17547000000002</v>
      </c>
    </row>
    <row r="9" spans="1:25" x14ac:dyDescent="0.3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  <c r="S9" s="16">
        <v>107</v>
      </c>
      <c r="T9" s="16">
        <v>95</v>
      </c>
      <c r="U9" s="16">
        <v>72.175960000000018</v>
      </c>
      <c r="V9" s="16">
        <v>72.175960000000018</v>
      </c>
      <c r="W9" s="16">
        <v>98</v>
      </c>
      <c r="X9" s="16">
        <v>125.30210000000002</v>
      </c>
      <c r="Y9" s="16">
        <v>91.879280000000193</v>
      </c>
    </row>
    <row r="10" spans="1:25" x14ac:dyDescent="0.3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  <c r="S10" s="16">
        <v>974956</v>
      </c>
      <c r="T10" s="16">
        <v>852033</v>
      </c>
      <c r="U10" s="16">
        <v>1001937.3934799999</v>
      </c>
      <c r="V10" s="16">
        <v>1001937.3934799999</v>
      </c>
      <c r="W10" s="16">
        <v>963922</v>
      </c>
      <c r="X10" s="16">
        <v>998034.61271000002</v>
      </c>
      <c r="Y10" s="16">
        <v>875155.27989000001</v>
      </c>
    </row>
    <row r="11" spans="1:25" x14ac:dyDescent="0.3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  <c r="S11" s="16">
        <v>692907</v>
      </c>
      <c r="T11" s="16">
        <v>899433</v>
      </c>
      <c r="U11" s="16">
        <v>955977.88707000017</v>
      </c>
      <c r="V11" s="16">
        <v>955977.88707000017</v>
      </c>
      <c r="W11" s="16">
        <v>989740</v>
      </c>
      <c r="X11" s="16">
        <v>992577.57892999996</v>
      </c>
      <c r="Y11" s="16">
        <v>397507.11782999994</v>
      </c>
    </row>
    <row r="12" spans="1:25" x14ac:dyDescent="0.3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  <c r="S12" s="16">
        <v>51116</v>
      </c>
      <c r="T12" s="16">
        <v>39259</v>
      </c>
      <c r="U12" s="16">
        <v>46789.976250000007</v>
      </c>
      <c r="V12" s="16">
        <v>46789.976250000007</v>
      </c>
      <c r="W12" s="16">
        <v>67279</v>
      </c>
      <c r="X12" s="16">
        <v>63591.358330000003</v>
      </c>
      <c r="Y12" s="16">
        <v>51826.50744999999</v>
      </c>
    </row>
    <row r="13" spans="1:25" x14ac:dyDescent="0.3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  <c r="S13" s="14">
        <v>4950522</v>
      </c>
      <c r="T13" s="14">
        <v>4876370</v>
      </c>
      <c r="U13" s="14">
        <v>4726800.3681343049</v>
      </c>
      <c r="V13" s="14">
        <v>4726800.3681343049</v>
      </c>
      <c r="W13" s="14">
        <v>4635759</v>
      </c>
      <c r="X13" s="14">
        <v>4566502.3942407453</v>
      </c>
      <c r="Y13" s="14">
        <v>4975813.8616206357</v>
      </c>
    </row>
    <row r="14" spans="1:25" x14ac:dyDescent="0.35">
      <c r="A14" s="15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7776</v>
      </c>
      <c r="Q14" s="16">
        <v>3978</v>
      </c>
      <c r="R14" s="16">
        <v>4096</v>
      </c>
      <c r="S14" s="16" t="s">
        <v>22</v>
      </c>
      <c r="T14" s="16" t="s">
        <v>22</v>
      </c>
      <c r="U14" s="16">
        <v>0</v>
      </c>
      <c r="V14" s="16">
        <v>0</v>
      </c>
      <c r="W14" s="16" t="s">
        <v>22</v>
      </c>
      <c r="X14" s="16">
        <v>0</v>
      </c>
      <c r="Y14" s="16">
        <v>0</v>
      </c>
    </row>
    <row r="15" spans="1:25" x14ac:dyDescent="0.3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  <c r="S15" s="16">
        <v>922111</v>
      </c>
      <c r="T15" s="16">
        <v>937371</v>
      </c>
      <c r="U15" s="16">
        <v>815439.04652000009</v>
      </c>
      <c r="V15" s="16">
        <v>815439.04652000009</v>
      </c>
      <c r="W15" s="16">
        <v>762801</v>
      </c>
      <c r="X15" s="16">
        <v>683944.0160800002</v>
      </c>
      <c r="Y15" s="16">
        <v>1197838.7394600001</v>
      </c>
    </row>
    <row r="16" spans="1:25" x14ac:dyDescent="0.35">
      <c r="A16" s="15" t="s">
        <v>28</v>
      </c>
      <c r="B16" s="16">
        <v>440059</v>
      </c>
      <c r="C16" s="16">
        <v>398811</v>
      </c>
      <c r="D16" s="16">
        <v>370643</v>
      </c>
      <c r="E16" s="16">
        <v>0</v>
      </c>
      <c r="F16" s="16">
        <v>0</v>
      </c>
      <c r="G16" s="16">
        <v>0</v>
      </c>
      <c r="H16" s="16">
        <v>0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  <c r="S16" s="16">
        <v>516758</v>
      </c>
      <c r="T16" s="16">
        <v>423049</v>
      </c>
      <c r="U16" s="16">
        <v>492460.82602000004</v>
      </c>
      <c r="V16" s="16">
        <v>492460.82602000004</v>
      </c>
      <c r="W16" s="16">
        <v>499463</v>
      </c>
      <c r="X16" s="171">
        <v>538161.11807850434</v>
      </c>
      <c r="Y16" s="171">
        <v>535959.27166063525</v>
      </c>
    </row>
    <row r="17" spans="1:25" x14ac:dyDescent="0.35">
      <c r="A17" s="15" t="s">
        <v>30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  <c r="S17" s="16">
        <v>60917</v>
      </c>
      <c r="T17" s="16">
        <v>61290</v>
      </c>
      <c r="U17" s="16">
        <v>62067.484169999996</v>
      </c>
      <c r="V17" s="16">
        <v>62067.484169999996</v>
      </c>
      <c r="W17" s="16">
        <v>51856</v>
      </c>
      <c r="X17" s="16">
        <v>58465.670480000001</v>
      </c>
      <c r="Y17" s="16">
        <v>47667.873949999994</v>
      </c>
    </row>
    <row r="18" spans="1:25" x14ac:dyDescent="0.35">
      <c r="A18" s="15" t="s">
        <v>26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175</v>
      </c>
      <c r="N18" s="16">
        <v>161</v>
      </c>
      <c r="O18" s="16">
        <v>147</v>
      </c>
      <c r="P18" s="16">
        <v>133</v>
      </c>
      <c r="Q18" s="16">
        <v>118</v>
      </c>
      <c r="R18" s="16">
        <v>104</v>
      </c>
      <c r="S18" s="16">
        <v>90</v>
      </c>
      <c r="T18" s="16">
        <v>76</v>
      </c>
      <c r="U18" s="16">
        <v>61.557730000000006</v>
      </c>
      <c r="V18" s="16">
        <v>61.557730000000006</v>
      </c>
      <c r="W18" s="16">
        <v>47</v>
      </c>
      <c r="X18" s="16">
        <v>33.146470000000001</v>
      </c>
      <c r="Y18" s="16">
        <v>18.940840000000001</v>
      </c>
    </row>
    <row r="19" spans="1:25" x14ac:dyDescent="0.35">
      <c r="A19" s="15" t="s">
        <v>23</v>
      </c>
      <c r="B19" s="16">
        <v>4520</v>
      </c>
      <c r="C19" s="16">
        <v>3563</v>
      </c>
      <c r="D19" s="16">
        <v>2903</v>
      </c>
      <c r="E19" s="16">
        <v>2979</v>
      </c>
      <c r="F19" s="16">
        <v>2496</v>
      </c>
      <c r="G19" s="16">
        <v>1216</v>
      </c>
      <c r="H19" s="16">
        <v>1978</v>
      </c>
      <c r="I19" s="16">
        <v>3539</v>
      </c>
      <c r="J19" s="16">
        <v>3824</v>
      </c>
      <c r="K19" s="16">
        <v>3698</v>
      </c>
      <c r="L19" s="16">
        <v>2684</v>
      </c>
      <c r="M19" s="16">
        <v>1656</v>
      </c>
      <c r="N19" s="16">
        <v>1845</v>
      </c>
      <c r="O19" s="16">
        <v>2512</v>
      </c>
      <c r="P19" s="16">
        <v>2587</v>
      </c>
      <c r="Q19" s="16">
        <v>4083</v>
      </c>
      <c r="R19" s="16">
        <v>1886</v>
      </c>
      <c r="S19" s="16">
        <v>965</v>
      </c>
      <c r="T19" s="16">
        <v>2528</v>
      </c>
      <c r="U19" s="16">
        <v>2222.39005</v>
      </c>
      <c r="V19" s="16">
        <v>2222.39005</v>
      </c>
      <c r="W19" s="16">
        <v>2054</v>
      </c>
      <c r="X19" s="16">
        <v>182.56098</v>
      </c>
      <c r="Y19" s="16">
        <v>3218.6090299999996</v>
      </c>
    </row>
    <row r="20" spans="1:25" x14ac:dyDescent="0.35">
      <c r="A20" s="15" t="s">
        <v>752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-0.1560056951129809</v>
      </c>
      <c r="V20" s="16">
        <v>-0.1560056951129809</v>
      </c>
      <c r="W20" s="16">
        <v>0</v>
      </c>
      <c r="X20" s="16">
        <v>-0.15312775997153949</v>
      </c>
      <c r="Y20" s="16">
        <v>0</v>
      </c>
    </row>
    <row r="21" spans="1:25" x14ac:dyDescent="0.35">
      <c r="A21" s="15" t="s">
        <v>32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  <c r="S21" s="16">
        <v>827745</v>
      </c>
      <c r="T21" s="16">
        <v>865545</v>
      </c>
      <c r="U21" s="16">
        <v>836032.37383999955</v>
      </c>
      <c r="V21" s="16">
        <v>836032.37383999955</v>
      </c>
      <c r="W21" s="16">
        <v>815052</v>
      </c>
      <c r="X21" s="16">
        <v>786157.06072000018</v>
      </c>
      <c r="Y21" s="16">
        <v>763400.73338999972</v>
      </c>
    </row>
    <row r="22" spans="1:25" x14ac:dyDescent="0.35">
      <c r="A22" s="15" t="s">
        <v>33</v>
      </c>
      <c r="B22" s="16">
        <v>0</v>
      </c>
      <c r="C22" s="16">
        <v>0</v>
      </c>
      <c r="D22" s="16">
        <v>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  <c r="S22" s="16">
        <v>1622000</v>
      </c>
      <c r="T22" s="16">
        <v>1565447</v>
      </c>
      <c r="U22" s="16">
        <v>1507325.6141100002</v>
      </c>
      <c r="V22" s="16">
        <v>1507325.6141100002</v>
      </c>
      <c r="W22" s="16">
        <v>1508949</v>
      </c>
      <c r="X22" s="16">
        <v>1522224.01147</v>
      </c>
      <c r="Y22" s="16">
        <v>1462945.1057400003</v>
      </c>
    </row>
    <row r="23" spans="1:25" x14ac:dyDescent="0.35">
      <c r="A23" s="15" t="s">
        <v>34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  <c r="S23" s="16">
        <v>999936</v>
      </c>
      <c r="T23" s="16">
        <v>1021065</v>
      </c>
      <c r="U23" s="16">
        <v>1011191.2317</v>
      </c>
      <c r="V23" s="16">
        <v>1011191.2317</v>
      </c>
      <c r="W23" s="16">
        <v>995536</v>
      </c>
      <c r="X23" s="16">
        <v>977334.96309000009</v>
      </c>
      <c r="Y23" s="16">
        <v>964763.58755000017</v>
      </c>
    </row>
    <row r="24" spans="1:25" x14ac:dyDescent="0.35">
      <c r="A24" s="11" t="s">
        <v>35</v>
      </c>
      <c r="B24" s="12">
        <v>3631176</v>
      </c>
      <c r="C24" s="12">
        <v>3394299</v>
      </c>
      <c r="D24" s="12">
        <v>3478337</v>
      </c>
      <c r="E24" s="12">
        <v>5432673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  <c r="S24" s="12">
        <v>9014859</v>
      </c>
      <c r="T24" s="12">
        <v>9629594</v>
      </c>
      <c r="U24" s="12">
        <v>9037983.0928543042</v>
      </c>
      <c r="V24" s="12">
        <v>9037983.0928543042</v>
      </c>
      <c r="W24" s="12">
        <v>8713350</v>
      </c>
      <c r="X24" s="12">
        <v>8752472</v>
      </c>
      <c r="Y24" s="12">
        <v>9426712.2819072139</v>
      </c>
    </row>
    <row r="25" spans="1:25" x14ac:dyDescent="0.35">
      <c r="A25" s="13" t="s">
        <v>36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  <c r="S25" s="14">
        <v>3240893</v>
      </c>
      <c r="T25" s="14">
        <v>3679731</v>
      </c>
      <c r="U25" s="14">
        <v>2769953.4553999999</v>
      </c>
      <c r="V25" s="14">
        <v>2769953.4553999999</v>
      </c>
      <c r="W25" s="14">
        <v>2494216</v>
      </c>
      <c r="X25" s="14">
        <v>2628429.5233400003</v>
      </c>
      <c r="Y25" s="14">
        <v>3209187.7213799995</v>
      </c>
    </row>
    <row r="26" spans="1:25" x14ac:dyDescent="0.35">
      <c r="A26" s="17" t="s">
        <v>37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  <c r="S26" s="16">
        <v>515756</v>
      </c>
      <c r="T26" s="16">
        <v>513238</v>
      </c>
      <c r="U26" s="16">
        <v>487113.17579000001</v>
      </c>
      <c r="V26" s="16">
        <v>487113.17579000001</v>
      </c>
      <c r="W26" s="16">
        <v>478279</v>
      </c>
      <c r="X26" s="16">
        <v>490796.51387000002</v>
      </c>
      <c r="Y26" s="16">
        <v>501642.19927999994</v>
      </c>
    </row>
    <row r="27" spans="1:25" x14ac:dyDescent="0.35">
      <c r="A27" s="17" t="s">
        <v>38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405378.26664000005</v>
      </c>
      <c r="K27" s="16">
        <v>725443.13791999989</v>
      </c>
      <c r="L27" s="16">
        <v>923734.89988000004</v>
      </c>
      <c r="M27" s="16">
        <v>692730.72600000002</v>
      </c>
      <c r="N27" s="16">
        <v>669833.36416000011</v>
      </c>
      <c r="O27" s="16">
        <v>785396.59515999991</v>
      </c>
      <c r="P27" s="16">
        <v>1024433.74847</v>
      </c>
      <c r="Q27" s="16">
        <v>676269.0361899999</v>
      </c>
      <c r="R27" s="16">
        <v>784560.09302000015</v>
      </c>
      <c r="S27" s="16">
        <v>724292.4668300004</v>
      </c>
      <c r="T27" s="16">
        <v>1009058.5302600001</v>
      </c>
      <c r="U27" s="16">
        <v>789109.71887000033</v>
      </c>
      <c r="V27" s="16">
        <v>789109.71887000033</v>
      </c>
      <c r="W27" s="16">
        <v>919722</v>
      </c>
      <c r="X27" s="16">
        <v>936247.25716000004</v>
      </c>
      <c r="Y27" s="16">
        <v>1189224.5082599998</v>
      </c>
    </row>
    <row r="28" spans="1:25" ht="15" customHeight="1" x14ac:dyDescent="0.35">
      <c r="A28" s="17" t="s">
        <v>794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10567</v>
      </c>
      <c r="K28" s="16">
        <v>0</v>
      </c>
      <c r="L28" s="16">
        <v>235179</v>
      </c>
      <c r="M28" s="16">
        <v>226255</v>
      </c>
      <c r="N28" s="16">
        <v>178140</v>
      </c>
      <c r="O28" s="16">
        <v>276290</v>
      </c>
      <c r="P28" s="16">
        <v>376302</v>
      </c>
      <c r="Q28" s="16">
        <v>192106.72524</v>
      </c>
      <c r="R28" s="16">
        <v>237289.44078999999</v>
      </c>
      <c r="S28" s="16">
        <v>250702</v>
      </c>
      <c r="T28" s="16">
        <v>386266</v>
      </c>
      <c r="U28" s="16">
        <v>252049.26220999999</v>
      </c>
      <c r="V28" s="16">
        <v>252049.26220999999</v>
      </c>
      <c r="W28" s="16">
        <v>312392</v>
      </c>
      <c r="X28" s="16">
        <v>302204.16711000004</v>
      </c>
      <c r="Y28" s="16">
        <v>364709.12076999998</v>
      </c>
    </row>
    <row r="29" spans="1:25" ht="15" customHeight="1" x14ac:dyDescent="0.35">
      <c r="A29" s="17" t="s">
        <v>774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422851.29079</v>
      </c>
      <c r="R29" s="16">
        <v>436702</v>
      </c>
      <c r="S29" s="16">
        <v>452998</v>
      </c>
      <c r="T29" s="16">
        <v>469328</v>
      </c>
      <c r="U29" s="16">
        <v>0</v>
      </c>
      <c r="V29" s="16">
        <v>0</v>
      </c>
      <c r="W29" s="16" t="s">
        <v>22</v>
      </c>
      <c r="X29" s="16">
        <v>0</v>
      </c>
      <c r="Y29" s="16">
        <v>0</v>
      </c>
    </row>
    <row r="30" spans="1:25" x14ac:dyDescent="0.35">
      <c r="A30" s="17" t="s">
        <v>39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375890</v>
      </c>
      <c r="K30" s="16">
        <v>384514</v>
      </c>
      <c r="L30" s="16">
        <v>390600</v>
      </c>
      <c r="M30" s="16">
        <v>417680</v>
      </c>
      <c r="N30" s="16">
        <v>69142</v>
      </c>
      <c r="O30" s="16">
        <v>105901</v>
      </c>
      <c r="P30" s="16">
        <v>121178</v>
      </c>
      <c r="Q30" s="16">
        <v>195286</v>
      </c>
      <c r="R30" s="16">
        <v>916603</v>
      </c>
      <c r="S30" s="16">
        <v>977683</v>
      </c>
      <c r="T30" s="16">
        <v>746015</v>
      </c>
      <c r="U30" s="16">
        <v>836673.5338600002</v>
      </c>
      <c r="V30" s="16">
        <v>836673.5338600002</v>
      </c>
      <c r="W30" s="16">
        <v>416252</v>
      </c>
      <c r="X30" s="16">
        <v>507665.71342000004</v>
      </c>
      <c r="Y30" s="16">
        <v>511426.71567999996</v>
      </c>
    </row>
    <row r="31" spans="1:25" x14ac:dyDescent="0.35">
      <c r="A31" s="17" t="s">
        <v>21</v>
      </c>
      <c r="B31" s="16">
        <v>128302</v>
      </c>
      <c r="C31" s="16">
        <v>74</v>
      </c>
      <c r="D31" s="16">
        <v>403</v>
      </c>
      <c r="E31" s="16">
        <v>0</v>
      </c>
      <c r="F31" s="16">
        <v>2532</v>
      </c>
      <c r="G31" s="16">
        <v>0</v>
      </c>
      <c r="H31" s="16">
        <v>3938</v>
      </c>
      <c r="I31" s="16">
        <v>0</v>
      </c>
      <c r="J31" s="16">
        <v>0</v>
      </c>
      <c r="K31" s="16">
        <v>0</v>
      </c>
      <c r="L31" s="16">
        <v>6788</v>
      </c>
      <c r="M31" s="16">
        <v>247</v>
      </c>
      <c r="N31" s="16">
        <v>5809</v>
      </c>
      <c r="O31" s="16">
        <v>496</v>
      </c>
      <c r="P31" s="16">
        <v>1910</v>
      </c>
      <c r="Q31" s="16">
        <v>28758</v>
      </c>
      <c r="R31" s="16">
        <v>4797</v>
      </c>
      <c r="S31" s="16">
        <v>1872</v>
      </c>
      <c r="T31" s="16">
        <v>1756</v>
      </c>
      <c r="U31" s="16">
        <v>5013.7475000000004</v>
      </c>
      <c r="V31" s="16">
        <v>5013.7475000000004</v>
      </c>
      <c r="W31" s="16">
        <v>4286</v>
      </c>
      <c r="X31" s="16">
        <v>87.678699999999992</v>
      </c>
      <c r="Y31" s="16">
        <v>1391.9160099999999</v>
      </c>
    </row>
    <row r="32" spans="1:25" x14ac:dyDescent="0.35">
      <c r="A32" s="17" t="s">
        <v>40</v>
      </c>
      <c r="B32" s="16">
        <v>104360</v>
      </c>
      <c r="C32" s="16">
        <v>136866</v>
      </c>
      <c r="D32" s="16">
        <v>130922</v>
      </c>
      <c r="E32" s="16">
        <v>144494</v>
      </c>
      <c r="F32" s="16">
        <v>115172</v>
      </c>
      <c r="G32" s="16">
        <v>135177</v>
      </c>
      <c r="H32" s="16">
        <v>128548</v>
      </c>
      <c r="I32" s="16">
        <v>124250</v>
      </c>
      <c r="J32" s="16">
        <v>137789</v>
      </c>
      <c r="K32" s="16">
        <v>145067</v>
      </c>
      <c r="L32" s="16">
        <v>136126</v>
      </c>
      <c r="M32" s="16">
        <v>111566</v>
      </c>
      <c r="N32" s="16">
        <v>129534</v>
      </c>
      <c r="O32" s="16">
        <v>158640</v>
      </c>
      <c r="P32" s="16">
        <v>155470</v>
      </c>
      <c r="Q32" s="16">
        <v>160656</v>
      </c>
      <c r="R32" s="16">
        <v>127233</v>
      </c>
      <c r="S32" s="16">
        <v>141383</v>
      </c>
      <c r="T32" s="16">
        <v>198732</v>
      </c>
      <c r="U32" s="16">
        <v>204701.97864000002</v>
      </c>
      <c r="V32" s="16">
        <v>204701.97864000002</v>
      </c>
      <c r="W32" s="16">
        <v>183108</v>
      </c>
      <c r="X32" s="16">
        <v>201176.96676000001</v>
      </c>
      <c r="Y32" s="16">
        <v>231364.31260999996</v>
      </c>
    </row>
    <row r="33" spans="1:25" x14ac:dyDescent="0.35">
      <c r="A33" s="17" t="s">
        <v>23</v>
      </c>
      <c r="B33" s="16">
        <v>694914</v>
      </c>
      <c r="C33" s="16">
        <v>980051</v>
      </c>
      <c r="D33" s="16">
        <v>711575</v>
      </c>
      <c r="E33" s="16">
        <v>118670</v>
      </c>
      <c r="F33" s="16">
        <v>52348</v>
      </c>
      <c r="G33" s="16">
        <v>92627</v>
      </c>
      <c r="H33" s="16">
        <v>69519</v>
      </c>
      <c r="I33" s="16">
        <v>143904</v>
      </c>
      <c r="J33" s="16">
        <v>37210</v>
      </c>
      <c r="K33" s="16">
        <v>67162</v>
      </c>
      <c r="L33" s="16">
        <v>34766</v>
      </c>
      <c r="M33" s="16">
        <v>65118</v>
      </c>
      <c r="N33" s="16">
        <v>22215</v>
      </c>
      <c r="O33" s="16">
        <v>34177</v>
      </c>
      <c r="P33" s="16">
        <v>59017</v>
      </c>
      <c r="Q33" s="16">
        <v>100917</v>
      </c>
      <c r="R33" s="16">
        <v>42443</v>
      </c>
      <c r="S33" s="16">
        <v>65637</v>
      </c>
      <c r="T33" s="16">
        <v>43592</v>
      </c>
      <c r="U33" s="16">
        <v>96924.032210000005</v>
      </c>
      <c r="V33" s="16">
        <v>96924.032210000005</v>
      </c>
      <c r="W33" s="16">
        <v>30722</v>
      </c>
      <c r="X33" s="16">
        <v>76931.045610000001</v>
      </c>
      <c r="Y33" s="16">
        <v>71661.33034</v>
      </c>
    </row>
    <row r="34" spans="1:25" x14ac:dyDescent="0.35">
      <c r="A34" s="17" t="s">
        <v>41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144834</v>
      </c>
      <c r="I34" s="16">
        <v>144834</v>
      </c>
      <c r="J34" s="16">
        <v>68846</v>
      </c>
      <c r="K34" s="16">
        <v>68846</v>
      </c>
      <c r="L34" s="16">
        <v>1</v>
      </c>
      <c r="M34" s="16"/>
      <c r="N34" s="16"/>
      <c r="O34" s="16"/>
      <c r="P34" s="16">
        <v>1</v>
      </c>
      <c r="Q34" s="16">
        <v>1</v>
      </c>
      <c r="R34" s="16"/>
      <c r="S34" s="16"/>
      <c r="T34" s="16" t="s">
        <v>22</v>
      </c>
      <c r="U34" s="16">
        <v>0</v>
      </c>
      <c r="V34" s="16">
        <v>0</v>
      </c>
      <c r="W34" s="16" t="s">
        <v>22</v>
      </c>
      <c r="X34" s="16">
        <v>0</v>
      </c>
      <c r="Y34" s="16">
        <v>0</v>
      </c>
    </row>
    <row r="35" spans="1:25" x14ac:dyDescent="0.35">
      <c r="A35" s="17" t="s">
        <v>43</v>
      </c>
      <c r="B35" s="16">
        <v>173590</v>
      </c>
      <c r="C35" s="16">
        <v>184184</v>
      </c>
      <c r="D35" s="16">
        <v>187495</v>
      </c>
      <c r="E35" s="16">
        <v>45690</v>
      </c>
      <c r="F35" s="16">
        <v>92618</v>
      </c>
      <c r="G35" s="16">
        <v>65547</v>
      </c>
      <c r="H35" s="16">
        <v>219282</v>
      </c>
      <c r="I35" s="16">
        <v>41695</v>
      </c>
      <c r="J35" s="16">
        <v>18105</v>
      </c>
      <c r="K35" s="16">
        <v>22200</v>
      </c>
      <c r="L35" s="16">
        <v>107276</v>
      </c>
      <c r="M35" s="16">
        <v>16836</v>
      </c>
      <c r="N35" s="16">
        <v>42555</v>
      </c>
      <c r="O35" s="16">
        <v>51761</v>
      </c>
      <c r="P35" s="16">
        <v>176103</v>
      </c>
      <c r="Q35" s="16">
        <v>91235</v>
      </c>
      <c r="R35" s="16">
        <v>90245</v>
      </c>
      <c r="S35" s="16">
        <v>61316</v>
      </c>
      <c r="T35" s="16">
        <v>248041</v>
      </c>
      <c r="U35" s="16">
        <v>49792.75664</v>
      </c>
      <c r="V35" s="16">
        <v>49792.75664</v>
      </c>
      <c r="W35" s="16">
        <v>105011</v>
      </c>
      <c r="X35" s="16">
        <v>56851</v>
      </c>
      <c r="Y35" s="16">
        <v>296305.19608000002</v>
      </c>
    </row>
    <row r="36" spans="1:25" x14ac:dyDescent="0.35">
      <c r="A36" s="17" t="s">
        <v>44</v>
      </c>
      <c r="B36" s="16">
        <v>35951</v>
      </c>
      <c r="C36" s="16">
        <v>35230</v>
      </c>
      <c r="D36" s="16">
        <v>40597</v>
      </c>
      <c r="E36" s="16">
        <v>21750</v>
      </c>
      <c r="F36" s="16">
        <v>28849</v>
      </c>
      <c r="G36" s="16">
        <v>28322</v>
      </c>
      <c r="H36" s="16">
        <v>23052</v>
      </c>
      <c r="I36" s="16">
        <v>23933</v>
      </c>
      <c r="J36" s="16">
        <v>42202</v>
      </c>
      <c r="K36" s="16">
        <v>25747</v>
      </c>
      <c r="L36" s="16">
        <v>26637</v>
      </c>
      <c r="M36" s="16">
        <v>32951</v>
      </c>
      <c r="N36" s="16">
        <v>32551</v>
      </c>
      <c r="O36" s="16">
        <v>34322</v>
      </c>
      <c r="P36" s="16">
        <v>28918</v>
      </c>
      <c r="Q36" s="16">
        <v>28774</v>
      </c>
      <c r="R36" s="16">
        <v>36901</v>
      </c>
      <c r="S36" s="16">
        <v>49253</v>
      </c>
      <c r="T36" s="16">
        <v>63704</v>
      </c>
      <c r="U36" s="16">
        <v>48574.249680000001</v>
      </c>
      <c r="V36" s="16">
        <v>48574.249680000001</v>
      </c>
      <c r="W36" s="16">
        <v>44445</v>
      </c>
      <c r="X36" s="16">
        <v>56470.01036</v>
      </c>
      <c r="Y36" s="16">
        <v>41462.422350000023</v>
      </c>
    </row>
    <row r="37" spans="1:25" x14ac:dyDescent="0.35">
      <c r="A37" s="13" t="s">
        <v>45</v>
      </c>
      <c r="B37" s="14">
        <v>1058479</v>
      </c>
      <c r="C37" s="14">
        <v>364931</v>
      </c>
      <c r="D37" s="14">
        <v>613230</v>
      </c>
      <c r="E37" s="14">
        <v>2354784</v>
      </c>
      <c r="F37" s="14">
        <v>2447211</v>
      </c>
      <c r="G37" s="14">
        <v>2410656</v>
      </c>
      <c r="H37" s="14">
        <v>1546445</v>
      </c>
      <c r="I37" s="14">
        <v>1612029</v>
      </c>
      <c r="J37" s="14">
        <v>2431859</v>
      </c>
      <c r="K37" s="14">
        <v>2401408</v>
      </c>
      <c r="L37" s="14">
        <v>2403136</v>
      </c>
      <c r="M37" s="14">
        <v>2298101</v>
      </c>
      <c r="N37" s="14">
        <v>2788232</v>
      </c>
      <c r="O37" s="14">
        <v>2871225</v>
      </c>
      <c r="P37" s="14">
        <v>3262602</v>
      </c>
      <c r="Q37" s="14">
        <v>3048649</v>
      </c>
      <c r="R37" s="14">
        <v>2979102</v>
      </c>
      <c r="S37" s="14">
        <v>2988094</v>
      </c>
      <c r="T37" s="14">
        <v>2949667</v>
      </c>
      <c r="U37" s="14">
        <v>3396870.52373</v>
      </c>
      <c r="V37" s="14">
        <v>3396870.52373</v>
      </c>
      <c r="W37" s="14">
        <v>3340932</v>
      </c>
      <c r="X37" s="14">
        <v>3281339.0182100004</v>
      </c>
      <c r="Y37" s="14">
        <v>3204805.87213</v>
      </c>
    </row>
    <row r="38" spans="1:25" x14ac:dyDescent="0.35">
      <c r="A38" s="17" t="s">
        <v>37</v>
      </c>
      <c r="B38" s="16">
        <v>2105</v>
      </c>
      <c r="C38" s="16">
        <v>1848</v>
      </c>
      <c r="D38" s="16">
        <v>1618</v>
      </c>
      <c r="E38" s="16">
        <v>1375189</v>
      </c>
      <c r="F38" s="16">
        <v>1343522</v>
      </c>
      <c r="G38" s="16">
        <v>1303601</v>
      </c>
      <c r="H38" s="16">
        <v>1229789</v>
      </c>
      <c r="I38" s="16">
        <v>1331949</v>
      </c>
      <c r="J38" s="16">
        <v>1312636</v>
      </c>
      <c r="K38" s="16">
        <v>1273832</v>
      </c>
      <c r="L38" s="16">
        <v>1264193</v>
      </c>
      <c r="M38" s="16">
        <v>1224742</v>
      </c>
      <c r="N38" s="16">
        <v>1225024</v>
      </c>
      <c r="O38" s="16">
        <v>1314639</v>
      </c>
      <c r="P38" s="16">
        <v>1342425</v>
      </c>
      <c r="Q38" s="16">
        <v>1276364</v>
      </c>
      <c r="R38" s="16">
        <v>1310604</v>
      </c>
      <c r="S38" s="16">
        <v>1325610</v>
      </c>
      <c r="T38" s="16">
        <v>1275974</v>
      </c>
      <c r="U38" s="16">
        <v>1251002.6118099999</v>
      </c>
      <c r="V38" s="16">
        <v>1251002.6118099999</v>
      </c>
      <c r="W38" s="16">
        <v>1265761</v>
      </c>
      <c r="X38" s="16">
        <v>1273469.94997</v>
      </c>
      <c r="Y38" s="16">
        <v>1209781.07968</v>
      </c>
    </row>
    <row r="39" spans="1:25" x14ac:dyDescent="0.35">
      <c r="A39" s="17" t="s">
        <v>46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24810</v>
      </c>
      <c r="M39" s="16">
        <v>20787</v>
      </c>
      <c r="N39" s="16">
        <v>20489</v>
      </c>
      <c r="O39" s="16">
        <v>19659</v>
      </c>
      <c r="P39" s="16">
        <v>20060</v>
      </c>
      <c r="Q39" s="16">
        <v>20367</v>
      </c>
      <c r="R39" s="16">
        <v>13208</v>
      </c>
      <c r="S39" s="16">
        <v>12473</v>
      </c>
      <c r="T39" s="16">
        <v>12570</v>
      </c>
      <c r="U39" s="16">
        <v>11205.285499999998</v>
      </c>
      <c r="V39" s="16">
        <v>11205.285499999998</v>
      </c>
      <c r="W39" s="16">
        <v>11252</v>
      </c>
      <c r="X39" s="16">
        <v>11301.285499999998</v>
      </c>
      <c r="Y39" s="16">
        <v>11350.173500000034</v>
      </c>
    </row>
    <row r="40" spans="1:25" ht="16.5" customHeight="1" x14ac:dyDescent="0.35">
      <c r="A40" s="17" t="s">
        <v>774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415000</v>
      </c>
      <c r="Q40" s="16">
        <v>0</v>
      </c>
      <c r="R40" s="16">
        <v>0</v>
      </c>
      <c r="S40" s="16" t="s">
        <v>22</v>
      </c>
      <c r="T40" s="16" t="s">
        <v>22</v>
      </c>
      <c r="U40" s="16">
        <v>487189.06293999997</v>
      </c>
      <c r="V40" s="16">
        <v>487189.06293999997</v>
      </c>
      <c r="W40" s="16">
        <v>504509</v>
      </c>
      <c r="X40" s="16">
        <v>522922.67619000003</v>
      </c>
      <c r="Y40" s="16">
        <v>539898.12303000002</v>
      </c>
    </row>
    <row r="41" spans="1:25" x14ac:dyDescent="0.35">
      <c r="A41" s="17" t="s">
        <v>23</v>
      </c>
      <c r="B41" s="16">
        <v>690606</v>
      </c>
      <c r="C41" s="16">
        <v>0</v>
      </c>
      <c r="D41" s="16">
        <v>313450</v>
      </c>
      <c r="E41" s="16">
        <v>662450</v>
      </c>
      <c r="F41" s="16">
        <v>782450</v>
      </c>
      <c r="G41" s="16">
        <v>782450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 t="s">
        <v>22</v>
      </c>
      <c r="T41" s="16"/>
      <c r="U41" s="16">
        <v>0</v>
      </c>
      <c r="V41" s="16">
        <v>0</v>
      </c>
      <c r="W41" s="16" t="s">
        <v>22</v>
      </c>
      <c r="X41" s="16">
        <v>0</v>
      </c>
      <c r="Y41" s="16">
        <v>0</v>
      </c>
    </row>
    <row r="42" spans="1:25" x14ac:dyDescent="0.35">
      <c r="A42" s="17" t="s">
        <v>39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829274</v>
      </c>
      <c r="K42" s="16">
        <v>834797</v>
      </c>
      <c r="L42" s="16">
        <v>820652</v>
      </c>
      <c r="M42" s="16">
        <v>801375</v>
      </c>
      <c r="N42" s="16">
        <v>1280206</v>
      </c>
      <c r="O42" s="16">
        <v>1268825</v>
      </c>
      <c r="P42" s="16">
        <v>1253648</v>
      </c>
      <c r="Q42" s="16">
        <v>1514959</v>
      </c>
      <c r="R42" s="16">
        <v>1423975</v>
      </c>
      <c r="S42" s="16">
        <v>1404367</v>
      </c>
      <c r="T42" s="16">
        <v>1404817</v>
      </c>
      <c r="U42" s="16">
        <v>1385352.17478</v>
      </c>
      <c r="V42" s="16">
        <v>1385352.17478</v>
      </c>
      <c r="W42" s="16">
        <v>1294508</v>
      </c>
      <c r="X42" s="16">
        <v>1215467.3154500001</v>
      </c>
      <c r="Y42" s="16">
        <v>1176426.98349</v>
      </c>
    </row>
    <row r="43" spans="1:25" x14ac:dyDescent="0.35">
      <c r="A43" s="17" t="s">
        <v>40</v>
      </c>
      <c r="B43" s="16">
        <v>5199</v>
      </c>
      <c r="C43" s="16">
        <v>3971</v>
      </c>
      <c r="D43" s="16">
        <v>4058</v>
      </c>
      <c r="E43" s="16">
        <v>3278</v>
      </c>
      <c r="F43" s="16">
        <v>3196</v>
      </c>
      <c r="G43" s="16">
        <v>2193</v>
      </c>
      <c r="H43" s="16">
        <v>3551</v>
      </c>
      <c r="I43" s="16">
        <v>3459</v>
      </c>
      <c r="J43" s="16">
        <v>2841</v>
      </c>
      <c r="K43" s="16">
        <v>3618</v>
      </c>
      <c r="L43" s="16">
        <v>4442</v>
      </c>
      <c r="M43" s="16">
        <v>4701</v>
      </c>
      <c r="N43" s="16">
        <v>6372</v>
      </c>
      <c r="O43" s="16">
        <v>6265</v>
      </c>
      <c r="P43" s="16">
        <v>5675</v>
      </c>
      <c r="Q43" s="16">
        <v>6326</v>
      </c>
      <c r="R43" s="16">
        <v>6402</v>
      </c>
      <c r="S43" s="16">
        <v>6979</v>
      </c>
      <c r="T43" s="16">
        <v>7370</v>
      </c>
      <c r="U43" s="16">
        <v>7483.8622800000003</v>
      </c>
      <c r="V43" s="16">
        <v>7483.8622800000003</v>
      </c>
      <c r="W43" s="16">
        <v>8883</v>
      </c>
      <c r="X43" s="16">
        <v>12001.026699999999</v>
      </c>
      <c r="Y43" s="16">
        <v>18739.83653</v>
      </c>
    </row>
    <row r="44" spans="1:25" x14ac:dyDescent="0.35">
      <c r="A44" s="17" t="s">
        <v>48</v>
      </c>
      <c r="B44" s="16">
        <v>319649</v>
      </c>
      <c r="C44" s="16">
        <v>321034</v>
      </c>
      <c r="D44" s="16">
        <v>262607</v>
      </c>
      <c r="E44" s="18">
        <v>268228</v>
      </c>
      <c r="F44" s="16">
        <v>266626</v>
      </c>
      <c r="G44" s="16">
        <v>259974</v>
      </c>
      <c r="H44" s="16">
        <v>233842</v>
      </c>
      <c r="I44" s="16">
        <v>229007</v>
      </c>
      <c r="J44" s="16">
        <v>230582</v>
      </c>
      <c r="K44" s="16">
        <v>231226</v>
      </c>
      <c r="L44" s="16">
        <v>230124</v>
      </c>
      <c r="M44" s="16">
        <v>188165</v>
      </c>
      <c r="N44" s="16">
        <v>194440</v>
      </c>
      <c r="O44" s="16">
        <v>197126</v>
      </c>
      <c r="P44" s="16">
        <v>169526</v>
      </c>
      <c r="Q44" s="16">
        <v>174282</v>
      </c>
      <c r="R44" s="16">
        <v>172276</v>
      </c>
      <c r="S44" s="16">
        <v>178432</v>
      </c>
      <c r="T44" s="16">
        <v>182847</v>
      </c>
      <c r="U44" s="16">
        <v>190151.42593999999</v>
      </c>
      <c r="V44" s="16">
        <v>190151.42593999999</v>
      </c>
      <c r="W44" s="16">
        <v>195636</v>
      </c>
      <c r="X44" s="16">
        <v>183069.21124999999</v>
      </c>
      <c r="Y44" s="16">
        <v>184988.93857000003</v>
      </c>
    </row>
    <row r="45" spans="1:25" x14ac:dyDescent="0.35">
      <c r="A45" s="17" t="s">
        <v>43</v>
      </c>
      <c r="B45" s="16">
        <v>0</v>
      </c>
      <c r="C45" s="16">
        <v>0</v>
      </c>
      <c r="D45" s="16">
        <v>0</v>
      </c>
      <c r="E45" s="16">
        <v>0</v>
      </c>
      <c r="F45" s="16">
        <v>58</v>
      </c>
      <c r="G45" s="16">
        <v>681</v>
      </c>
      <c r="H45" s="16">
        <v>1073</v>
      </c>
      <c r="I45" s="16">
        <v>14457</v>
      </c>
      <c r="J45" s="16">
        <v>23168</v>
      </c>
      <c r="K45" s="16">
        <v>24569</v>
      </c>
      <c r="L45" s="16">
        <v>24997</v>
      </c>
      <c r="M45" s="16">
        <v>25109</v>
      </c>
      <c r="N45" s="16">
        <v>27792</v>
      </c>
      <c r="O45" s="16">
        <v>26751</v>
      </c>
      <c r="P45" s="16">
        <v>16212</v>
      </c>
      <c r="Q45" s="16">
        <v>15019</v>
      </c>
      <c r="R45" s="16">
        <v>12031</v>
      </c>
      <c r="S45" s="16">
        <v>15848</v>
      </c>
      <c r="T45" s="16">
        <v>15863</v>
      </c>
      <c r="U45" s="16">
        <v>11292.940929999999</v>
      </c>
      <c r="V45" s="16">
        <v>11292.940929999999</v>
      </c>
      <c r="W45" s="16">
        <v>8921</v>
      </c>
      <c r="X45" s="16">
        <v>10091.153259999999</v>
      </c>
      <c r="Y45" s="16">
        <v>12409.73127</v>
      </c>
    </row>
    <row r="46" spans="1:25" x14ac:dyDescent="0.35">
      <c r="A46" s="19" t="s">
        <v>28</v>
      </c>
      <c r="B46" s="16">
        <v>0</v>
      </c>
      <c r="C46" s="16">
        <v>0</v>
      </c>
      <c r="D46" s="16">
        <v>0</v>
      </c>
      <c r="E46" s="16">
        <v>14274</v>
      </c>
      <c r="F46" s="16">
        <v>21999</v>
      </c>
      <c r="G46" s="16">
        <v>31836</v>
      </c>
      <c r="H46" s="16">
        <v>45631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22</v>
      </c>
      <c r="T46" s="16" t="s">
        <v>22</v>
      </c>
      <c r="U46" s="16">
        <v>0</v>
      </c>
      <c r="V46" s="16">
        <v>0</v>
      </c>
      <c r="W46" s="16" t="s">
        <v>22</v>
      </c>
      <c r="X46" s="16">
        <v>0</v>
      </c>
      <c r="Y46" s="16">
        <v>0</v>
      </c>
    </row>
    <row r="47" spans="1:25" x14ac:dyDescent="0.35">
      <c r="A47" s="17" t="s">
        <v>44</v>
      </c>
      <c r="B47" s="16">
        <v>40920</v>
      </c>
      <c r="C47" s="16">
        <v>38078</v>
      </c>
      <c r="D47" s="16">
        <v>31497</v>
      </c>
      <c r="E47" s="16">
        <v>31365</v>
      </c>
      <c r="F47" s="16">
        <v>29360</v>
      </c>
      <c r="G47" s="16">
        <v>29921</v>
      </c>
      <c r="H47" s="16">
        <v>32559</v>
      </c>
      <c r="I47" s="16">
        <v>33157</v>
      </c>
      <c r="J47" s="16">
        <v>33358</v>
      </c>
      <c r="K47" s="16">
        <v>33366</v>
      </c>
      <c r="L47" s="16">
        <v>33918</v>
      </c>
      <c r="M47" s="16">
        <v>33222</v>
      </c>
      <c r="N47" s="16">
        <v>33909</v>
      </c>
      <c r="O47" s="16">
        <v>37960</v>
      </c>
      <c r="P47" s="16">
        <v>40056</v>
      </c>
      <c r="Q47" s="16">
        <v>41332</v>
      </c>
      <c r="R47" s="16">
        <v>40606</v>
      </c>
      <c r="S47" s="16">
        <v>44385</v>
      </c>
      <c r="T47" s="16">
        <v>50226</v>
      </c>
      <c r="U47" s="16">
        <v>53194.159549999997</v>
      </c>
      <c r="V47" s="16">
        <v>53194.159549999997</v>
      </c>
      <c r="W47" s="16">
        <v>51461</v>
      </c>
      <c r="X47" s="16">
        <v>53016.399890000001</v>
      </c>
      <c r="Y47" s="16">
        <v>51211.00606</v>
      </c>
    </row>
    <row r="48" spans="1:25" x14ac:dyDescent="0.35">
      <c r="A48" s="13" t="s">
        <v>49</v>
      </c>
      <c r="B48" s="20">
        <v>826288</v>
      </c>
      <c r="C48" s="20">
        <v>1006513</v>
      </c>
      <c r="D48" s="20">
        <v>1115039</v>
      </c>
      <c r="E48" s="20">
        <v>1864510</v>
      </c>
      <c r="F48" s="20">
        <v>1886840</v>
      </c>
      <c r="G48" s="20">
        <v>1912021</v>
      </c>
      <c r="H48" s="20">
        <v>2739570</v>
      </c>
      <c r="I48" s="20">
        <v>2710612</v>
      </c>
      <c r="J48" s="20">
        <v>2578031</v>
      </c>
      <c r="K48" s="20">
        <v>2549305</v>
      </c>
      <c r="L48" s="14">
        <v>2654798</v>
      </c>
      <c r="M48" s="14">
        <v>2524430</v>
      </c>
      <c r="N48" s="14">
        <v>2589803</v>
      </c>
      <c r="O48" s="14">
        <v>2841205</v>
      </c>
      <c r="P48" s="14">
        <v>2995006</v>
      </c>
      <c r="Q48" s="14">
        <v>2825949</v>
      </c>
      <c r="R48" s="14">
        <v>2844628</v>
      </c>
      <c r="S48" s="14">
        <v>2785869</v>
      </c>
      <c r="T48" s="14">
        <v>3000195</v>
      </c>
      <c r="U48" s="14">
        <v>2871158.3439131994</v>
      </c>
      <c r="V48" s="14">
        <v>2871158.3439131994</v>
      </c>
      <c r="W48" s="14">
        <v>2878203</v>
      </c>
      <c r="X48" s="14">
        <v>2842691.9234350561</v>
      </c>
      <c r="Y48" s="14">
        <v>3012715.6883972134</v>
      </c>
    </row>
    <row r="49" spans="1:25" x14ac:dyDescent="0.35">
      <c r="A49" s="17" t="s">
        <v>50</v>
      </c>
      <c r="B49" s="21">
        <v>890712</v>
      </c>
      <c r="C49" s="21">
        <v>1035720</v>
      </c>
      <c r="D49" s="21">
        <v>1035720</v>
      </c>
      <c r="E49" s="21">
        <v>1035720</v>
      </c>
      <c r="F49" s="16">
        <v>1035720</v>
      </c>
      <c r="G49" s="16">
        <v>1035720</v>
      </c>
      <c r="H49" s="16">
        <v>1847177</v>
      </c>
      <c r="I49" s="16">
        <v>1847177</v>
      </c>
      <c r="J49" s="16">
        <v>1847177</v>
      </c>
      <c r="K49" s="16">
        <v>1847177</v>
      </c>
      <c r="L49" s="16">
        <v>1847177</v>
      </c>
      <c r="M49" s="16">
        <v>1847177</v>
      </c>
      <c r="N49" s="16">
        <v>1847177</v>
      </c>
      <c r="O49" s="16">
        <v>1847177</v>
      </c>
      <c r="P49" s="16">
        <v>1847177</v>
      </c>
      <c r="Q49" s="16">
        <v>1847177</v>
      </c>
      <c r="R49" s="16">
        <v>1847177</v>
      </c>
      <c r="S49" s="16">
        <v>1847177</v>
      </c>
      <c r="T49" s="16">
        <v>1847177</v>
      </c>
      <c r="U49" s="16">
        <v>1847176.8550699998</v>
      </c>
      <c r="V49" s="16">
        <v>1847176.8550699998</v>
      </c>
      <c r="W49" s="16">
        <v>1847177</v>
      </c>
      <c r="X49" s="16">
        <v>1847176.85507</v>
      </c>
      <c r="Y49" s="16">
        <v>1847176.85507</v>
      </c>
    </row>
    <row r="50" spans="1:25" x14ac:dyDescent="0.35">
      <c r="A50" s="17" t="s">
        <v>51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-1362</v>
      </c>
      <c r="Q50" s="16">
        <v>-1362</v>
      </c>
      <c r="R50" s="16">
        <v>-4257</v>
      </c>
      <c r="S50" s="16">
        <v>-5259</v>
      </c>
      <c r="T50" s="16">
        <v>-6778</v>
      </c>
      <c r="U50" s="16">
        <v>-8498.0323900000003</v>
      </c>
      <c r="V50" s="16">
        <v>-8498.0323900000003</v>
      </c>
      <c r="W50" s="16">
        <v>-8498</v>
      </c>
      <c r="X50" s="16">
        <v>-8498.0323900000003</v>
      </c>
      <c r="Y50" s="16">
        <v>-8498.0323900000003</v>
      </c>
    </row>
    <row r="51" spans="1:25" x14ac:dyDescent="0.35">
      <c r="A51" s="17" t="s">
        <v>52</v>
      </c>
      <c r="B51" s="16">
        <v>10516</v>
      </c>
      <c r="C51" s="16">
        <v>10516</v>
      </c>
      <c r="D51" s="21">
        <v>10516</v>
      </c>
      <c r="E51" s="21">
        <v>10516</v>
      </c>
      <c r="F51" s="16">
        <v>10516</v>
      </c>
      <c r="G51" s="16">
        <v>10516</v>
      </c>
      <c r="H51" s="16">
        <v>11647</v>
      </c>
      <c r="I51" s="16">
        <v>13097</v>
      </c>
      <c r="J51" s="16">
        <v>14547</v>
      </c>
      <c r="K51" s="16">
        <v>16013</v>
      </c>
      <c r="L51" s="16">
        <v>19375</v>
      </c>
      <c r="M51" s="16">
        <v>20272</v>
      </c>
      <c r="N51" s="16">
        <v>23198</v>
      </c>
      <c r="O51" s="16">
        <v>25590</v>
      </c>
      <c r="P51" s="16">
        <v>27861</v>
      </c>
      <c r="Q51" s="16">
        <v>30261</v>
      </c>
      <c r="R51" s="16">
        <v>33738</v>
      </c>
      <c r="S51" s="16">
        <v>34846</v>
      </c>
      <c r="T51" s="16">
        <v>37641</v>
      </c>
      <c r="U51" s="16">
        <v>39726.103540000004</v>
      </c>
      <c r="V51" s="16">
        <v>39726.103540000004</v>
      </c>
      <c r="W51" s="16">
        <v>42064</v>
      </c>
      <c r="X51" s="16">
        <v>46285.501469999988</v>
      </c>
      <c r="Y51" s="16">
        <v>49878.768249999994</v>
      </c>
    </row>
    <row r="52" spans="1:25" x14ac:dyDescent="0.35">
      <c r="A52" s="17" t="s">
        <v>53</v>
      </c>
      <c r="B52" s="16">
        <v>-70882</v>
      </c>
      <c r="C52" s="16">
        <v>-39675</v>
      </c>
      <c r="D52" s="141">
        <v>65042</v>
      </c>
      <c r="E52" s="141">
        <v>816479</v>
      </c>
      <c r="F52" s="16">
        <v>842247</v>
      </c>
      <c r="G52" s="16">
        <v>861354</v>
      </c>
      <c r="H52" s="16">
        <v>0</v>
      </c>
      <c r="I52" s="16">
        <v>-55365</v>
      </c>
      <c r="J52" s="16">
        <v>-247446</v>
      </c>
      <c r="K52" s="16">
        <v>-275654</v>
      </c>
      <c r="L52" s="16">
        <v>0</v>
      </c>
      <c r="M52" s="16">
        <v>-139401</v>
      </c>
      <c r="N52" s="16">
        <v>-73628</v>
      </c>
      <c r="O52" s="16">
        <v>166897</v>
      </c>
      <c r="P52" s="16">
        <v>0</v>
      </c>
      <c r="Q52" s="16">
        <v>-152724</v>
      </c>
      <c r="R52" s="16">
        <v>-150628</v>
      </c>
      <c r="S52" s="16">
        <v>-212024</v>
      </c>
      <c r="T52" s="16">
        <v>0</v>
      </c>
      <c r="U52" s="16">
        <v>-126346.7670768</v>
      </c>
      <c r="V52" s="16">
        <v>-126346.7670768</v>
      </c>
      <c r="W52" s="16">
        <v>-122121</v>
      </c>
      <c r="X52" s="171">
        <v>-166355.26226494371</v>
      </c>
      <c r="Y52" s="171">
        <v>-2.7862067152328862E-6</v>
      </c>
    </row>
    <row r="53" spans="1:25" x14ac:dyDescent="0.35">
      <c r="A53" s="17" t="s">
        <v>54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882914</v>
      </c>
      <c r="I53" s="16">
        <v>882914</v>
      </c>
      <c r="J53" s="16">
        <v>958902</v>
      </c>
      <c r="K53" s="16">
        <v>958902</v>
      </c>
      <c r="L53" s="16">
        <v>792570</v>
      </c>
      <c r="M53" s="16">
        <v>793432</v>
      </c>
      <c r="N53" s="16">
        <v>796890</v>
      </c>
      <c r="O53" s="16">
        <v>800269</v>
      </c>
      <c r="P53" s="16">
        <v>1121578</v>
      </c>
      <c r="Q53" s="16">
        <v>1121578</v>
      </c>
      <c r="R53" s="16">
        <v>1121578</v>
      </c>
      <c r="S53" s="16">
        <v>1121578</v>
      </c>
      <c r="T53" s="16">
        <v>1122409</v>
      </c>
      <c r="U53" s="16">
        <v>1122409.2581099998</v>
      </c>
      <c r="V53" s="16">
        <v>1122409.2581099998</v>
      </c>
      <c r="W53" s="16">
        <v>1122409</v>
      </c>
      <c r="X53" s="16">
        <v>1122409</v>
      </c>
      <c r="Y53" s="16">
        <v>1124743.5206199999</v>
      </c>
    </row>
    <row r="54" spans="1:25" x14ac:dyDescent="0.35">
      <c r="A54" s="22" t="s">
        <v>55</v>
      </c>
      <c r="B54" s="23">
        <v>-4067</v>
      </c>
      <c r="C54" s="139">
        <v>-49</v>
      </c>
      <c r="D54" s="23">
        <v>3759</v>
      </c>
      <c r="E54" s="23">
        <v>1793</v>
      </c>
      <c r="F54" s="24">
        <v>-1644</v>
      </c>
      <c r="G54" s="24">
        <v>4429</v>
      </c>
      <c r="H54" s="24">
        <v>-2170</v>
      </c>
      <c r="I54" s="24">
        <v>22787</v>
      </c>
      <c r="J54" s="24">
        <v>4849</v>
      </c>
      <c r="K54" s="24">
        <v>2865</v>
      </c>
      <c r="L54" s="24">
        <v>-4324</v>
      </c>
      <c r="M54" s="24">
        <v>2950</v>
      </c>
      <c r="N54" s="24">
        <v>-3834</v>
      </c>
      <c r="O54" s="24">
        <v>1272</v>
      </c>
      <c r="P54" s="24">
        <v>-248</v>
      </c>
      <c r="Q54" s="24">
        <v>-18981</v>
      </c>
      <c r="R54" s="24">
        <v>-2980</v>
      </c>
      <c r="S54" s="24">
        <v>-449</v>
      </c>
      <c r="T54" s="24">
        <v>-254</v>
      </c>
      <c r="U54" s="24">
        <v>-3309.0733400000004</v>
      </c>
      <c r="V54" s="24">
        <v>-3309.0733400000004</v>
      </c>
      <c r="W54" s="24">
        <v>-2829</v>
      </c>
      <c r="X54" s="24">
        <v>1673.2034400000002</v>
      </c>
      <c r="Y54" s="24">
        <v>-586.42314999999985</v>
      </c>
    </row>
    <row r="55" spans="1:25" x14ac:dyDescent="0.35">
      <c r="A55" s="25" t="s">
        <v>56</v>
      </c>
      <c r="B55" s="25">
        <v>9</v>
      </c>
      <c r="C55" s="25">
        <v>1</v>
      </c>
      <c r="D55" s="25">
        <v>2</v>
      </c>
      <c r="E55" s="25">
        <v>2</v>
      </c>
      <c r="F55" s="25">
        <v>1</v>
      </c>
      <c r="G55" s="25">
        <v>2</v>
      </c>
      <c r="H55" s="25">
        <v>2</v>
      </c>
      <c r="I55" s="25">
        <v>2</v>
      </c>
      <c r="J55" s="25">
        <v>2</v>
      </c>
      <c r="K55" s="25">
        <v>2</v>
      </c>
      <c r="L55">
        <v>2</v>
      </c>
      <c r="M55" s="26">
        <v>1</v>
      </c>
      <c r="N55" s="27">
        <v>2</v>
      </c>
      <c r="O55" s="27">
        <v>2</v>
      </c>
      <c r="P55" s="27">
        <v>3</v>
      </c>
      <c r="Q55" s="27">
        <v>-3</v>
      </c>
      <c r="R55" s="27">
        <v>-1.7756881177049191</v>
      </c>
      <c r="S55" s="27">
        <v>3.1258168393442656</v>
      </c>
      <c r="T55" s="27">
        <v>1</v>
      </c>
      <c r="U55" s="27">
        <v>0.76981110487562232</v>
      </c>
      <c r="V55" s="27">
        <v>0.76981110487562232</v>
      </c>
      <c r="W55" s="27">
        <v>-1</v>
      </c>
      <c r="X55" s="27">
        <v>10.551004991000001</v>
      </c>
      <c r="Y55" s="27">
        <v>0</v>
      </c>
    </row>
    <row r="56" spans="1:25" x14ac:dyDescent="0.35">
      <c r="A56" s="28" t="s">
        <v>57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X56" s="97"/>
    </row>
    <row r="60" spans="1:25" x14ac:dyDescent="0.35">
      <c r="X60" s="97"/>
    </row>
    <row r="62" spans="1:25" x14ac:dyDescent="0.35">
      <c r="X62" s="97"/>
    </row>
    <row r="64" spans="1:25" x14ac:dyDescent="0.35">
      <c r="X64" s="97"/>
    </row>
    <row r="66" spans="24:24" x14ac:dyDescent="0.35">
      <c r="X66" s="97"/>
    </row>
    <row r="68" spans="24:24" x14ac:dyDescent="0.35">
      <c r="X68" s="97"/>
    </row>
    <row r="70" spans="24:24" x14ac:dyDescent="0.35">
      <c r="X70" s="97"/>
    </row>
    <row r="72" spans="24:24" x14ac:dyDescent="0.35">
      <c r="X72" s="97"/>
    </row>
    <row r="74" spans="24:24" x14ac:dyDescent="0.35">
      <c r="X74" s="172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sheetPr>
    <tabColor rgb="FF002060"/>
  </sheetPr>
  <dimension ref="A1:AA72"/>
  <sheetViews>
    <sheetView showGridLines="0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C4" sqref="AC4"/>
    </sheetView>
  </sheetViews>
  <sheetFormatPr defaultRowHeight="14.5" x14ac:dyDescent="0.35"/>
  <cols>
    <col min="1" max="1" width="68.1796875" customWidth="1"/>
    <col min="2" max="22" width="10.7265625" bestFit="1" customWidth="1"/>
    <col min="23" max="23" width="11.1796875" customWidth="1"/>
    <col min="24" max="24" width="10.7265625" bestFit="1" customWidth="1"/>
    <col min="25" max="25" width="10.453125" bestFit="1" customWidth="1"/>
    <col min="26" max="26" width="12.54296875" customWidth="1"/>
    <col min="27" max="27" width="10.81640625" bestFit="1" customWidth="1"/>
  </cols>
  <sheetData>
    <row r="1" spans="1:27" ht="15.5" x14ac:dyDescent="0.35">
      <c r="A1" s="8" t="s">
        <v>14</v>
      </c>
      <c r="D1" s="29"/>
    </row>
    <row r="2" spans="1:27" x14ac:dyDescent="0.35">
      <c r="A2" s="9" t="s">
        <v>58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  <c r="V2" s="10">
        <v>44834</v>
      </c>
      <c r="W2" s="10">
        <v>44926</v>
      </c>
      <c r="X2" s="10">
        <v>45016</v>
      </c>
      <c r="Y2" s="10">
        <v>45107</v>
      </c>
      <c r="Z2" s="10">
        <v>45199</v>
      </c>
      <c r="AA2" s="10">
        <v>45291</v>
      </c>
    </row>
    <row r="3" spans="1:27" x14ac:dyDescent="0.35">
      <c r="A3" s="30" t="s">
        <v>59</v>
      </c>
      <c r="B3" s="31">
        <v>-204914</v>
      </c>
      <c r="C3" s="31">
        <v>141547</v>
      </c>
      <c r="D3" s="31">
        <v>-88483</v>
      </c>
      <c r="E3" s="31">
        <v>-35946</v>
      </c>
      <c r="F3" s="31">
        <v>3725</v>
      </c>
      <c r="G3" s="31">
        <v>225550</v>
      </c>
      <c r="H3" s="31">
        <v>1139044</v>
      </c>
      <c r="I3" s="31">
        <v>1178579</v>
      </c>
      <c r="J3" s="31">
        <v>1207624</v>
      </c>
      <c r="K3" s="31">
        <v>1422026</v>
      </c>
      <c r="L3" s="31">
        <v>-88909</v>
      </c>
      <c r="M3" s="31">
        <v>-374552</v>
      </c>
      <c r="N3" s="31">
        <v>-426844</v>
      </c>
      <c r="O3" s="31">
        <v>-255673</v>
      </c>
      <c r="P3" s="31">
        <v>-207381</v>
      </c>
      <c r="Q3" s="31">
        <v>-102999</v>
      </c>
      <c r="R3" s="31">
        <v>-185405</v>
      </c>
      <c r="S3" s="31">
        <v>991</v>
      </c>
      <c r="T3" s="31">
        <v>-239511</v>
      </c>
      <c r="U3" s="31">
        <v>-245872</v>
      </c>
      <c r="V3" s="31">
        <v>-349775</v>
      </c>
      <c r="W3" s="31">
        <v>-43276</v>
      </c>
      <c r="X3" s="31">
        <v>-194175</v>
      </c>
      <c r="Y3" s="31">
        <v>-196843</v>
      </c>
      <c r="Z3" s="31">
        <v>-279582</v>
      </c>
      <c r="AA3" s="31">
        <v>-34235</v>
      </c>
    </row>
    <row r="4" spans="1:27" x14ac:dyDescent="0.35">
      <c r="A4" s="30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x14ac:dyDescent="0.35">
      <c r="A5" s="32" t="s">
        <v>61</v>
      </c>
      <c r="B5" s="31">
        <v>15480</v>
      </c>
      <c r="C5" s="31">
        <v>-2258</v>
      </c>
      <c r="D5" s="31">
        <v>2863</v>
      </c>
      <c r="E5" s="31">
        <v>2214</v>
      </c>
      <c r="F5" s="31">
        <v>1967</v>
      </c>
      <c r="G5" s="31">
        <v>318</v>
      </c>
      <c r="H5" s="31">
        <v>881</v>
      </c>
      <c r="I5" s="31">
        <v>-1589</v>
      </c>
      <c r="J5" s="31">
        <v>-1634</v>
      </c>
      <c r="K5" s="31">
        <v>8377</v>
      </c>
      <c r="L5" s="31">
        <v>-98</v>
      </c>
      <c r="M5" s="31">
        <v>-2136</v>
      </c>
      <c r="N5" s="31">
        <v>3771</v>
      </c>
      <c r="O5" s="31">
        <v>3213</v>
      </c>
      <c r="P5" s="31">
        <v>533</v>
      </c>
      <c r="Q5" s="31">
        <v>2749</v>
      </c>
      <c r="R5" s="31">
        <v>3619</v>
      </c>
      <c r="S5" s="31">
        <v>5626</v>
      </c>
      <c r="T5" s="31">
        <v>2816</v>
      </c>
      <c r="U5" s="31">
        <v>15843</v>
      </c>
      <c r="V5" s="31">
        <v>38216</v>
      </c>
      <c r="W5" s="31">
        <v>68527</v>
      </c>
      <c r="X5" s="31">
        <v>45584</v>
      </c>
      <c r="Y5" s="31">
        <v>104654</v>
      </c>
      <c r="Z5" s="31">
        <v>171096</v>
      </c>
      <c r="AA5" s="31">
        <v>233482</v>
      </c>
    </row>
    <row r="6" spans="1:27" x14ac:dyDescent="0.35">
      <c r="A6" s="32" t="s">
        <v>62</v>
      </c>
      <c r="B6" s="31">
        <v>2440</v>
      </c>
      <c r="C6" s="31">
        <v>-4841</v>
      </c>
      <c r="D6" s="31">
        <v>-1847</v>
      </c>
      <c r="E6" s="31" t="s">
        <v>42</v>
      </c>
      <c r="F6" s="31" t="s">
        <v>42</v>
      </c>
      <c r="G6" s="31">
        <v>1463</v>
      </c>
      <c r="H6" s="31">
        <v>-2056</v>
      </c>
      <c r="I6" s="31" t="s">
        <v>42</v>
      </c>
      <c r="J6" s="31" t="s">
        <v>42</v>
      </c>
      <c r="K6" s="31">
        <v>-1988</v>
      </c>
      <c r="L6" s="31">
        <v>-2842</v>
      </c>
      <c r="M6" s="31">
        <v>-3221</v>
      </c>
      <c r="N6" s="31">
        <v>-3159</v>
      </c>
      <c r="O6" s="31">
        <v>-4811</v>
      </c>
      <c r="P6" s="31">
        <v>-920</v>
      </c>
      <c r="Q6" s="31">
        <v>107</v>
      </c>
      <c r="R6" s="31">
        <v>-148</v>
      </c>
      <c r="S6" s="31">
        <v>1511</v>
      </c>
      <c r="T6" s="31">
        <v>646</v>
      </c>
      <c r="U6" s="31">
        <v>3589</v>
      </c>
      <c r="V6" s="31">
        <v>-1219</v>
      </c>
      <c r="W6" s="31">
        <v>-480</v>
      </c>
      <c r="X6" s="31">
        <v>-6700</v>
      </c>
      <c r="Y6" s="31">
        <v>-7793</v>
      </c>
      <c r="Z6" s="31">
        <v>-12941</v>
      </c>
      <c r="AA6" s="31">
        <v>-3815</v>
      </c>
    </row>
    <row r="7" spans="1:27" x14ac:dyDescent="0.35">
      <c r="A7" s="32" t="s">
        <v>63</v>
      </c>
      <c r="B7" s="31" t="s">
        <v>42</v>
      </c>
      <c r="C7" s="31" t="s">
        <v>42</v>
      </c>
      <c r="D7" s="31" t="s">
        <v>42</v>
      </c>
      <c r="E7" s="31" t="s">
        <v>42</v>
      </c>
      <c r="F7" s="31" t="s">
        <v>42</v>
      </c>
      <c r="G7" s="31" t="s">
        <v>42</v>
      </c>
      <c r="H7" s="31" t="s">
        <v>42</v>
      </c>
      <c r="I7" s="31" t="s">
        <v>42</v>
      </c>
      <c r="J7" s="31" t="s">
        <v>42</v>
      </c>
      <c r="K7" s="31">
        <v>1131</v>
      </c>
      <c r="L7" s="31">
        <v>1450</v>
      </c>
      <c r="M7" s="31">
        <v>2900</v>
      </c>
      <c r="N7" s="31">
        <v>4366</v>
      </c>
      <c r="O7" s="31">
        <v>7728</v>
      </c>
      <c r="P7" s="31">
        <v>897</v>
      </c>
      <c r="Q7" s="31">
        <v>3823</v>
      </c>
      <c r="R7" s="31">
        <v>6215</v>
      </c>
      <c r="S7" s="31">
        <v>8486</v>
      </c>
      <c r="T7" s="31">
        <v>2400</v>
      </c>
      <c r="U7" s="31">
        <v>5877</v>
      </c>
      <c r="V7" s="31">
        <v>6985</v>
      </c>
      <c r="W7" s="31">
        <v>9780</v>
      </c>
      <c r="X7" s="31">
        <v>2085</v>
      </c>
      <c r="Y7" s="31">
        <v>4423</v>
      </c>
      <c r="Z7" s="31">
        <v>8645</v>
      </c>
      <c r="AA7" s="31">
        <v>12238</v>
      </c>
    </row>
    <row r="8" spans="1:27" x14ac:dyDescent="0.35">
      <c r="A8" s="32" t="s">
        <v>64</v>
      </c>
      <c r="B8" s="31">
        <v>48308</v>
      </c>
      <c r="C8" s="31">
        <v>59706</v>
      </c>
      <c r="D8" s="31">
        <v>11231</v>
      </c>
      <c r="E8" s="31">
        <v>23437</v>
      </c>
      <c r="F8" s="31">
        <v>32403</v>
      </c>
      <c r="G8" s="31">
        <v>41510</v>
      </c>
      <c r="H8" s="31">
        <v>9030</v>
      </c>
      <c r="I8" s="31">
        <v>19726</v>
      </c>
      <c r="J8" s="31">
        <v>21259</v>
      </c>
      <c r="K8" s="31">
        <v>38836</v>
      </c>
      <c r="L8" s="31">
        <v>9508</v>
      </c>
      <c r="M8" s="31">
        <v>11317</v>
      </c>
      <c r="N8" s="31">
        <v>27655</v>
      </c>
      <c r="O8" s="31">
        <v>45758</v>
      </c>
      <c r="P8" s="31">
        <v>6347</v>
      </c>
      <c r="Q8" s="31">
        <v>21603</v>
      </c>
      <c r="R8" s="31">
        <v>29360</v>
      </c>
      <c r="S8" s="31">
        <v>52792</v>
      </c>
      <c r="T8" s="31">
        <v>11012</v>
      </c>
      <c r="U8" s="31">
        <v>26728</v>
      </c>
      <c r="V8" s="31">
        <v>40294</v>
      </c>
      <c r="W8" s="31">
        <v>63139</v>
      </c>
      <c r="X8" s="31">
        <v>14537</v>
      </c>
      <c r="Y8" s="31">
        <v>34305</v>
      </c>
      <c r="Z8" s="31">
        <v>55828</v>
      </c>
      <c r="AA8" s="31">
        <v>78027</v>
      </c>
    </row>
    <row r="9" spans="1:27" x14ac:dyDescent="0.35">
      <c r="A9" s="32" t="s">
        <v>65</v>
      </c>
      <c r="B9" s="31" t="s">
        <v>42</v>
      </c>
      <c r="C9" s="31" t="s">
        <v>42</v>
      </c>
      <c r="D9" s="31" t="s">
        <v>42</v>
      </c>
      <c r="E9" s="31" t="s">
        <v>42</v>
      </c>
      <c r="F9" s="31" t="s">
        <v>42</v>
      </c>
      <c r="G9" s="31" t="s">
        <v>42</v>
      </c>
      <c r="H9" s="31">
        <v>-1244973</v>
      </c>
      <c r="I9" s="31">
        <v>-1253332</v>
      </c>
      <c r="J9" s="31">
        <v>-1271591</v>
      </c>
      <c r="K9" s="31">
        <v>-1282030</v>
      </c>
      <c r="L9" s="31">
        <v>-6689</v>
      </c>
      <c r="M9" s="31">
        <v>-11452</v>
      </c>
      <c r="N9" s="31">
        <v>-14710</v>
      </c>
      <c r="O9" s="31">
        <v>-233720</v>
      </c>
      <c r="P9" s="31">
        <v>-3376</v>
      </c>
      <c r="Q9" s="31">
        <v>-243554</v>
      </c>
      <c r="R9" s="31">
        <v>-253947</v>
      </c>
      <c r="S9" s="31">
        <v>-312738</v>
      </c>
      <c r="T9" s="31">
        <v>-19321</v>
      </c>
      <c r="U9" s="31">
        <v>-40972</v>
      </c>
      <c r="V9" s="31">
        <v>-62810</v>
      </c>
      <c r="W9" s="31">
        <v>-225271</v>
      </c>
      <c r="X9" s="31">
        <v>-20963</v>
      </c>
      <c r="Y9" s="31">
        <v>-39406</v>
      </c>
      <c r="Z9" s="31">
        <v>-55723</v>
      </c>
      <c r="AA9" s="31">
        <v>-67821</v>
      </c>
    </row>
    <row r="10" spans="1:27" x14ac:dyDescent="0.35">
      <c r="A10" s="32" t="s">
        <v>66</v>
      </c>
      <c r="B10" s="31">
        <v>202684</v>
      </c>
      <c r="C10" s="31">
        <v>197897</v>
      </c>
      <c r="D10" s="31">
        <v>52685</v>
      </c>
      <c r="E10" s="33" t="s">
        <v>67</v>
      </c>
      <c r="F10" s="31">
        <v>159515</v>
      </c>
      <c r="G10" s="31">
        <v>205224</v>
      </c>
      <c r="H10" s="31">
        <v>55845</v>
      </c>
      <c r="I10" s="31">
        <v>260596</v>
      </c>
      <c r="J10" s="31">
        <v>392684</v>
      </c>
      <c r="K10" s="31">
        <v>233043</v>
      </c>
      <c r="L10" s="31">
        <v>60237</v>
      </c>
      <c r="M10" s="31">
        <v>121102</v>
      </c>
      <c r="N10" s="31">
        <v>182082</v>
      </c>
      <c r="O10" s="31">
        <v>246332</v>
      </c>
      <c r="P10" s="31">
        <v>56959</v>
      </c>
      <c r="Q10" s="31">
        <v>116895</v>
      </c>
      <c r="R10" s="31">
        <v>178503</v>
      </c>
      <c r="S10" s="31">
        <v>246655</v>
      </c>
      <c r="T10" s="31">
        <v>80815</v>
      </c>
      <c r="U10" s="31">
        <v>163553</v>
      </c>
      <c r="V10" s="31">
        <v>247698</v>
      </c>
      <c r="W10" s="31">
        <v>295060</v>
      </c>
      <c r="X10" s="31">
        <v>88158</v>
      </c>
      <c r="Y10" s="31">
        <v>178226</v>
      </c>
      <c r="Z10" s="31">
        <v>271782</v>
      </c>
      <c r="AA10" s="31">
        <v>367653</v>
      </c>
    </row>
    <row r="11" spans="1:27" x14ac:dyDescent="0.35">
      <c r="A11" s="32" t="s">
        <v>68</v>
      </c>
      <c r="B11" s="31">
        <v>-47714</v>
      </c>
      <c r="C11" s="31">
        <v>8849</v>
      </c>
      <c r="D11" s="31" t="s">
        <v>42</v>
      </c>
      <c r="E11" s="31">
        <v>-4510</v>
      </c>
      <c r="F11" s="31">
        <v>-5822</v>
      </c>
      <c r="G11" s="31">
        <v>-24561</v>
      </c>
      <c r="H11" s="31">
        <v>-6177</v>
      </c>
      <c r="I11" s="31">
        <v>-15437</v>
      </c>
      <c r="J11" s="31">
        <v>-21101</v>
      </c>
      <c r="K11" s="31">
        <v>-11264</v>
      </c>
      <c r="L11" s="31">
        <v>2924</v>
      </c>
      <c r="M11" s="31">
        <v>3893</v>
      </c>
      <c r="N11" s="31">
        <v>-7071</v>
      </c>
      <c r="O11" s="31">
        <v>-6150</v>
      </c>
      <c r="P11" s="31" t="s">
        <v>42</v>
      </c>
      <c r="Q11" s="31">
        <v>81</v>
      </c>
      <c r="R11" s="31">
        <v>81</v>
      </c>
      <c r="S11" s="31">
        <v>-3900</v>
      </c>
      <c r="T11" s="31">
        <v>-4414</v>
      </c>
      <c r="U11" s="31">
        <v>-6408</v>
      </c>
      <c r="V11" s="31">
        <v>-8207</v>
      </c>
      <c r="W11" s="31">
        <v>-6141</v>
      </c>
      <c r="X11" s="31">
        <v>-1354</v>
      </c>
      <c r="Y11" s="31">
        <v>-2226</v>
      </c>
      <c r="Z11" s="31">
        <v>-2227</v>
      </c>
      <c r="AA11" s="31">
        <v>-3816</v>
      </c>
    </row>
    <row r="12" spans="1:27" x14ac:dyDescent="0.35">
      <c r="A12" s="32" t="s">
        <v>69</v>
      </c>
      <c r="B12" s="31">
        <v>53157</v>
      </c>
      <c r="C12" s="31">
        <v>20623</v>
      </c>
      <c r="D12" s="31">
        <v>3282</v>
      </c>
      <c r="E12" s="33" t="s">
        <v>70</v>
      </c>
      <c r="F12" s="31">
        <v>10047</v>
      </c>
      <c r="G12" s="31">
        <v>38504</v>
      </c>
      <c r="H12" s="31">
        <v>5527</v>
      </c>
      <c r="I12" s="31">
        <v>13898</v>
      </c>
      <c r="J12" s="31">
        <v>19541</v>
      </c>
      <c r="K12" s="31">
        <v>19767</v>
      </c>
      <c r="L12" s="31">
        <v>3455</v>
      </c>
      <c r="M12" s="31">
        <v>4462</v>
      </c>
      <c r="N12" s="31">
        <v>7173</v>
      </c>
      <c r="O12" s="31">
        <v>7591</v>
      </c>
      <c r="P12" s="31">
        <v>334</v>
      </c>
      <c r="Q12" s="31">
        <v>4448</v>
      </c>
      <c r="R12" s="31">
        <v>4628</v>
      </c>
      <c r="S12" s="31">
        <v>4632</v>
      </c>
      <c r="T12" s="31">
        <v>3634</v>
      </c>
      <c r="U12" s="31">
        <v>4273</v>
      </c>
      <c r="V12" s="31">
        <v>6112</v>
      </c>
      <c r="W12" s="31">
        <v>8594</v>
      </c>
      <c r="X12" s="31">
        <v>2055</v>
      </c>
      <c r="Y12" s="31">
        <v>5269</v>
      </c>
      <c r="Z12" s="31">
        <v>5460</v>
      </c>
      <c r="AA12" s="31">
        <v>9411</v>
      </c>
    </row>
    <row r="13" spans="1:27" x14ac:dyDescent="0.35">
      <c r="A13" s="32" t="s">
        <v>792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-8075</v>
      </c>
      <c r="T13" s="31">
        <v>0</v>
      </c>
      <c r="U13" s="31">
        <v>0</v>
      </c>
      <c r="V13" s="31">
        <v>-2202</v>
      </c>
      <c r="W13" s="31">
        <v>-6577</v>
      </c>
      <c r="X13" s="31">
        <v>0</v>
      </c>
      <c r="Y13" s="31">
        <v>-2582</v>
      </c>
      <c r="Z13" s="31">
        <v>281915</v>
      </c>
      <c r="AA13" s="31">
        <v>-2582</v>
      </c>
    </row>
    <row r="14" spans="1:27" x14ac:dyDescent="0.35">
      <c r="A14" s="32" t="s">
        <v>71</v>
      </c>
      <c r="B14" s="31" t="s">
        <v>31</v>
      </c>
      <c r="C14" s="31" t="s">
        <v>31</v>
      </c>
      <c r="D14" s="31" t="s">
        <v>42</v>
      </c>
      <c r="E14" s="31" t="s">
        <v>42</v>
      </c>
      <c r="F14" s="31" t="s">
        <v>42</v>
      </c>
      <c r="G14" s="31" t="s">
        <v>42</v>
      </c>
      <c r="H14" s="31">
        <v>73748</v>
      </c>
      <c r="I14" s="31" t="s">
        <v>42</v>
      </c>
      <c r="J14" s="31" t="s">
        <v>42</v>
      </c>
      <c r="K14" s="31">
        <v>295675</v>
      </c>
      <c r="L14" s="31">
        <v>74328</v>
      </c>
      <c r="M14" s="31">
        <v>150261</v>
      </c>
      <c r="N14" s="31">
        <v>226267</v>
      </c>
      <c r="O14" s="31">
        <v>306443</v>
      </c>
      <c r="P14" s="31">
        <v>82134</v>
      </c>
      <c r="Q14" s="31">
        <v>167756</v>
      </c>
      <c r="R14" s="31">
        <v>252435</v>
      </c>
      <c r="S14" s="31">
        <v>338325</v>
      </c>
      <c r="T14" s="31">
        <v>94542</v>
      </c>
      <c r="U14" s="31">
        <v>189726</v>
      </c>
      <c r="V14" s="31">
        <v>291115</v>
      </c>
      <c r="W14" s="31">
        <v>381532</v>
      </c>
      <c r="X14" s="31">
        <v>94737</v>
      </c>
      <c r="Y14" s="31">
        <v>188395</v>
      </c>
      <c r="Z14" s="31">
        <v>-2581</v>
      </c>
      <c r="AA14" s="31">
        <v>373419</v>
      </c>
    </row>
    <row r="15" spans="1:27" x14ac:dyDescent="0.35">
      <c r="A15" s="32" t="s">
        <v>72</v>
      </c>
      <c r="B15" s="31" t="s">
        <v>42</v>
      </c>
      <c r="C15" s="31" t="s">
        <v>42</v>
      </c>
      <c r="D15" s="31" t="s">
        <v>42</v>
      </c>
      <c r="E15" s="31" t="s">
        <v>42</v>
      </c>
      <c r="F15" s="31" t="s">
        <v>42</v>
      </c>
      <c r="G15" s="31" t="s">
        <v>42</v>
      </c>
      <c r="H15" s="31">
        <v>18524</v>
      </c>
      <c r="I15" s="31">
        <v>37251</v>
      </c>
      <c r="J15" s="31">
        <v>55126</v>
      </c>
      <c r="K15" s="31">
        <v>142138</v>
      </c>
      <c r="L15" s="31">
        <v>34466</v>
      </c>
      <c r="M15" s="31">
        <v>70825</v>
      </c>
      <c r="N15" s="31">
        <v>106785</v>
      </c>
      <c r="O15" s="31">
        <v>139120</v>
      </c>
      <c r="P15" s="31">
        <v>33599</v>
      </c>
      <c r="Q15" s="31">
        <v>70354</v>
      </c>
      <c r="R15" s="31">
        <v>107753</v>
      </c>
      <c r="S15" s="31">
        <v>144151</v>
      </c>
      <c r="T15" s="31">
        <v>40378</v>
      </c>
      <c r="U15" s="31">
        <v>80129</v>
      </c>
      <c r="V15" s="31">
        <v>122762</v>
      </c>
      <c r="W15" s="31">
        <v>165719</v>
      </c>
      <c r="X15" s="31">
        <v>40990</v>
      </c>
      <c r="Y15" s="31">
        <v>83942</v>
      </c>
      <c r="Z15" s="31">
        <v>127740</v>
      </c>
      <c r="AA15" s="31">
        <v>173079</v>
      </c>
    </row>
    <row r="16" spans="1:27" x14ac:dyDescent="0.35">
      <c r="A16" s="32" t="s">
        <v>73</v>
      </c>
      <c r="B16" s="31">
        <v>96056</v>
      </c>
      <c r="C16" s="31">
        <v>69318</v>
      </c>
      <c r="D16" s="31">
        <v>6889</v>
      </c>
      <c r="E16" s="31">
        <v>15633</v>
      </c>
      <c r="F16" s="31">
        <v>28527</v>
      </c>
      <c r="G16" s="31">
        <v>41149</v>
      </c>
      <c r="H16" s="31">
        <v>11191</v>
      </c>
      <c r="I16" s="31">
        <v>30748</v>
      </c>
      <c r="J16" s="31">
        <v>51227</v>
      </c>
      <c r="K16" s="31">
        <v>60749</v>
      </c>
      <c r="L16" s="31" t="s">
        <v>22</v>
      </c>
      <c r="M16" s="31" t="s">
        <v>42</v>
      </c>
      <c r="N16" s="31" t="s">
        <v>42</v>
      </c>
      <c r="O16" s="31" t="s">
        <v>42</v>
      </c>
      <c r="P16" s="31" t="s">
        <v>42</v>
      </c>
      <c r="Q16" s="31" t="s">
        <v>42</v>
      </c>
      <c r="R16" s="31" t="s">
        <v>31</v>
      </c>
      <c r="S16" s="31" t="s">
        <v>31</v>
      </c>
      <c r="T16" s="31" t="s">
        <v>22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</row>
    <row r="17" spans="1:27" x14ac:dyDescent="0.35">
      <c r="A17" s="32" t="s">
        <v>74</v>
      </c>
      <c r="B17" s="31" t="s">
        <v>42</v>
      </c>
      <c r="C17" s="31" t="s">
        <v>42</v>
      </c>
      <c r="D17" s="31" t="s">
        <v>42</v>
      </c>
      <c r="E17" s="31" t="s">
        <v>42</v>
      </c>
      <c r="F17" s="31" t="s">
        <v>42</v>
      </c>
      <c r="G17" s="31" t="s">
        <v>42</v>
      </c>
      <c r="H17" s="31" t="s">
        <v>42</v>
      </c>
      <c r="I17" s="31" t="s">
        <v>42</v>
      </c>
      <c r="J17" s="31" t="s">
        <v>42</v>
      </c>
      <c r="K17" s="31" t="s">
        <v>42</v>
      </c>
      <c r="L17" s="31" t="s">
        <v>22</v>
      </c>
      <c r="M17" s="31">
        <v>9720</v>
      </c>
      <c r="N17" s="31">
        <v>23062</v>
      </c>
      <c r="O17" s="31">
        <v>35802</v>
      </c>
      <c r="P17" s="31">
        <v>12838</v>
      </c>
      <c r="Q17" s="31">
        <v>24814</v>
      </c>
      <c r="R17" s="31">
        <v>49778</v>
      </c>
      <c r="S17" s="31">
        <v>82181</v>
      </c>
      <c r="T17" s="31">
        <v>45591</v>
      </c>
      <c r="U17" s="31">
        <v>118164</v>
      </c>
      <c r="V17" s="31">
        <v>191040</v>
      </c>
      <c r="W17" s="31">
        <v>272449</v>
      </c>
      <c r="X17" s="31">
        <v>74198</v>
      </c>
      <c r="Y17" s="31">
        <v>132915</v>
      </c>
      <c r="Z17" s="31">
        <v>197864</v>
      </c>
      <c r="AA17" s="31">
        <v>255421</v>
      </c>
    </row>
    <row r="18" spans="1:27" x14ac:dyDescent="0.35">
      <c r="A18" s="32" t="s">
        <v>75</v>
      </c>
      <c r="B18" s="31" t="s">
        <v>42</v>
      </c>
      <c r="C18" s="31" t="s">
        <v>42</v>
      </c>
      <c r="D18" s="31" t="s">
        <v>42</v>
      </c>
      <c r="E18" s="31" t="s">
        <v>42</v>
      </c>
      <c r="F18" s="31" t="s">
        <v>42</v>
      </c>
      <c r="G18" s="31" t="s">
        <v>42</v>
      </c>
      <c r="H18" s="31" t="s">
        <v>42</v>
      </c>
      <c r="I18" s="31" t="s">
        <v>42</v>
      </c>
      <c r="J18" s="31" t="s">
        <v>42</v>
      </c>
      <c r="K18" s="31" t="s">
        <v>42</v>
      </c>
      <c r="L18" s="31" t="s">
        <v>22</v>
      </c>
      <c r="M18" s="31">
        <v>438</v>
      </c>
      <c r="N18" s="31">
        <v>1243</v>
      </c>
      <c r="O18" s="31">
        <v>2036</v>
      </c>
      <c r="P18" s="31">
        <v>820</v>
      </c>
      <c r="Q18" s="31">
        <v>1332</v>
      </c>
      <c r="R18" s="31">
        <v>1856</v>
      </c>
      <c r="S18" s="31">
        <v>2369</v>
      </c>
      <c r="T18" s="31">
        <v>487</v>
      </c>
      <c r="U18" s="31">
        <v>1209</v>
      </c>
      <c r="V18" s="31">
        <v>3414</v>
      </c>
      <c r="W18" s="31">
        <v>4247</v>
      </c>
      <c r="X18" s="31">
        <v>1647</v>
      </c>
      <c r="Y18" s="31">
        <v>2767</v>
      </c>
      <c r="Z18" s="31">
        <v>4069</v>
      </c>
      <c r="AA18" s="31">
        <v>5188</v>
      </c>
    </row>
    <row r="19" spans="1:27" x14ac:dyDescent="0.35">
      <c r="A19" s="32" t="s">
        <v>76</v>
      </c>
      <c r="B19" s="31">
        <v>18796</v>
      </c>
      <c r="C19" s="31">
        <v>50795</v>
      </c>
      <c r="D19" s="31">
        <v>14219</v>
      </c>
      <c r="E19" s="31">
        <v>16820</v>
      </c>
      <c r="F19" s="31">
        <v>22102</v>
      </c>
      <c r="G19" s="31">
        <v>973</v>
      </c>
      <c r="H19" s="31">
        <v>8508</v>
      </c>
      <c r="I19" s="31">
        <v>7755</v>
      </c>
      <c r="J19" s="31">
        <v>7357</v>
      </c>
      <c r="K19" s="31">
        <v>-38047</v>
      </c>
      <c r="L19" s="31">
        <v>-1473</v>
      </c>
      <c r="M19" s="31">
        <v>5255</v>
      </c>
      <c r="N19" s="31">
        <v>28654</v>
      </c>
      <c r="O19" s="31">
        <v>29538</v>
      </c>
      <c r="P19" s="31">
        <v>-37791</v>
      </c>
      <c r="Q19" s="31">
        <v>6772</v>
      </c>
      <c r="R19" s="31">
        <v>18323</v>
      </c>
      <c r="S19" s="31">
        <v>-5662</v>
      </c>
      <c r="T19" s="31">
        <v>9655</v>
      </c>
      <c r="U19" s="31">
        <v>14803</v>
      </c>
      <c r="V19" s="31">
        <v>28690</v>
      </c>
      <c r="W19" s="31">
        <v>42144</v>
      </c>
      <c r="X19" s="31">
        <v>12627</v>
      </c>
      <c r="Y19" s="31">
        <v>25143</v>
      </c>
      <c r="Z19" s="31">
        <v>21259</v>
      </c>
      <c r="AA19" s="31">
        <v>28201</v>
      </c>
    </row>
    <row r="20" spans="1:27" x14ac:dyDescent="0.35">
      <c r="A20" s="32" t="s">
        <v>21</v>
      </c>
      <c r="B20" s="31">
        <v>11767</v>
      </c>
      <c r="C20" s="31">
        <v>47385</v>
      </c>
      <c r="D20" s="31">
        <v>2407</v>
      </c>
      <c r="E20" s="31">
        <v>-42077</v>
      </c>
      <c r="F20" s="31">
        <v>-63350</v>
      </c>
      <c r="G20" s="31">
        <v>-23204</v>
      </c>
      <c r="H20" s="31">
        <v>41344</v>
      </c>
      <c r="I20" s="31">
        <v>41344</v>
      </c>
      <c r="J20" s="31">
        <v>41343</v>
      </c>
      <c r="K20" s="31">
        <v>41343</v>
      </c>
      <c r="L20" s="31" t="s">
        <v>22</v>
      </c>
      <c r="M20" s="31" t="s">
        <v>42</v>
      </c>
      <c r="N20" s="31" t="s">
        <v>42</v>
      </c>
      <c r="O20" s="31" t="s">
        <v>42</v>
      </c>
      <c r="P20" s="31" t="s">
        <v>42</v>
      </c>
      <c r="Q20" s="31" t="s">
        <v>22</v>
      </c>
      <c r="R20" s="31" t="s">
        <v>42</v>
      </c>
      <c r="S20" s="31">
        <v>0</v>
      </c>
      <c r="T20" s="31" t="s">
        <v>22</v>
      </c>
      <c r="U20" s="31" t="s">
        <v>47</v>
      </c>
      <c r="V20" s="31">
        <v>0</v>
      </c>
      <c r="W20" s="31">
        <v>0</v>
      </c>
      <c r="X20" s="31">
        <v>-1</v>
      </c>
      <c r="Y20" s="31">
        <v>0</v>
      </c>
      <c r="Z20" s="31">
        <v>0</v>
      </c>
      <c r="AA20" s="31">
        <v>0</v>
      </c>
    </row>
    <row r="21" spans="1:27" x14ac:dyDescent="0.35">
      <c r="A21" s="32" t="s">
        <v>30</v>
      </c>
      <c r="B21" s="31">
        <v>-2599</v>
      </c>
      <c r="C21" s="31">
        <v>-2250</v>
      </c>
      <c r="D21" s="31">
        <v>-463</v>
      </c>
      <c r="E21" s="31">
        <v>-1434</v>
      </c>
      <c r="F21" s="31">
        <v>-3662</v>
      </c>
      <c r="G21" s="31">
        <v>-1353</v>
      </c>
      <c r="H21" s="31">
        <v>-748</v>
      </c>
      <c r="I21" s="31">
        <v>-1511</v>
      </c>
      <c r="J21" s="31">
        <v>-2273</v>
      </c>
      <c r="K21" s="31">
        <v>-2887</v>
      </c>
      <c r="L21" s="31">
        <v>-505</v>
      </c>
      <c r="M21" s="31">
        <v>-877</v>
      </c>
      <c r="N21" s="31">
        <v>-1387</v>
      </c>
      <c r="O21" s="31">
        <v>-1421</v>
      </c>
      <c r="P21" s="31">
        <v>-280</v>
      </c>
      <c r="Q21" s="31">
        <v>-660</v>
      </c>
      <c r="R21" s="31">
        <v>-1505</v>
      </c>
      <c r="S21" s="31">
        <v>-2635</v>
      </c>
      <c r="T21" s="31">
        <v>-1549</v>
      </c>
      <c r="U21" s="31">
        <v>-6234</v>
      </c>
      <c r="V21" s="31">
        <v>-8689</v>
      </c>
      <c r="W21" s="31">
        <v>-10972</v>
      </c>
      <c r="X21" s="31">
        <v>-2445</v>
      </c>
      <c r="Y21" s="31">
        <v>-4888</v>
      </c>
      <c r="Z21" s="31">
        <v>-6879</v>
      </c>
      <c r="AA21" s="31">
        <v>-9590</v>
      </c>
    </row>
    <row r="22" spans="1:27" x14ac:dyDescent="0.35">
      <c r="A22" s="32" t="s">
        <v>77</v>
      </c>
      <c r="B22" s="31">
        <v>-219353</v>
      </c>
      <c r="C22" s="31">
        <v>26262</v>
      </c>
      <c r="D22" s="31">
        <v>12575</v>
      </c>
      <c r="E22" s="31">
        <v>94570</v>
      </c>
      <c r="F22" s="31">
        <v>114647</v>
      </c>
      <c r="G22" s="31">
        <v>86273</v>
      </c>
      <c r="H22" s="31">
        <v>-32370</v>
      </c>
      <c r="I22" s="31">
        <v>-32371</v>
      </c>
      <c r="J22" s="31">
        <v>-32371</v>
      </c>
      <c r="K22" s="31">
        <v>-32372</v>
      </c>
      <c r="L22" s="31" t="s">
        <v>22</v>
      </c>
      <c r="M22" s="31" t="s">
        <v>42</v>
      </c>
      <c r="N22" s="31" t="s">
        <v>42</v>
      </c>
      <c r="O22" s="31" t="s">
        <v>42</v>
      </c>
      <c r="P22" s="31" t="s">
        <v>42</v>
      </c>
      <c r="Q22" s="31" t="s">
        <v>42</v>
      </c>
      <c r="R22" s="31" t="s">
        <v>42</v>
      </c>
      <c r="S22" s="31" t="s">
        <v>42</v>
      </c>
      <c r="T22" s="31" t="s">
        <v>42</v>
      </c>
      <c r="U22" s="31" t="s">
        <v>42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</row>
    <row r="23" spans="1:27" x14ac:dyDescent="0.35">
      <c r="A23" s="32" t="s">
        <v>753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31">
        <v>0</v>
      </c>
      <c r="M23" s="16">
        <v>0</v>
      </c>
      <c r="N23" s="31"/>
      <c r="O23" s="16">
        <v>0</v>
      </c>
      <c r="P23" s="16">
        <v>0</v>
      </c>
      <c r="Q23" s="16">
        <v>0</v>
      </c>
      <c r="R23" s="16">
        <v>0</v>
      </c>
      <c r="S23" s="16">
        <v>-86</v>
      </c>
      <c r="T23" s="16">
        <v>0</v>
      </c>
      <c r="U23" s="31">
        <v>-417</v>
      </c>
      <c r="V23" s="31">
        <v>-688</v>
      </c>
      <c r="W23" s="31">
        <v>-959</v>
      </c>
      <c r="X23" s="31">
        <v>-234</v>
      </c>
      <c r="Y23" s="31">
        <v>-375</v>
      </c>
      <c r="Z23" s="31">
        <v>-322</v>
      </c>
      <c r="AA23" s="31">
        <v>1286</v>
      </c>
    </row>
    <row r="24" spans="1:27" x14ac:dyDescent="0.35">
      <c r="A24" s="34" t="s">
        <v>78</v>
      </c>
      <c r="B24" s="35">
        <v>-25892</v>
      </c>
      <c r="C24" s="35">
        <v>613033</v>
      </c>
      <c r="D24" s="35">
        <v>15358</v>
      </c>
      <c r="E24" s="35">
        <v>182854</v>
      </c>
      <c r="F24" s="35">
        <v>300099</v>
      </c>
      <c r="G24" s="35">
        <v>591846</v>
      </c>
      <c r="H24" s="35">
        <v>77318</v>
      </c>
      <c r="I24" s="35">
        <v>285657</v>
      </c>
      <c r="J24" s="35">
        <v>467191</v>
      </c>
      <c r="K24" s="35">
        <v>894497</v>
      </c>
      <c r="L24" s="35">
        <v>85852</v>
      </c>
      <c r="M24" s="35">
        <v>-12065</v>
      </c>
      <c r="N24" s="35">
        <v>157887</v>
      </c>
      <c r="O24" s="35">
        <v>316401</v>
      </c>
      <c r="P24" s="35">
        <v>-55288</v>
      </c>
      <c r="Q24" s="35">
        <v>73521</v>
      </c>
      <c r="R24" s="35">
        <v>211545</v>
      </c>
      <c r="S24" s="35">
        <v>554623</v>
      </c>
      <c r="T24" s="35">
        <v>27181</v>
      </c>
      <c r="U24" s="35">
        <v>323991</v>
      </c>
      <c r="V24" s="35">
        <f>SUM(V3:V23)</f>
        <v>542736</v>
      </c>
      <c r="W24" s="35">
        <v>1017515</v>
      </c>
      <c r="X24" s="35">
        <v>150746</v>
      </c>
      <c r="Y24" s="35">
        <v>505926</v>
      </c>
      <c r="Z24" s="35">
        <v>785403</v>
      </c>
      <c r="AA24" s="35">
        <v>1415546</v>
      </c>
    </row>
    <row r="25" spans="1:27" x14ac:dyDescent="0.35">
      <c r="A25" s="36" t="s">
        <v>79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AA25" s="37">
        <v>0</v>
      </c>
    </row>
    <row r="26" spans="1:27" x14ac:dyDescent="0.35">
      <c r="A26" s="15" t="s">
        <v>80</v>
      </c>
      <c r="B26" s="31">
        <v>-115530</v>
      </c>
      <c r="C26" s="31">
        <v>-44495</v>
      </c>
      <c r="D26" s="31">
        <v>367817</v>
      </c>
      <c r="E26" s="31">
        <v>237140</v>
      </c>
      <c r="F26" s="31">
        <v>268292</v>
      </c>
      <c r="G26" s="31">
        <v>-73439</v>
      </c>
      <c r="H26" s="31">
        <v>389913</v>
      </c>
      <c r="I26" s="31">
        <v>208609</v>
      </c>
      <c r="J26" s="31">
        <v>312781</v>
      </c>
      <c r="K26" s="31">
        <v>-14471</v>
      </c>
      <c r="L26" s="31">
        <v>464058</v>
      </c>
      <c r="M26" s="31">
        <v>785410</v>
      </c>
      <c r="N26" s="31">
        <v>472524</v>
      </c>
      <c r="O26" s="31">
        <v>88917</v>
      </c>
      <c r="P26" s="31">
        <v>487414</v>
      </c>
      <c r="Q26" s="37">
        <v>210119</v>
      </c>
      <c r="R26" s="37">
        <v>183887</v>
      </c>
      <c r="S26" s="37">
        <v>-98717</v>
      </c>
      <c r="T26" s="37">
        <v>157295</v>
      </c>
      <c r="U26" s="37">
        <v>-132271</v>
      </c>
      <c r="V26" s="37">
        <v>366</v>
      </c>
      <c r="W26" s="37">
        <v>-206909</v>
      </c>
      <c r="X26" s="37">
        <v>395176</v>
      </c>
      <c r="Y26" s="37">
        <v>90380</v>
      </c>
      <c r="Z26" s="37">
        <v>112037</v>
      </c>
      <c r="AA26" s="37">
        <v>-725883</v>
      </c>
    </row>
    <row r="27" spans="1:27" x14ac:dyDescent="0.35">
      <c r="A27" s="15" t="s">
        <v>21</v>
      </c>
      <c r="B27" s="31">
        <v>368510</v>
      </c>
      <c r="C27" s="31" t="s">
        <v>42</v>
      </c>
      <c r="D27" s="31" t="s">
        <v>42</v>
      </c>
      <c r="E27" s="31" t="s">
        <v>42</v>
      </c>
      <c r="F27" s="31" t="s">
        <v>42</v>
      </c>
      <c r="G27" s="31" t="s">
        <v>42</v>
      </c>
      <c r="H27" s="31" t="s">
        <v>42</v>
      </c>
      <c r="I27" s="31" t="s">
        <v>42</v>
      </c>
      <c r="J27" s="31" t="s">
        <v>42</v>
      </c>
      <c r="K27" s="31" t="s">
        <v>42</v>
      </c>
      <c r="L27" s="31" t="s">
        <v>42</v>
      </c>
      <c r="M27" s="31" t="s">
        <v>42</v>
      </c>
      <c r="N27" s="31">
        <v>0</v>
      </c>
      <c r="O27" s="31" t="s">
        <v>42</v>
      </c>
      <c r="P27" s="31" t="s">
        <v>42</v>
      </c>
      <c r="Q27" s="31" t="s">
        <v>22</v>
      </c>
      <c r="R27" s="31" t="s">
        <v>22</v>
      </c>
      <c r="S27" s="31" t="s">
        <v>22</v>
      </c>
      <c r="T27" s="31"/>
      <c r="U27" s="31"/>
      <c r="V27" s="31"/>
      <c r="W27" s="31"/>
      <c r="X27" s="31"/>
      <c r="Y27" s="31"/>
    </row>
    <row r="28" spans="1:27" x14ac:dyDescent="0.35">
      <c r="A28" s="15" t="s">
        <v>81</v>
      </c>
      <c r="B28" s="31">
        <v>-58945</v>
      </c>
      <c r="C28" s="31">
        <v>2606</v>
      </c>
      <c r="D28" s="31">
        <v>47392</v>
      </c>
      <c r="E28" s="33" t="s">
        <v>82</v>
      </c>
      <c r="F28" s="31">
        <v>-10807</v>
      </c>
      <c r="G28" s="31">
        <v>-14561</v>
      </c>
      <c r="H28" s="31">
        <v>48636</v>
      </c>
      <c r="I28" s="31">
        <v>-10900</v>
      </c>
      <c r="J28" s="31">
        <v>8896</v>
      </c>
      <c r="K28" s="31">
        <v>10433</v>
      </c>
      <c r="L28" s="31">
        <v>74617</v>
      </c>
      <c r="M28" s="31">
        <v>-31991</v>
      </c>
      <c r="N28" s="31">
        <v>-2044</v>
      </c>
      <c r="O28" s="31">
        <v>-34521</v>
      </c>
      <c r="P28" s="31">
        <v>30145</v>
      </c>
      <c r="Q28" s="31">
        <v>-13515</v>
      </c>
      <c r="R28" s="31">
        <v>-770</v>
      </c>
      <c r="S28" s="31">
        <v>23737</v>
      </c>
      <c r="T28" s="31">
        <v>42350</v>
      </c>
      <c r="U28" s="31">
        <v>-16113</v>
      </c>
      <c r="V28" s="31">
        <v>7060</v>
      </c>
      <c r="W28" s="31">
        <v>-14959</v>
      </c>
      <c r="X28" s="31">
        <v>53369</v>
      </c>
      <c r="Y28" s="31">
        <v>-12844</v>
      </c>
      <c r="Z28" s="37">
        <v>33352</v>
      </c>
      <c r="AA28" s="37">
        <v>28129</v>
      </c>
    </row>
    <row r="29" spans="1:27" x14ac:dyDescent="0.35">
      <c r="A29" s="15" t="s">
        <v>24</v>
      </c>
      <c r="B29" s="31">
        <v>97376</v>
      </c>
      <c r="C29" s="31">
        <v>-5770</v>
      </c>
      <c r="D29" s="31">
        <v>-103198</v>
      </c>
      <c r="E29" s="31">
        <v>-107999</v>
      </c>
      <c r="F29" s="31">
        <v>-82056</v>
      </c>
      <c r="G29" s="31">
        <v>-52697</v>
      </c>
      <c r="H29" s="31">
        <v>-123618</v>
      </c>
      <c r="I29" s="31">
        <v>-134792</v>
      </c>
      <c r="J29" s="31">
        <v>-117562</v>
      </c>
      <c r="K29" s="31">
        <v>-92939</v>
      </c>
      <c r="L29" s="31">
        <v>-249027</v>
      </c>
      <c r="M29" s="31">
        <v>-276883</v>
      </c>
      <c r="N29" s="31">
        <v>-245108</v>
      </c>
      <c r="O29" s="31">
        <v>-142061</v>
      </c>
      <c r="P29" s="31">
        <v>-304343</v>
      </c>
      <c r="Q29" s="31">
        <v>-242987</v>
      </c>
      <c r="R29" s="31">
        <v>-271093</v>
      </c>
      <c r="S29" s="31">
        <v>-261041</v>
      </c>
      <c r="T29" s="31">
        <v>-141513</v>
      </c>
      <c r="U29" s="31">
        <v>-138400</v>
      </c>
      <c r="V29" s="31">
        <v>-165981</v>
      </c>
      <c r="W29" s="31">
        <v>-65903</v>
      </c>
      <c r="X29" s="31">
        <v>-164441</v>
      </c>
      <c r="Y29" s="31">
        <v>-146194</v>
      </c>
      <c r="Z29" s="37">
        <v>-201830</v>
      </c>
      <c r="AA29" s="37">
        <v>-106040</v>
      </c>
    </row>
    <row r="30" spans="1:27" x14ac:dyDescent="0.35">
      <c r="A30" s="15" t="s">
        <v>83</v>
      </c>
      <c r="B30" s="31">
        <v>51814</v>
      </c>
      <c r="C30" s="31">
        <v>-17821</v>
      </c>
      <c r="D30" s="31">
        <v>-111732</v>
      </c>
      <c r="E30" s="31">
        <v>-174002</v>
      </c>
      <c r="F30" s="31">
        <v>22712</v>
      </c>
      <c r="G30" s="31">
        <v>27952</v>
      </c>
      <c r="H30" s="31">
        <v>-218</v>
      </c>
      <c r="I30" s="31">
        <v>9594</v>
      </c>
      <c r="J30" s="31">
        <v>16632</v>
      </c>
      <c r="K30" s="31">
        <v>23372</v>
      </c>
      <c r="L30" s="31">
        <v>-21139</v>
      </c>
      <c r="M30" s="31">
        <v>-1425</v>
      </c>
      <c r="N30" s="31">
        <v>-11990</v>
      </c>
      <c r="O30" s="31">
        <v>148488</v>
      </c>
      <c r="P30" s="31">
        <v>-75435</v>
      </c>
      <c r="Q30" s="31">
        <v>45664</v>
      </c>
      <c r="R30" s="31">
        <v>56515</v>
      </c>
      <c r="S30" s="31">
        <v>63822</v>
      </c>
      <c r="T30" s="31">
        <v>51641</v>
      </c>
      <c r="U30" s="31">
        <v>119087</v>
      </c>
      <c r="V30" s="31">
        <v>136725</v>
      </c>
      <c r="W30" s="31">
        <v>77400</v>
      </c>
      <c r="X30" s="31">
        <v>86466</v>
      </c>
      <c r="Y30" s="31">
        <v>123810</v>
      </c>
      <c r="Z30" s="173">
        <v>216005</v>
      </c>
      <c r="AA30" s="173">
        <v>318335</v>
      </c>
    </row>
    <row r="31" spans="1:27" x14ac:dyDescent="0.35">
      <c r="A31" s="15" t="s">
        <v>84</v>
      </c>
      <c r="B31" s="31">
        <v>6170</v>
      </c>
      <c r="C31" s="31">
        <v>-1618</v>
      </c>
      <c r="D31" s="31">
        <v>-11723</v>
      </c>
      <c r="E31" s="31">
        <v>-13705</v>
      </c>
      <c r="F31" s="31">
        <v>-10554</v>
      </c>
      <c r="G31" s="31">
        <v>-1312</v>
      </c>
      <c r="H31" s="31">
        <v>-9682</v>
      </c>
      <c r="I31" s="31">
        <v>-12486</v>
      </c>
      <c r="J31" s="31">
        <v>-18759</v>
      </c>
      <c r="K31" s="31">
        <v>-2744</v>
      </c>
      <c r="L31" s="31">
        <v>-18870</v>
      </c>
      <c r="M31" s="31">
        <v>-14293</v>
      </c>
      <c r="N31" s="31">
        <v>-14014</v>
      </c>
      <c r="O31" s="31">
        <v>-2030</v>
      </c>
      <c r="P31" s="31">
        <v>-20089</v>
      </c>
      <c r="Q31" s="31">
        <v>-8230</v>
      </c>
      <c r="R31" s="31">
        <v>-26045</v>
      </c>
      <c r="S31" s="31">
        <v>-10316</v>
      </c>
      <c r="T31" s="31">
        <v>-32669</v>
      </c>
      <c r="U31" s="31">
        <v>-47933</v>
      </c>
      <c r="V31" s="31">
        <v>-16736</v>
      </c>
      <c r="W31" s="31">
        <v>-5852</v>
      </c>
      <c r="X31" s="31">
        <v>-7225</v>
      </c>
      <c r="Y31" s="31">
        <v>-27547</v>
      </c>
      <c r="Z31" s="173">
        <v>-21987</v>
      </c>
      <c r="AA31" s="173">
        <v>-13259</v>
      </c>
    </row>
    <row r="32" spans="1:27" x14ac:dyDescent="0.35">
      <c r="A32" s="15" t="s">
        <v>809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157">
        <v>4459</v>
      </c>
      <c r="Y32" s="157">
        <v>4459</v>
      </c>
      <c r="Z32" s="37">
        <v>9057</v>
      </c>
      <c r="AA32" s="37">
        <v>-184138</v>
      </c>
    </row>
    <row r="33" spans="1:27" x14ac:dyDescent="0.35">
      <c r="A33" s="15" t="s">
        <v>30</v>
      </c>
      <c r="B33" s="31">
        <v>6686</v>
      </c>
      <c r="C33" s="31">
        <v>-1806</v>
      </c>
      <c r="D33" s="31">
        <v>-12068</v>
      </c>
      <c r="E33" s="31">
        <v>-36084</v>
      </c>
      <c r="F33" s="31">
        <v>-39860</v>
      </c>
      <c r="G33" s="31">
        <v>-50321</v>
      </c>
      <c r="H33" s="31">
        <v>-2937</v>
      </c>
      <c r="I33" s="31">
        <v>-4438</v>
      </c>
      <c r="J33" s="31">
        <v>-7043</v>
      </c>
      <c r="K33" s="31">
        <v>-4363</v>
      </c>
      <c r="L33" s="31">
        <v>-866</v>
      </c>
      <c r="M33" s="31">
        <v>-435</v>
      </c>
      <c r="N33" s="31">
        <v>2925</v>
      </c>
      <c r="O33" s="31">
        <v>7273</v>
      </c>
      <c r="P33" s="31">
        <v>2739</v>
      </c>
      <c r="Q33" s="31">
        <v>3316</v>
      </c>
      <c r="R33" s="31">
        <v>-9613</v>
      </c>
      <c r="S33" s="31">
        <v>-8854</v>
      </c>
      <c r="T33" s="31">
        <v>-67</v>
      </c>
      <c r="U33" s="31">
        <v>354</v>
      </c>
      <c r="V33" s="31">
        <v>621</v>
      </c>
      <c r="W33" s="31">
        <v>785</v>
      </c>
      <c r="X33" s="31">
        <v>-100</v>
      </c>
      <c r="Y33" s="31">
        <v>10740</v>
      </c>
      <c r="Z33" s="37">
        <v>4778</v>
      </c>
      <c r="AA33" s="37">
        <v>15551</v>
      </c>
    </row>
    <row r="34" spans="1:27" x14ac:dyDescent="0.35">
      <c r="A34" s="15" t="s">
        <v>85</v>
      </c>
      <c r="B34" s="31">
        <v>24516</v>
      </c>
      <c r="C34" s="31">
        <v>74319</v>
      </c>
      <c r="D34" s="31">
        <v>-136996</v>
      </c>
      <c r="E34" s="31">
        <v>-163549</v>
      </c>
      <c r="F34" s="31">
        <v>-144494</v>
      </c>
      <c r="G34" s="31">
        <v>-2707</v>
      </c>
      <c r="H34" s="31">
        <v>-104683</v>
      </c>
      <c r="I34" s="31">
        <v>-46548</v>
      </c>
      <c r="J34" s="31">
        <v>-90115</v>
      </c>
      <c r="K34" s="31">
        <v>126507</v>
      </c>
      <c r="L34" s="31">
        <v>-177315</v>
      </c>
      <c r="M34" s="31">
        <v>-403257</v>
      </c>
      <c r="N34" s="31">
        <v>-77482</v>
      </c>
      <c r="O34" s="31">
        <v>102193</v>
      </c>
      <c r="P34" s="31">
        <v>-233268</v>
      </c>
      <c r="Q34" s="31">
        <v>-263840</v>
      </c>
      <c r="R34" s="31">
        <v>-145837</v>
      </c>
      <c r="S34" s="31">
        <v>-6004</v>
      </c>
      <c r="T34" s="31">
        <v>-219998.72524</v>
      </c>
      <c r="U34" s="31">
        <v>-103674.44078999999</v>
      </c>
      <c r="V34" s="31">
        <v>-143243</v>
      </c>
      <c r="W34" s="31">
        <v>135537</v>
      </c>
      <c r="X34" s="31">
        <v>-181587.26220999999</v>
      </c>
      <c r="Y34" s="31">
        <v>-31327</v>
      </c>
      <c r="Z34" s="37">
        <v>7207</v>
      </c>
      <c r="AA34" s="37">
        <v>270028</v>
      </c>
    </row>
    <row r="35" spans="1:27" x14ac:dyDescent="0.35">
      <c r="A35" s="15" t="s">
        <v>795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v>10567</v>
      </c>
      <c r="N35" s="31">
        <v>-122</v>
      </c>
      <c r="O35" s="31">
        <v>235179</v>
      </c>
      <c r="P35" s="31">
        <v>-8924</v>
      </c>
      <c r="Q35" s="31">
        <v>-57039</v>
      </c>
      <c r="R35" s="31">
        <v>41111</v>
      </c>
      <c r="S35" s="31">
        <v>141123</v>
      </c>
      <c r="T35" s="31">
        <v>-184195.27476</v>
      </c>
      <c r="U35" s="31">
        <v>-139012.55921000001</v>
      </c>
      <c r="V35" s="31">
        <v>-125600</v>
      </c>
      <c r="W35" s="31">
        <v>9964</v>
      </c>
      <c r="X35" s="31">
        <v>-134216.73779000001</v>
      </c>
      <c r="Y35" s="31">
        <v>-73874</v>
      </c>
      <c r="Z35" s="37">
        <v>-84062</v>
      </c>
      <c r="AA35" s="37">
        <v>-21557</v>
      </c>
    </row>
    <row r="36" spans="1:27" x14ac:dyDescent="0.35">
      <c r="A36" s="15" t="s">
        <v>40</v>
      </c>
      <c r="B36" s="31">
        <v>15570</v>
      </c>
      <c r="C36" s="31">
        <v>31278</v>
      </c>
      <c r="D36" s="31">
        <v>20901</v>
      </c>
      <c r="E36" s="31">
        <v>-28303</v>
      </c>
      <c r="F36" s="31">
        <v>-5192</v>
      </c>
      <c r="G36" s="31">
        <v>-5857</v>
      </c>
      <c r="H36" s="31">
        <v>12792</v>
      </c>
      <c r="I36" s="31">
        <v>-16612</v>
      </c>
      <c r="J36" s="31">
        <v>2390</v>
      </c>
      <c r="K36" s="31">
        <v>-2881</v>
      </c>
      <c r="L36" s="31">
        <v>-4390</v>
      </c>
      <c r="M36" s="31">
        <v>8531</v>
      </c>
      <c r="N36" s="31">
        <v>16586</v>
      </c>
      <c r="O36" s="31">
        <v>8469</v>
      </c>
      <c r="P36" s="31">
        <v>-24301</v>
      </c>
      <c r="Q36" s="31">
        <v>-4662</v>
      </c>
      <c r="R36" s="31">
        <v>24337</v>
      </c>
      <c r="S36" s="31">
        <v>20577</v>
      </c>
      <c r="T36" s="31">
        <v>5837</v>
      </c>
      <c r="U36" s="31">
        <v>-27510</v>
      </c>
      <c r="V36" s="31">
        <v>-12783</v>
      </c>
      <c r="W36" s="31">
        <v>44957</v>
      </c>
      <c r="X36" s="31">
        <v>6084</v>
      </c>
      <c r="Y36" s="31">
        <v>-14111</v>
      </c>
      <c r="Z36" s="37">
        <v>7076</v>
      </c>
      <c r="AA36" s="37">
        <v>44002</v>
      </c>
    </row>
    <row r="37" spans="1:27" x14ac:dyDescent="0.35">
      <c r="A37" s="15" t="s">
        <v>44</v>
      </c>
      <c r="B37" s="31">
        <v>-37669</v>
      </c>
      <c r="C37" s="31">
        <v>-3563</v>
      </c>
      <c r="D37" s="31">
        <v>-13452</v>
      </c>
      <c r="E37" s="31">
        <v>-13557</v>
      </c>
      <c r="F37" s="31">
        <v>-14863</v>
      </c>
      <c r="G37" s="31">
        <v>-1263</v>
      </c>
      <c r="H37" s="31">
        <v>-18978</v>
      </c>
      <c r="I37" s="31">
        <v>-13598</v>
      </c>
      <c r="J37" s="31">
        <v>-12635</v>
      </c>
      <c r="K37" s="31">
        <v>-15205</v>
      </c>
      <c r="L37" s="31">
        <v>1389</v>
      </c>
      <c r="M37" s="31">
        <v>19679</v>
      </c>
      <c r="N37" s="31">
        <v>3412</v>
      </c>
      <c r="O37" s="31">
        <v>4494</v>
      </c>
      <c r="P37" s="31">
        <v>5618</v>
      </c>
      <c r="Q37" s="31">
        <v>5905</v>
      </c>
      <c r="R37" s="31">
        <v>11727</v>
      </c>
      <c r="S37" s="31">
        <v>6979</v>
      </c>
      <c r="T37" s="31">
        <v>1132</v>
      </c>
      <c r="U37" s="31">
        <v>8532</v>
      </c>
      <c r="V37" s="31">
        <v>23675</v>
      </c>
      <c r="W37" s="31">
        <v>44377</v>
      </c>
      <c r="X37" s="31">
        <v>-12162</v>
      </c>
      <c r="Y37" s="31">
        <v>-18113</v>
      </c>
      <c r="Z37" s="37">
        <v>-4623</v>
      </c>
      <c r="AA37" s="37">
        <v>-21578</v>
      </c>
    </row>
    <row r="38" spans="1:27" x14ac:dyDescent="0.35">
      <c r="A38" s="15" t="s">
        <v>86</v>
      </c>
      <c r="B38" s="31">
        <v>15935</v>
      </c>
      <c r="C38" s="31">
        <v>-46186</v>
      </c>
      <c r="D38" s="31">
        <v>-8623</v>
      </c>
      <c r="E38" s="31">
        <v>-12404</v>
      </c>
      <c r="F38" s="31">
        <v>-16331</v>
      </c>
      <c r="G38" s="31">
        <v>-23194</v>
      </c>
      <c r="H38" s="31">
        <v>-2221</v>
      </c>
      <c r="I38" s="31">
        <v>-2391</v>
      </c>
      <c r="J38" s="31">
        <v>-7966</v>
      </c>
      <c r="K38" s="31">
        <v>-17556</v>
      </c>
      <c r="L38" s="31">
        <v>-3116</v>
      </c>
      <c r="M38" s="31">
        <v>-8083</v>
      </c>
      <c r="N38" s="31">
        <v>-14026</v>
      </c>
      <c r="O38" s="31">
        <v>-18785</v>
      </c>
      <c r="P38" s="31">
        <v>-4057</v>
      </c>
      <c r="Q38" s="31">
        <v>-11970</v>
      </c>
      <c r="R38" s="31">
        <v>-20308</v>
      </c>
      <c r="S38" s="31">
        <v>-23870</v>
      </c>
      <c r="T38" s="31">
        <v>-3873</v>
      </c>
      <c r="U38" s="31">
        <v>-7459</v>
      </c>
      <c r="V38" s="31">
        <v>-10696</v>
      </c>
      <c r="W38" s="31">
        <v>-17989</v>
      </c>
      <c r="X38" s="31">
        <v>-3555</v>
      </c>
      <c r="Y38" s="31">
        <v>-8771</v>
      </c>
      <c r="Z38" s="37">
        <v>-16112</v>
      </c>
      <c r="AA38" s="37">
        <v>-18399</v>
      </c>
    </row>
    <row r="39" spans="1:27" x14ac:dyDescent="0.35">
      <c r="A39" s="15" t="s">
        <v>43</v>
      </c>
      <c r="B39" s="31">
        <v>-6623</v>
      </c>
      <c r="C39" s="31">
        <v>5912</v>
      </c>
      <c r="D39" s="31">
        <v>-36197</v>
      </c>
      <c r="E39" s="31">
        <v>64055</v>
      </c>
      <c r="F39" s="31">
        <v>-136849</v>
      </c>
      <c r="G39" s="31">
        <v>-30496</v>
      </c>
      <c r="H39" s="31">
        <v>-143483</v>
      </c>
      <c r="I39" s="31">
        <v>-109475</v>
      </c>
      <c r="J39" s="31">
        <v>-142990</v>
      </c>
      <c r="K39" s="31">
        <v>-33815</v>
      </c>
      <c r="L39" s="31">
        <v>-170859</v>
      </c>
      <c r="M39" s="31">
        <v>-187937</v>
      </c>
      <c r="N39" s="31">
        <v>-168374</v>
      </c>
      <c r="O39" s="31">
        <v>-92849</v>
      </c>
      <c r="P39" s="31">
        <v>-88695</v>
      </c>
      <c r="Q39" s="31">
        <v>-60535</v>
      </c>
      <c r="R39" s="31">
        <v>-52443</v>
      </c>
      <c r="S39" s="31">
        <v>80454</v>
      </c>
      <c r="T39" s="31">
        <v>-81359</v>
      </c>
      <c r="U39" s="31">
        <v>-84948</v>
      </c>
      <c r="V39" s="31">
        <v>-103418</v>
      </c>
      <c r="W39" s="31">
        <v>91221</v>
      </c>
      <c r="X39" s="31">
        <v>-194224</v>
      </c>
      <c r="Y39" s="31">
        <v>-129092</v>
      </c>
      <c r="Z39" s="37">
        <v>-174812</v>
      </c>
      <c r="AA39" s="37">
        <v>-12965</v>
      </c>
    </row>
    <row r="40" spans="1:27" x14ac:dyDescent="0.35">
      <c r="A40" s="15" t="s">
        <v>87</v>
      </c>
      <c r="B40" s="31">
        <v>1028</v>
      </c>
      <c r="C40" s="31">
        <v>-1780</v>
      </c>
      <c r="D40" s="31">
        <v>-3564</v>
      </c>
      <c r="E40" s="31" t="s">
        <v>42</v>
      </c>
      <c r="F40" s="31">
        <v>-4517</v>
      </c>
      <c r="G40" s="31">
        <v>-5415</v>
      </c>
      <c r="H40" s="31">
        <v>-3277</v>
      </c>
      <c r="I40" s="31">
        <v>-13293</v>
      </c>
      <c r="J40" s="31">
        <v>-19291</v>
      </c>
      <c r="K40" s="31">
        <v>-18947</v>
      </c>
      <c r="L40" s="31">
        <v>-20442</v>
      </c>
      <c r="M40" s="31">
        <v>-21352</v>
      </c>
      <c r="N40" s="31">
        <v>-30233</v>
      </c>
      <c r="O40" s="31">
        <v>-21905</v>
      </c>
      <c r="P40" s="31">
        <v>-1806</v>
      </c>
      <c r="Q40" s="31">
        <v>-1806</v>
      </c>
      <c r="R40" s="31">
        <v>-1806</v>
      </c>
      <c r="S40" s="31">
        <v>-1806</v>
      </c>
      <c r="T40" s="31">
        <v>-5186</v>
      </c>
      <c r="U40" s="31">
        <v>-5186</v>
      </c>
      <c r="V40" s="31">
        <v>-11835</v>
      </c>
      <c r="W40" s="31">
        <v>-19770</v>
      </c>
      <c r="X40" s="31">
        <v>-8604</v>
      </c>
      <c r="Y40" s="31">
        <v>-21248</v>
      </c>
      <c r="Z40" s="37">
        <v>-25018</v>
      </c>
      <c r="AA40" s="37">
        <v>-27521</v>
      </c>
    </row>
    <row r="41" spans="1:27" x14ac:dyDescent="0.35">
      <c r="A41" s="34" t="s">
        <v>88</v>
      </c>
      <c r="B41" s="35">
        <v>342946</v>
      </c>
      <c r="C41" s="35">
        <v>604109</v>
      </c>
      <c r="D41" s="35">
        <v>13915</v>
      </c>
      <c r="E41" s="35">
        <v>-92548</v>
      </c>
      <c r="F41" s="35">
        <v>125580</v>
      </c>
      <c r="G41" s="35">
        <v>358536</v>
      </c>
      <c r="H41" s="35">
        <v>119562</v>
      </c>
      <c r="I41" s="35">
        <v>139327</v>
      </c>
      <c r="J41" s="35">
        <v>391529</v>
      </c>
      <c r="K41" s="35">
        <v>851888</v>
      </c>
      <c r="L41" s="35">
        <v>-40108</v>
      </c>
      <c r="M41" s="35">
        <v>-133534</v>
      </c>
      <c r="N41" s="35">
        <v>89942</v>
      </c>
      <c r="O41" s="35">
        <v>604648</v>
      </c>
      <c r="P41" s="35">
        <v>-290290</v>
      </c>
      <c r="Q41" s="35">
        <v>-326059</v>
      </c>
      <c r="R41" s="35">
        <v>1208</v>
      </c>
      <c r="S41" s="35">
        <v>480707</v>
      </c>
      <c r="T41" s="35">
        <v>-383425</v>
      </c>
      <c r="U41" s="35">
        <v>-250543</v>
      </c>
      <c r="V41" s="35">
        <f>SUM(V24:V40)</f>
        <v>120891</v>
      </c>
      <c r="W41" s="35">
        <v>1090374</v>
      </c>
      <c r="X41" s="35">
        <v>-9814.9999999999709</v>
      </c>
      <c r="Y41" s="35">
        <v>252194</v>
      </c>
      <c r="Z41" s="35">
        <v>646471</v>
      </c>
      <c r="AA41" s="35">
        <v>960251</v>
      </c>
    </row>
    <row r="42" spans="1:27" x14ac:dyDescent="0.35">
      <c r="A42" s="15" t="s">
        <v>89</v>
      </c>
      <c r="B42" s="31">
        <v>0</v>
      </c>
      <c r="C42" s="31">
        <v>0</v>
      </c>
      <c r="D42" s="15"/>
      <c r="E42" s="15"/>
      <c r="F42" s="15"/>
      <c r="G42" s="15"/>
      <c r="H42" s="15"/>
      <c r="I42" s="15"/>
      <c r="J42" s="15"/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/>
      <c r="X42" s="31"/>
      <c r="Y42" s="31"/>
      <c r="Z42" s="31"/>
      <c r="AA42" s="31"/>
    </row>
    <row r="43" spans="1:27" x14ac:dyDescent="0.35">
      <c r="A43" s="15" t="s">
        <v>90</v>
      </c>
      <c r="B43" s="31">
        <v>-110182</v>
      </c>
      <c r="C43" s="31">
        <v>-98960</v>
      </c>
      <c r="D43" s="31">
        <v>-69247</v>
      </c>
      <c r="E43" s="31">
        <v>-112219</v>
      </c>
      <c r="F43" s="31">
        <v>-171720</v>
      </c>
      <c r="G43" s="31">
        <v>-245442</v>
      </c>
      <c r="H43" s="31">
        <v>-60441</v>
      </c>
      <c r="I43" s="31">
        <v>-163276</v>
      </c>
      <c r="J43" s="31">
        <v>-241013</v>
      </c>
      <c r="K43" s="31">
        <v>-321260</v>
      </c>
      <c r="L43" s="31">
        <v>-32630</v>
      </c>
      <c r="M43" s="31">
        <v>-76620</v>
      </c>
      <c r="N43" s="31">
        <v>-81676</v>
      </c>
      <c r="O43" s="31">
        <v>-158475</v>
      </c>
      <c r="P43" s="31">
        <v>-40325</v>
      </c>
      <c r="Q43" s="31">
        <v>-102527</v>
      </c>
      <c r="R43" s="31">
        <v>-167904</v>
      </c>
      <c r="S43" s="31">
        <v>-302840</v>
      </c>
      <c r="T43" s="31">
        <v>-63699</v>
      </c>
      <c r="U43" s="31">
        <v>-120394</v>
      </c>
      <c r="V43" s="31">
        <v>-160672</v>
      </c>
      <c r="W43" s="31">
        <v>-193203</v>
      </c>
      <c r="X43" s="31">
        <v>-24051</v>
      </c>
      <c r="Y43" s="31">
        <v>-37949</v>
      </c>
      <c r="Z43" s="144">
        <v>-58842</v>
      </c>
      <c r="AA43" s="144">
        <v>-74161</v>
      </c>
    </row>
    <row r="44" spans="1:27" x14ac:dyDescent="0.35">
      <c r="A44" s="15" t="s">
        <v>91</v>
      </c>
      <c r="B44" s="31"/>
      <c r="C44" s="31">
        <v>225</v>
      </c>
      <c r="D44" s="31">
        <v>-25611</v>
      </c>
      <c r="E44" s="31">
        <v>-959</v>
      </c>
      <c r="F44" s="31">
        <v>-966</v>
      </c>
      <c r="G44" s="31">
        <v>-966</v>
      </c>
      <c r="H44" s="31">
        <v>-29421</v>
      </c>
      <c r="I44" s="31"/>
      <c r="J44" s="31"/>
      <c r="K44" s="31">
        <v>-46</v>
      </c>
      <c r="L44" s="31">
        <v>0</v>
      </c>
      <c r="M44" s="31">
        <v>0</v>
      </c>
      <c r="N44" s="31">
        <v>-46790</v>
      </c>
      <c r="O44" s="31">
        <v>-101615</v>
      </c>
      <c r="P44" s="31">
        <v>-32305</v>
      </c>
      <c r="Q44" s="31">
        <v>-104642</v>
      </c>
      <c r="R44" s="31">
        <v>-163224</v>
      </c>
      <c r="S44" s="31">
        <v>-268566</v>
      </c>
      <c r="T44" s="31">
        <v>-114159</v>
      </c>
      <c r="U44" s="31">
        <v>-171368</v>
      </c>
      <c r="V44" s="31">
        <v>-228250</v>
      </c>
      <c r="W44" s="31">
        <v>-278765</v>
      </c>
      <c r="X44" s="31">
        <v>-49540</v>
      </c>
      <c r="Y44" s="31">
        <v>-92047</v>
      </c>
      <c r="Z44" s="31">
        <v>-122697</v>
      </c>
      <c r="AA44" s="31">
        <v>-161805</v>
      </c>
    </row>
    <row r="45" spans="1:27" x14ac:dyDescent="0.35">
      <c r="A45" s="15" t="s">
        <v>92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35</v>
      </c>
      <c r="M45" s="31">
        <v>86</v>
      </c>
      <c r="N45" s="31">
        <v>86</v>
      </c>
      <c r="O45" s="31">
        <v>91</v>
      </c>
      <c r="P45" s="31">
        <v>82</v>
      </c>
      <c r="Q45" s="31">
        <v>82</v>
      </c>
      <c r="R45" s="31">
        <v>82</v>
      </c>
      <c r="S45" s="31">
        <v>82</v>
      </c>
      <c r="T45" s="31">
        <v>192</v>
      </c>
      <c r="U45" s="31">
        <v>192</v>
      </c>
      <c r="V45" s="31">
        <v>362</v>
      </c>
      <c r="W45" s="31">
        <v>380</v>
      </c>
      <c r="X45" s="31">
        <v>380</v>
      </c>
      <c r="Y45" s="31">
        <v>369</v>
      </c>
      <c r="Z45" s="31">
        <v>552</v>
      </c>
      <c r="AA45" s="31">
        <v>1543</v>
      </c>
    </row>
    <row r="46" spans="1:27" x14ac:dyDescent="0.35">
      <c r="A46" s="34" t="s">
        <v>93</v>
      </c>
      <c r="B46" s="35">
        <v>-110182</v>
      </c>
      <c r="C46" s="35">
        <v>-98735</v>
      </c>
      <c r="D46" s="35">
        <v>-94858</v>
      </c>
      <c r="E46" s="35">
        <v>-113178</v>
      </c>
      <c r="F46" s="35">
        <v>-172686</v>
      </c>
      <c r="G46" s="35">
        <v>-246408</v>
      </c>
      <c r="H46" s="35">
        <v>-89862</v>
      </c>
      <c r="I46" s="35">
        <v>-163276</v>
      </c>
      <c r="J46" s="35">
        <v>-241013</v>
      </c>
      <c r="K46" s="35">
        <v>-321306</v>
      </c>
      <c r="L46" s="35">
        <v>-32595</v>
      </c>
      <c r="M46" s="35">
        <v>-76534</v>
      </c>
      <c r="N46" s="35">
        <v>-128380</v>
      </c>
      <c r="O46" s="35">
        <v>-259999</v>
      </c>
      <c r="P46" s="35">
        <v>-72548</v>
      </c>
      <c r="Q46" s="35">
        <v>-207087</v>
      </c>
      <c r="R46" s="35">
        <v>-331046</v>
      </c>
      <c r="S46" s="35">
        <v>-571324</v>
      </c>
      <c r="T46" s="35">
        <v>-177666</v>
      </c>
      <c r="U46" s="35">
        <v>-291570</v>
      </c>
      <c r="V46" s="35">
        <v>-388560</v>
      </c>
      <c r="W46" s="35">
        <v>-471588</v>
      </c>
      <c r="X46" s="35">
        <v>-73211</v>
      </c>
      <c r="Y46" s="35">
        <v>-129627</v>
      </c>
      <c r="Z46" s="35">
        <v>-180987</v>
      </c>
      <c r="AA46" s="35">
        <v>-234423</v>
      </c>
    </row>
    <row r="47" spans="1:27" x14ac:dyDescent="0.35">
      <c r="A47" s="15" t="s">
        <v>94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/>
      <c r="X47" s="31"/>
      <c r="Y47" s="31"/>
      <c r="Z47" s="31"/>
      <c r="AA47" s="31"/>
    </row>
    <row r="48" spans="1:27" x14ac:dyDescent="0.35">
      <c r="A48" s="15" t="s">
        <v>95</v>
      </c>
      <c r="B48" s="31">
        <v>200000</v>
      </c>
      <c r="C48" s="31">
        <v>145008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813699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/>
      <c r="X48" s="31"/>
      <c r="Y48" s="31"/>
      <c r="Z48" s="31">
        <v>0</v>
      </c>
      <c r="AA48" s="31">
        <v>0</v>
      </c>
    </row>
    <row r="49" spans="1:27" x14ac:dyDescent="0.35">
      <c r="A49" s="15" t="s">
        <v>96</v>
      </c>
      <c r="B49" s="31" t="s">
        <v>42</v>
      </c>
      <c r="C49" s="31" t="s">
        <v>42</v>
      </c>
      <c r="D49" s="31" t="s">
        <v>42</v>
      </c>
      <c r="E49" s="31" t="s">
        <v>42</v>
      </c>
      <c r="F49" s="31" t="s">
        <v>42</v>
      </c>
      <c r="G49" s="31" t="s">
        <v>42</v>
      </c>
      <c r="H49" s="31" t="s">
        <v>42</v>
      </c>
      <c r="I49" s="31" t="s">
        <v>42</v>
      </c>
      <c r="J49" s="31">
        <v>0</v>
      </c>
      <c r="K49" s="31">
        <v>0</v>
      </c>
      <c r="L49" s="31">
        <v>0</v>
      </c>
      <c r="M49" s="31">
        <v>1200000</v>
      </c>
      <c r="N49" s="31">
        <v>1200000</v>
      </c>
      <c r="O49" s="31">
        <v>1200000</v>
      </c>
      <c r="P49" s="31">
        <v>0</v>
      </c>
      <c r="Q49" s="31">
        <v>500000</v>
      </c>
      <c r="R49" s="31">
        <v>500000</v>
      </c>
      <c r="S49" s="31">
        <v>515347</v>
      </c>
      <c r="T49" s="31">
        <v>320110</v>
      </c>
      <c r="U49" s="31">
        <v>1019293</v>
      </c>
      <c r="V49" s="31">
        <v>1104678</v>
      </c>
      <c r="W49" s="31">
        <v>1291249</v>
      </c>
      <c r="X49" s="31">
        <v>93898</v>
      </c>
      <c r="Y49" s="31">
        <v>381372</v>
      </c>
      <c r="Z49" s="31">
        <v>381372</v>
      </c>
      <c r="AA49" s="31">
        <v>381372</v>
      </c>
    </row>
    <row r="50" spans="1:27" x14ac:dyDescent="0.35">
      <c r="A50" s="15" t="s">
        <v>97</v>
      </c>
      <c r="B50" s="31" t="s">
        <v>42</v>
      </c>
      <c r="C50" s="31" t="s">
        <v>42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-2242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</row>
    <row r="51" spans="1:27" x14ac:dyDescent="0.35">
      <c r="A51" s="15" t="s">
        <v>98</v>
      </c>
      <c r="B51" s="31">
        <v>322400</v>
      </c>
      <c r="C51" s="31">
        <v>910420</v>
      </c>
      <c r="D51" s="31">
        <v>521982</v>
      </c>
      <c r="E51" s="31">
        <v>835432</v>
      </c>
      <c r="F51" s="31">
        <v>835432</v>
      </c>
      <c r="G51" s="31">
        <v>835432</v>
      </c>
      <c r="H51" s="31">
        <v>388000</v>
      </c>
      <c r="I51" s="31">
        <v>508000</v>
      </c>
      <c r="J51" s="31">
        <v>508000</v>
      </c>
      <c r="K51" s="31">
        <v>508000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</row>
    <row r="52" spans="1:27" x14ac:dyDescent="0.35">
      <c r="A52" s="15" t="s">
        <v>99</v>
      </c>
      <c r="B52" s="31" t="s">
        <v>42</v>
      </c>
      <c r="C52" s="31" t="s">
        <v>42</v>
      </c>
      <c r="D52" s="31" t="s">
        <v>42</v>
      </c>
      <c r="E52" s="31" t="s">
        <v>42</v>
      </c>
      <c r="F52" s="31" t="s">
        <v>42</v>
      </c>
      <c r="G52" s="31" t="s">
        <v>42</v>
      </c>
      <c r="H52" s="31" t="s">
        <v>42</v>
      </c>
      <c r="I52" s="31" t="s">
        <v>42</v>
      </c>
      <c r="J52" s="31">
        <v>0</v>
      </c>
      <c r="K52" s="31">
        <v>0</v>
      </c>
      <c r="L52" s="31">
        <v>0</v>
      </c>
      <c r="M52" s="31">
        <v>-4994</v>
      </c>
      <c r="N52" s="31">
        <v>-4994</v>
      </c>
      <c r="O52" s="31">
        <v>-4994</v>
      </c>
      <c r="P52" s="31">
        <v>-26</v>
      </c>
      <c r="Q52" s="31">
        <v>-3678</v>
      </c>
      <c r="R52" s="31">
        <v>-3788</v>
      </c>
      <c r="S52" s="31">
        <v>-3812</v>
      </c>
      <c r="T52" s="31">
        <v>-2216</v>
      </c>
      <c r="U52" s="31">
        <v>-5906</v>
      </c>
      <c r="V52" s="31">
        <v>-7462</v>
      </c>
      <c r="W52" s="31">
        <v>-7574</v>
      </c>
      <c r="X52" s="31">
        <v>-872</v>
      </c>
      <c r="Y52" s="31">
        <v>-4750</v>
      </c>
      <c r="Z52" s="31">
        <v>-4959</v>
      </c>
      <c r="AA52" s="31">
        <v>-4983</v>
      </c>
    </row>
    <row r="53" spans="1:27" x14ac:dyDescent="0.35">
      <c r="A53" s="15" t="s">
        <v>100</v>
      </c>
      <c r="B53" s="31">
        <v>-322400</v>
      </c>
      <c r="C53" s="31">
        <v>-1401647</v>
      </c>
      <c r="D53" s="31">
        <v>-586195</v>
      </c>
      <c r="E53" s="31">
        <v>-861721</v>
      </c>
      <c r="F53" s="31">
        <v>-861721</v>
      </c>
      <c r="G53" s="31">
        <v>-861721</v>
      </c>
      <c r="H53" s="31">
        <v>-590588</v>
      </c>
      <c r="I53" s="31">
        <v>-590588</v>
      </c>
      <c r="J53" s="31">
        <v>-590588</v>
      </c>
      <c r="K53" s="31">
        <v>-1373038</v>
      </c>
      <c r="L53" s="31">
        <v>0</v>
      </c>
      <c r="M53" s="31">
        <v>0</v>
      </c>
      <c r="N53" s="31">
        <v>0</v>
      </c>
      <c r="O53" s="31">
        <v>-11000</v>
      </c>
      <c r="P53" s="31">
        <v>0</v>
      </c>
      <c r="Q53" s="31">
        <v>-362500</v>
      </c>
      <c r="R53" s="31">
        <v>-362500</v>
      </c>
      <c r="S53" s="31">
        <v>-381500</v>
      </c>
      <c r="T53" s="31" t="s">
        <v>31</v>
      </c>
      <c r="U53" s="31">
        <v>-104577</v>
      </c>
      <c r="V53" s="31">
        <v>-190015</v>
      </c>
      <c r="W53" s="31">
        <v>-590042</v>
      </c>
      <c r="X53" s="31">
        <v>-86576</v>
      </c>
      <c r="Y53" s="31">
        <v>-725429</v>
      </c>
      <c r="Z53" s="31">
        <v>-745429</v>
      </c>
      <c r="AA53" s="31">
        <v>-745429</v>
      </c>
    </row>
    <row r="54" spans="1:27" x14ac:dyDescent="0.35">
      <c r="A54" s="15" t="s">
        <v>101</v>
      </c>
      <c r="B54" s="31">
        <v>-98599</v>
      </c>
      <c r="C54" s="31">
        <v>-78366</v>
      </c>
      <c r="D54" s="31">
        <v>-10881</v>
      </c>
      <c r="E54" s="31">
        <v>-18789</v>
      </c>
      <c r="F54" s="31">
        <v>-27995</v>
      </c>
      <c r="G54" s="31">
        <v>-43583</v>
      </c>
      <c r="H54" s="31">
        <v>-9969</v>
      </c>
      <c r="I54" s="31">
        <v>-36338</v>
      </c>
      <c r="J54" s="31">
        <v>-36338</v>
      </c>
      <c r="K54" s="31">
        <v>-70795</v>
      </c>
      <c r="L54" s="31">
        <v>0</v>
      </c>
      <c r="M54" s="31">
        <v>0</v>
      </c>
      <c r="N54" s="31">
        <v>0</v>
      </c>
      <c r="O54" s="31">
        <v>-10592</v>
      </c>
      <c r="P54" s="31">
        <v>-5829</v>
      </c>
      <c r="Q54" s="31">
        <v>-21872</v>
      </c>
      <c r="R54" s="31">
        <v>-21872</v>
      </c>
      <c r="S54" s="31">
        <v>-51011</v>
      </c>
      <c r="T54" s="31">
        <v>-28553</v>
      </c>
      <c r="U54" s="31">
        <v>-62432</v>
      </c>
      <c r="V54" s="31">
        <v>-94431</v>
      </c>
      <c r="W54" s="31">
        <v>-194323</v>
      </c>
      <c r="X54" s="31">
        <v>-11101</v>
      </c>
      <c r="Y54" s="31">
        <v>-226947</v>
      </c>
      <c r="Z54" s="31">
        <v>-260616</v>
      </c>
      <c r="AA54" s="31">
        <v>-354547</v>
      </c>
    </row>
    <row r="55" spans="1:27" x14ac:dyDescent="0.35">
      <c r="A55" s="15" t="s">
        <v>102</v>
      </c>
      <c r="B55" s="31">
        <v>-46203</v>
      </c>
      <c r="C55" s="31">
        <v>-138440</v>
      </c>
      <c r="D55" s="31">
        <v>39784</v>
      </c>
      <c r="E55" s="31">
        <v>39784</v>
      </c>
      <c r="F55" s="31">
        <v>28070</v>
      </c>
      <c r="G55" s="31">
        <v>28070</v>
      </c>
      <c r="H55" s="31">
        <v>7625</v>
      </c>
      <c r="I55" s="31">
        <v>7625</v>
      </c>
      <c r="J55" s="31">
        <v>7625</v>
      </c>
      <c r="K55" s="31">
        <v>7625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/>
      <c r="Y55" s="31">
        <v>0</v>
      </c>
      <c r="AA55" s="31">
        <v>0</v>
      </c>
    </row>
    <row r="56" spans="1:27" x14ac:dyDescent="0.35">
      <c r="A56" s="15" t="s">
        <v>103</v>
      </c>
      <c r="B56" s="31">
        <v>-321</v>
      </c>
      <c r="C56" s="31">
        <v>-287</v>
      </c>
      <c r="D56" s="31">
        <v>-66</v>
      </c>
      <c r="E56" s="31">
        <v>-129</v>
      </c>
      <c r="F56" s="31">
        <v>-192</v>
      </c>
      <c r="G56" s="31">
        <v>-257</v>
      </c>
      <c r="H56" s="31">
        <v>-77308</v>
      </c>
      <c r="I56" s="31">
        <v>-156864</v>
      </c>
      <c r="J56" s="31">
        <v>-237907</v>
      </c>
      <c r="K56" s="31">
        <v>-354147</v>
      </c>
      <c r="L56" s="31">
        <v>-94443</v>
      </c>
      <c r="M56" s="31">
        <v>-173038</v>
      </c>
      <c r="N56" s="31">
        <v>-281993</v>
      </c>
      <c r="O56" s="31">
        <v>-387167</v>
      </c>
      <c r="P56" s="31">
        <v>-101995</v>
      </c>
      <c r="Q56" s="31">
        <v>-209004</v>
      </c>
      <c r="R56" s="31">
        <v>-321778</v>
      </c>
      <c r="S56" s="31">
        <v>-438262</v>
      </c>
      <c r="T56" s="31">
        <v>-117948</v>
      </c>
      <c r="U56" s="31">
        <v>-238047</v>
      </c>
      <c r="V56" s="31">
        <v>-363240</v>
      </c>
      <c r="W56" s="31">
        <v>-488840</v>
      </c>
      <c r="X56" s="31">
        <v>-128701</v>
      </c>
      <c r="Y56" s="31">
        <v>-258340</v>
      </c>
      <c r="Z56" s="31">
        <v>-388616</v>
      </c>
      <c r="AA56" s="31">
        <v>-519024</v>
      </c>
    </row>
    <row r="57" spans="1:27" x14ac:dyDescent="0.35">
      <c r="A57" s="15" t="s">
        <v>793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-7690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x14ac:dyDescent="0.35">
      <c r="A58" s="15" t="s">
        <v>104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-1362</v>
      </c>
      <c r="T58" s="31">
        <v>0</v>
      </c>
      <c r="U58" s="31">
        <v>-2895</v>
      </c>
      <c r="V58" s="31">
        <v>-3897</v>
      </c>
      <c r="W58" s="31">
        <v>-5416</v>
      </c>
      <c r="X58" s="31">
        <v>-1720</v>
      </c>
      <c r="Y58" s="31">
        <v>-1720</v>
      </c>
      <c r="Z58" s="31">
        <v>-1720</v>
      </c>
      <c r="AA58" s="31">
        <v>-1720</v>
      </c>
    </row>
    <row r="59" spans="1:27" x14ac:dyDescent="0.35">
      <c r="A59" s="15" t="s">
        <v>105</v>
      </c>
      <c r="B59" s="31">
        <v>-5</v>
      </c>
      <c r="C59" s="31">
        <v>-8</v>
      </c>
      <c r="D59" s="31">
        <v>0</v>
      </c>
      <c r="E59" s="31">
        <v>0</v>
      </c>
      <c r="F59" s="31">
        <v>0</v>
      </c>
      <c r="G59" s="31">
        <v>1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x14ac:dyDescent="0.35">
      <c r="A60" s="15" t="s">
        <v>106</v>
      </c>
      <c r="B60" s="31">
        <v>-12000</v>
      </c>
      <c r="C60" s="31">
        <v>0</v>
      </c>
      <c r="D60" s="31">
        <v>-55823</v>
      </c>
      <c r="E60" s="38" t="s">
        <v>107</v>
      </c>
      <c r="F60" s="31">
        <v>-55823</v>
      </c>
      <c r="G60" s="31">
        <v>-55823</v>
      </c>
      <c r="H60" s="31">
        <v>-58582</v>
      </c>
      <c r="I60" s="31">
        <v>-58582</v>
      </c>
      <c r="J60" s="31">
        <v>-58582</v>
      </c>
      <c r="K60" s="31">
        <v>-58581</v>
      </c>
      <c r="L60" s="31">
        <v>0</v>
      </c>
      <c r="M60" s="31">
        <v>0</v>
      </c>
      <c r="N60" s="31">
        <v>0</v>
      </c>
      <c r="O60" s="31">
        <v>-68846</v>
      </c>
      <c r="P60" s="31">
        <v>-1</v>
      </c>
      <c r="Q60" s="31">
        <v>-1</v>
      </c>
      <c r="R60" s="31">
        <v>-1</v>
      </c>
      <c r="S60" s="31">
        <v>-1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x14ac:dyDescent="0.35">
      <c r="A61" s="34" t="s">
        <v>108</v>
      </c>
      <c r="B61" s="35">
        <v>42872</v>
      </c>
      <c r="C61" s="35">
        <v>-563320</v>
      </c>
      <c r="D61" s="35">
        <v>-91199</v>
      </c>
      <c r="E61" s="35">
        <v>-61246</v>
      </c>
      <c r="F61" s="35">
        <v>-82229</v>
      </c>
      <c r="G61" s="35">
        <v>-97881</v>
      </c>
      <c r="H61" s="35">
        <v>-340822</v>
      </c>
      <c r="I61" s="35">
        <v>-326747</v>
      </c>
      <c r="J61" s="35">
        <v>-407790</v>
      </c>
      <c r="K61" s="35">
        <v>-529479</v>
      </c>
      <c r="L61" s="35">
        <v>-94443</v>
      </c>
      <c r="M61" s="35">
        <v>1021968</v>
      </c>
      <c r="N61" s="35">
        <v>913013</v>
      </c>
      <c r="O61" s="35">
        <v>717401</v>
      </c>
      <c r="P61" s="35">
        <v>-107851</v>
      </c>
      <c r="Q61" s="35">
        <v>-97055</v>
      </c>
      <c r="R61" s="35">
        <v>-209939</v>
      </c>
      <c r="S61" s="35">
        <v>-368291</v>
      </c>
      <c r="T61" s="35">
        <v>171393</v>
      </c>
      <c r="U61" s="35">
        <v>605436</v>
      </c>
      <c r="V61" s="35">
        <v>445633</v>
      </c>
      <c r="W61" s="35">
        <v>5054</v>
      </c>
      <c r="X61" s="35">
        <v>-135072</v>
      </c>
      <c r="Y61" s="35">
        <v>-835816</v>
      </c>
      <c r="Z61" s="35">
        <v>-1019968</v>
      </c>
      <c r="AA61" s="35">
        <v>-1244331</v>
      </c>
    </row>
    <row r="62" spans="1:27" x14ac:dyDescent="0.35">
      <c r="A62" s="34" t="s">
        <v>109</v>
      </c>
      <c r="B62" s="35">
        <v>275636</v>
      </c>
      <c r="C62" s="35">
        <v>-57946</v>
      </c>
      <c r="D62" s="35">
        <v>-172142</v>
      </c>
      <c r="E62" s="35">
        <v>-266972</v>
      </c>
      <c r="F62" s="35">
        <v>-129335</v>
      </c>
      <c r="G62" s="35">
        <v>14247</v>
      </c>
      <c r="H62" s="35">
        <v>-311122</v>
      </c>
      <c r="I62" s="35">
        <v>-350696</v>
      </c>
      <c r="J62" s="35">
        <v>-257274</v>
      </c>
      <c r="K62" s="35">
        <v>1103</v>
      </c>
      <c r="L62" s="35">
        <v>-167146</v>
      </c>
      <c r="M62" s="35">
        <v>811900</v>
      </c>
      <c r="N62" s="35">
        <v>874575</v>
      </c>
      <c r="O62" s="35">
        <v>1062050</v>
      </c>
      <c r="P62" s="35">
        <v>-470688</v>
      </c>
      <c r="Q62" s="35">
        <v>-630201</v>
      </c>
      <c r="R62" s="35">
        <v>-539777</v>
      </c>
      <c r="S62" s="35">
        <v>-458908</v>
      </c>
      <c r="T62" s="35">
        <v>-389698</v>
      </c>
      <c r="U62" s="35">
        <v>63323</v>
      </c>
      <c r="V62" s="35">
        <v>177964</v>
      </c>
      <c r="W62" s="35">
        <v>623840</v>
      </c>
      <c r="X62" s="35">
        <v>-218097.99999999997</v>
      </c>
      <c r="Y62" s="35">
        <v>-713247</v>
      </c>
      <c r="Z62" s="35">
        <v>-554484</v>
      </c>
      <c r="AA62" s="35">
        <v>-518503</v>
      </c>
    </row>
    <row r="63" spans="1:27" x14ac:dyDescent="0.35">
      <c r="Z63" s="174"/>
    </row>
    <row r="64" spans="1:27" x14ac:dyDescent="0.35">
      <c r="A64" s="28" t="s">
        <v>110</v>
      </c>
    </row>
    <row r="65" spans="26:26" x14ac:dyDescent="0.35">
      <c r="Z65" s="97"/>
    </row>
    <row r="66" spans="26:26" x14ac:dyDescent="0.35">
      <c r="Z66" s="97"/>
    </row>
    <row r="68" spans="26:26" x14ac:dyDescent="0.35">
      <c r="Z68" s="97"/>
    </row>
    <row r="70" spans="26:26" x14ac:dyDescent="0.35">
      <c r="Z70" s="97"/>
    </row>
    <row r="72" spans="26:26" x14ac:dyDescent="0.35">
      <c r="Z72" s="97"/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sheetPr>
    <tabColor rgb="FF002060"/>
  </sheetPr>
  <dimension ref="A1:AQ74"/>
  <sheetViews>
    <sheetView showGridLines="0" workbookViewId="0">
      <pane xSplit="1" ySplit="2" topLeftCell="AG42" activePane="bottomRight" state="frozen"/>
      <selection pane="topRight" activeCell="B1" sqref="B1"/>
      <selection pane="bottomLeft" activeCell="A3" sqref="A3"/>
      <selection pane="bottomRight" activeCell="AR3" sqref="AR3"/>
    </sheetView>
  </sheetViews>
  <sheetFormatPr defaultRowHeight="14.5" x14ac:dyDescent="0.35"/>
  <cols>
    <col min="1" max="1" width="60.81640625" bestFit="1" customWidth="1"/>
    <col min="2" max="2" width="10" bestFit="1" customWidth="1"/>
    <col min="3" max="3" width="10" customWidth="1"/>
    <col min="4" max="4" width="10.54296875" customWidth="1"/>
    <col min="5" max="5" width="10" customWidth="1"/>
    <col min="6" max="6" width="10.54296875" customWidth="1"/>
    <col min="7" max="7" width="10" customWidth="1"/>
    <col min="8" max="8" width="10.54296875" customWidth="1"/>
    <col min="9" max="10" width="10" bestFit="1" customWidth="1"/>
    <col min="11" max="11" width="10.54296875" bestFit="1" customWidth="1"/>
    <col min="12" max="12" width="10" bestFit="1" customWidth="1"/>
    <col min="13" max="13" width="10.54296875" bestFit="1" customWidth="1"/>
    <col min="14" max="14" width="10" bestFit="1" customWidth="1"/>
    <col min="15" max="15" width="10.54296875" bestFit="1" customWidth="1"/>
    <col min="16" max="16" width="10" customWidth="1"/>
    <col min="17" max="17" width="9.7265625" customWidth="1"/>
    <col min="18" max="19" width="10" customWidth="1"/>
    <col min="20" max="20" width="11.26953125" customWidth="1"/>
    <col min="21" max="21" width="10" bestFit="1" customWidth="1"/>
    <col min="22" max="22" width="11.26953125" bestFit="1" customWidth="1"/>
    <col min="23" max="26" width="10.54296875" customWidth="1"/>
    <col min="27" max="27" width="11.26953125" customWidth="1"/>
    <col min="28" max="28" width="10.54296875" bestFit="1" customWidth="1"/>
    <col min="29" max="32" width="11.26953125" bestFit="1" customWidth="1"/>
    <col min="33" max="33" width="10" bestFit="1" customWidth="1"/>
    <col min="34" max="34" width="10.54296875" bestFit="1" customWidth="1"/>
    <col min="35" max="35" width="10" bestFit="1" customWidth="1"/>
    <col min="36" max="36" width="10.54296875" bestFit="1" customWidth="1"/>
    <col min="37" max="38" width="10" bestFit="1" customWidth="1"/>
    <col min="39" max="39" width="10.54296875" bestFit="1" customWidth="1"/>
    <col min="40" max="40" width="11.453125" bestFit="1" customWidth="1"/>
    <col min="41" max="43" width="10.54296875" bestFit="1" customWidth="1"/>
  </cols>
  <sheetData>
    <row r="1" spans="1:43" ht="15.5" x14ac:dyDescent="0.35">
      <c r="A1" s="8" t="s">
        <v>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42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N1" s="97"/>
      <c r="AO1" s="97"/>
    </row>
    <row r="2" spans="1:43" x14ac:dyDescent="0.35">
      <c r="A2" s="9" t="s">
        <v>667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117</v>
      </c>
      <c r="J2" s="9" t="s">
        <v>118</v>
      </c>
      <c r="K2" s="39" t="s">
        <v>119</v>
      </c>
      <c r="L2" s="40" t="s">
        <v>120</v>
      </c>
      <c r="M2" s="40" t="s">
        <v>121</v>
      </c>
      <c r="N2" s="40" t="s">
        <v>122</v>
      </c>
      <c r="O2" s="41">
        <v>2019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751</v>
      </c>
      <c r="AF2" s="41" t="s">
        <v>750</v>
      </c>
      <c r="AG2" s="68" t="s">
        <v>775</v>
      </c>
      <c r="AH2" s="68" t="s">
        <v>776</v>
      </c>
      <c r="AI2" s="41" t="s">
        <v>785</v>
      </c>
      <c r="AJ2" s="41" t="s">
        <v>784</v>
      </c>
      <c r="AK2" s="68" t="s">
        <v>806</v>
      </c>
      <c r="AL2" s="41" t="s">
        <v>815</v>
      </c>
      <c r="AM2" s="41" t="s">
        <v>814</v>
      </c>
      <c r="AN2" s="41" t="s">
        <v>829</v>
      </c>
      <c r="AO2" s="41" t="s">
        <v>828</v>
      </c>
      <c r="AP2" s="68" t="s">
        <v>832</v>
      </c>
      <c r="AQ2" s="68">
        <v>2023</v>
      </c>
    </row>
    <row r="3" spans="1:43" x14ac:dyDescent="0.35">
      <c r="A3" s="36" t="s">
        <v>668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  <c r="AL3" s="99">
        <v>2137606</v>
      </c>
      <c r="AM3" s="99">
        <v>3732971</v>
      </c>
      <c r="AN3" s="99">
        <v>2004077.0403900004</v>
      </c>
      <c r="AO3" s="99">
        <v>5737048</v>
      </c>
      <c r="AP3" s="99">
        <v>2997740</v>
      </c>
      <c r="AQ3" s="99">
        <v>8734788</v>
      </c>
    </row>
    <row r="4" spans="1:43" x14ac:dyDescent="0.35">
      <c r="A4" s="36" t="s">
        <v>669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  <c r="AL4" s="31">
        <v>-494644</v>
      </c>
      <c r="AM4" s="31">
        <v>-849432</v>
      </c>
      <c r="AN4" s="31">
        <v>-461401.42741</v>
      </c>
      <c r="AO4" s="31">
        <v>-1310833</v>
      </c>
      <c r="AP4" s="31">
        <v>-704637</v>
      </c>
      <c r="AQ4" s="31">
        <v>-2015471</v>
      </c>
    </row>
    <row r="5" spans="1:43" x14ac:dyDescent="0.35">
      <c r="A5" s="36" t="s">
        <v>670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  <c r="AL5" s="99">
        <v>1642962</v>
      </c>
      <c r="AM5" s="99">
        <v>2883539</v>
      </c>
      <c r="AN5" s="99">
        <v>1542674.6129800004</v>
      </c>
      <c r="AO5" s="99">
        <v>4426214</v>
      </c>
      <c r="AP5" s="99">
        <v>2293103</v>
      </c>
      <c r="AQ5" s="99">
        <v>6719317</v>
      </c>
    </row>
    <row r="6" spans="1:43" x14ac:dyDescent="0.35">
      <c r="A6" s="163" t="s">
        <v>671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  <c r="AL6" s="31">
        <v>1351043</v>
      </c>
      <c r="AM6" s="31">
        <v>2317048</v>
      </c>
      <c r="AN6" s="31">
        <v>1276918.0799100003</v>
      </c>
      <c r="AO6" s="31">
        <v>3593966</v>
      </c>
      <c r="AP6" s="31">
        <v>1957614</v>
      </c>
      <c r="AQ6" s="31">
        <v>5551580</v>
      </c>
    </row>
    <row r="7" spans="1:43" x14ac:dyDescent="0.35">
      <c r="A7" s="163" t="s">
        <v>796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195295</v>
      </c>
      <c r="AH7" s="31">
        <v>651319</v>
      </c>
      <c r="AI7" s="31">
        <v>232093</v>
      </c>
      <c r="AJ7" s="31">
        <v>883412</v>
      </c>
      <c r="AK7" s="31">
        <v>191261.22339000003</v>
      </c>
      <c r="AL7" s="31">
        <v>198286</v>
      </c>
      <c r="AM7" s="31">
        <v>389548</v>
      </c>
      <c r="AN7" s="31">
        <v>173264.24687000003</v>
      </c>
      <c r="AO7" s="31">
        <v>562812</v>
      </c>
      <c r="AP7" s="31">
        <v>222308</v>
      </c>
      <c r="AQ7" s="31">
        <v>785120</v>
      </c>
    </row>
    <row r="8" spans="1:43" s="6" customFormat="1" x14ac:dyDescent="0.35">
      <c r="A8" s="164" t="s">
        <v>672</v>
      </c>
      <c r="B8" s="99">
        <v>931468</v>
      </c>
      <c r="C8" s="99">
        <v>1160652</v>
      </c>
      <c r="D8" s="99">
        <v>2092120</v>
      </c>
      <c r="E8" s="99">
        <v>1160053</v>
      </c>
      <c r="F8" s="99">
        <v>3252173</v>
      </c>
      <c r="G8" s="99">
        <v>1629916</v>
      </c>
      <c r="H8" s="99">
        <v>4882089</v>
      </c>
      <c r="I8" s="99">
        <v>980734</v>
      </c>
      <c r="J8" s="99">
        <v>1193424</v>
      </c>
      <c r="K8" s="99">
        <v>2174158</v>
      </c>
      <c r="L8" s="99">
        <v>1185579</v>
      </c>
      <c r="M8" s="99">
        <v>3359737</v>
      </c>
      <c r="N8" s="99">
        <v>1692112</v>
      </c>
      <c r="O8" s="99">
        <v>5051849</v>
      </c>
      <c r="P8" s="99">
        <v>905447</v>
      </c>
      <c r="Q8" s="99">
        <v>275120</v>
      </c>
      <c r="R8" s="99">
        <v>1180567</v>
      </c>
      <c r="S8" s="99">
        <v>1048715</v>
      </c>
      <c r="T8" s="99">
        <v>2229282</v>
      </c>
      <c r="U8" s="99">
        <v>1693607</v>
      </c>
      <c r="V8" s="99">
        <v>3922889</v>
      </c>
      <c r="W8" s="99">
        <v>708381</v>
      </c>
      <c r="X8" s="99">
        <v>1133944</v>
      </c>
      <c r="Y8" s="99">
        <v>1842324</v>
      </c>
      <c r="Z8" s="99">
        <v>1285243</v>
      </c>
      <c r="AA8" s="99">
        <v>3127567</v>
      </c>
      <c r="AB8" s="99">
        <v>1833066</v>
      </c>
      <c r="AC8" s="99">
        <v>4960633</v>
      </c>
      <c r="AD8" s="99">
        <v>1125091</v>
      </c>
      <c r="AE8" s="99">
        <v>1570572</v>
      </c>
      <c r="AF8" s="99">
        <v>2695663</v>
      </c>
      <c r="AG8" s="99">
        <v>1329189</v>
      </c>
      <c r="AH8" s="99">
        <v>4024851</v>
      </c>
      <c r="AI8" s="99">
        <v>1879633</v>
      </c>
      <c r="AJ8" s="99">
        <v>5904484</v>
      </c>
      <c r="AK8" s="99">
        <v>1157266.0734700002</v>
      </c>
      <c r="AL8" s="99">
        <v>1549329</v>
      </c>
      <c r="AM8" s="99">
        <v>2706595</v>
      </c>
      <c r="AN8" s="99">
        <v>1450182.3267800005</v>
      </c>
      <c r="AO8" s="99">
        <v>4156777</v>
      </c>
      <c r="AP8" s="99">
        <v>2179923</v>
      </c>
      <c r="AQ8" s="99">
        <v>6336700</v>
      </c>
    </row>
    <row r="9" spans="1:43" x14ac:dyDescent="0.35">
      <c r="A9" s="160" t="s">
        <v>801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  <c r="AL9" s="31">
        <v>5659</v>
      </c>
      <c r="AM9" s="31">
        <v>9801</v>
      </c>
      <c r="AN9" s="31">
        <v>6310.190160000001</v>
      </c>
      <c r="AO9" s="31">
        <v>16111</v>
      </c>
      <c r="AP9" s="31">
        <v>9914</v>
      </c>
      <c r="AQ9" s="31">
        <v>26025</v>
      </c>
    </row>
    <row r="10" spans="1:43" x14ac:dyDescent="0.35">
      <c r="A10" s="158" t="s">
        <v>798</v>
      </c>
      <c r="B10" s="109">
        <f t="shared" ref="B10:AJ10" si="0">B8+B9</f>
        <v>940234</v>
      </c>
      <c r="C10" s="109">
        <f t="shared" si="0"/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1334134</v>
      </c>
      <c r="AH10" s="109">
        <f t="shared" si="0"/>
        <v>4040273</v>
      </c>
      <c r="AI10" s="109">
        <f t="shared" si="0"/>
        <v>1885904</v>
      </c>
      <c r="AJ10" s="109">
        <f t="shared" si="0"/>
        <v>5926177</v>
      </c>
      <c r="AK10" s="109">
        <v>1161407.7149500002</v>
      </c>
      <c r="AL10" s="109">
        <v>1554988</v>
      </c>
      <c r="AM10" s="109">
        <v>2716396</v>
      </c>
      <c r="AN10" s="109">
        <v>1456492</v>
      </c>
      <c r="AO10" s="109">
        <v>4172888</v>
      </c>
      <c r="AP10" s="109">
        <v>2189837</v>
      </c>
      <c r="AQ10" s="109">
        <v>6362725</v>
      </c>
    </row>
    <row r="11" spans="1:43" x14ac:dyDescent="0.35">
      <c r="A11" s="158" t="s">
        <v>799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73406</v>
      </c>
      <c r="AH11" s="31">
        <v>194531</v>
      </c>
      <c r="AI11" s="31">
        <v>62842</v>
      </c>
      <c r="AJ11" s="31">
        <v>257373</v>
      </c>
      <c r="AK11" s="31">
        <v>79169.328049999996</v>
      </c>
      <c r="AL11" s="31">
        <v>87974</v>
      </c>
      <c r="AM11" s="31">
        <v>167144</v>
      </c>
      <c r="AN11" s="31">
        <v>86182</v>
      </c>
      <c r="AO11" s="31">
        <v>253326</v>
      </c>
      <c r="AP11" s="31">
        <v>103266</v>
      </c>
      <c r="AQ11" s="31">
        <v>356592</v>
      </c>
    </row>
    <row r="12" spans="1:43" x14ac:dyDescent="0.35">
      <c r="A12" s="36" t="s">
        <v>673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-713691</v>
      </c>
      <c r="AH12" s="99">
        <v>-2137079</v>
      </c>
      <c r="AI12" s="99">
        <v>-940362</v>
      </c>
      <c r="AJ12" s="99">
        <v>-3077441</v>
      </c>
      <c r="AK12" s="99">
        <v>-616056.39516000007</v>
      </c>
      <c r="AL12" s="99">
        <v>-763621</v>
      </c>
      <c r="AM12" s="99">
        <v>-1379677</v>
      </c>
      <c r="AN12" s="99">
        <v>-745432.75840000005</v>
      </c>
      <c r="AO12" s="99">
        <v>-2125110</v>
      </c>
      <c r="AP12" s="99">
        <v>-1071939</v>
      </c>
      <c r="AQ12" s="99">
        <v>-3197049</v>
      </c>
    </row>
    <row r="13" spans="1:43" s="6" customFormat="1" x14ac:dyDescent="0.35">
      <c r="A13" s="36" t="s">
        <v>674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99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624520.64783999987</v>
      </c>
      <c r="AL13" s="99">
        <v>879341</v>
      </c>
      <c r="AM13" s="99">
        <v>1503863</v>
      </c>
      <c r="AN13" s="99">
        <v>797241</v>
      </c>
      <c r="AO13" s="99">
        <v>2301104</v>
      </c>
      <c r="AP13" s="99">
        <v>1221164</v>
      </c>
      <c r="AQ13" s="99">
        <v>3522268</v>
      </c>
    </row>
    <row r="14" spans="1:43" x14ac:dyDescent="0.35">
      <c r="A14" s="163" t="s">
        <v>671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  <c r="AL14" s="31">
        <v>762512</v>
      </c>
      <c r="AM14" s="31">
        <v>1275306</v>
      </c>
      <c r="AN14" s="31">
        <v>690776.42725310032</v>
      </c>
      <c r="AO14" s="31">
        <v>1966082</v>
      </c>
      <c r="AP14" s="31">
        <v>1105182</v>
      </c>
      <c r="AQ14" s="31">
        <v>3071264</v>
      </c>
    </row>
    <row r="15" spans="1:43" x14ac:dyDescent="0.35">
      <c r="A15" s="163" t="s">
        <v>800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  <c r="AL15" s="31">
        <v>43120</v>
      </c>
      <c r="AM15" s="31">
        <v>86654</v>
      </c>
      <c r="AN15" s="31">
        <v>39724.230676900013</v>
      </c>
      <c r="AO15" s="31">
        <v>126378</v>
      </c>
      <c r="AP15" s="31">
        <v>55419</v>
      </c>
      <c r="AQ15" s="31">
        <v>181798</v>
      </c>
    </row>
    <row r="16" spans="1:43" s="6" customFormat="1" x14ac:dyDescent="0.35">
      <c r="A16" s="161" t="s">
        <v>803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  <c r="AL16" s="99">
        <v>805632</v>
      </c>
      <c r="AM16" s="99">
        <v>1361961</v>
      </c>
      <c r="AN16" s="99">
        <v>730500.65793000034</v>
      </c>
      <c r="AO16" s="99">
        <v>2092462</v>
      </c>
      <c r="AP16" s="99">
        <v>1160600</v>
      </c>
      <c r="AQ16" s="99">
        <v>3253062</v>
      </c>
    </row>
    <row r="17" spans="1:43" x14ac:dyDescent="0.35">
      <c r="A17" s="101" t="s">
        <v>802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  <c r="AL17" s="31">
        <v>-14018</v>
      </c>
      <c r="AM17" s="31">
        <v>-24666</v>
      </c>
      <c r="AN17" s="31">
        <v>-19184.76899</v>
      </c>
      <c r="AO17" s="31">
        <v>-43851</v>
      </c>
      <c r="AP17" s="31">
        <v>-42452</v>
      </c>
      <c r="AQ17" s="31">
        <v>-86303</v>
      </c>
    </row>
    <row r="18" spans="1:43" x14ac:dyDescent="0.35">
      <c r="A18" s="162" t="s">
        <v>804</v>
      </c>
      <c r="B18" s="109">
        <f>B16+B17</f>
        <v>413326</v>
      </c>
      <c r="C18" s="109">
        <f t="shared" ref="C18:AJ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  <c r="AL18" s="109">
        <v>791614</v>
      </c>
      <c r="AM18" s="109">
        <v>1337295</v>
      </c>
      <c r="AN18" s="109">
        <v>711315.88894000032</v>
      </c>
      <c r="AO18" s="109">
        <v>2048611</v>
      </c>
      <c r="AP18" s="109">
        <v>1118148</v>
      </c>
      <c r="AQ18" s="109">
        <v>3166759</v>
      </c>
    </row>
    <row r="19" spans="1:43" x14ac:dyDescent="0.35">
      <c r="A19" s="162" t="s">
        <v>805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  <c r="AL19" s="31">
        <v>87728</v>
      </c>
      <c r="AM19" s="31">
        <v>166568</v>
      </c>
      <c r="AN19" s="31">
        <v>85926.965640000009</v>
      </c>
      <c r="AO19" s="31">
        <v>252495</v>
      </c>
      <c r="AP19" s="31">
        <v>103015</v>
      </c>
      <c r="AQ19" s="31">
        <v>355510</v>
      </c>
    </row>
    <row r="20" spans="1:43" x14ac:dyDescent="0.35">
      <c r="A20" s="36" t="s">
        <v>675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109414</v>
      </c>
      <c r="J20" s="99">
        <v>-548015</v>
      </c>
      <c r="K20" s="99">
        <v>-438601</v>
      </c>
      <c r="L20" s="99">
        <v>-529974</v>
      </c>
      <c r="M20" s="99">
        <v>-968575</v>
      </c>
      <c r="N20" s="99">
        <v>-566452</v>
      </c>
      <c r="O20" s="99">
        <v>-1535027</v>
      </c>
      <c r="P20" s="99">
        <v>-526250</v>
      </c>
      <c r="Q20" s="99">
        <v>-387740</v>
      </c>
      <c r="R20" s="99">
        <v>-913990</v>
      </c>
      <c r="S20" s="99">
        <v>-494227</v>
      </c>
      <c r="T20" s="99">
        <v>-1408217</v>
      </c>
      <c r="U20" s="99">
        <v>-652648</v>
      </c>
      <c r="V20" s="99">
        <v>-2060865</v>
      </c>
      <c r="W20" s="99">
        <v>-520090</v>
      </c>
      <c r="X20" s="99">
        <v>-462696</v>
      </c>
      <c r="Y20" s="99">
        <v>-982786</v>
      </c>
      <c r="Z20" s="99">
        <v>-639956</v>
      </c>
      <c r="AA20" s="99">
        <v>-1622742</v>
      </c>
      <c r="AB20" s="99">
        <v>-681768</v>
      </c>
      <c r="AC20" s="99">
        <v>-2304510</v>
      </c>
      <c r="AD20" s="99">
        <v>-738362</v>
      </c>
      <c r="AE20" s="99">
        <v>-747198</v>
      </c>
      <c r="AF20" s="99">
        <v>-1485560</v>
      </c>
      <c r="AG20" s="99">
        <v>-696211</v>
      </c>
      <c r="AH20" s="99">
        <v>-2181771</v>
      </c>
      <c r="AI20" s="150">
        <v>-656158</v>
      </c>
      <c r="AJ20" s="150">
        <v>-2837929</v>
      </c>
      <c r="AK20" s="150">
        <v>-717715.91232</v>
      </c>
      <c r="AL20" s="150">
        <v>-777407</v>
      </c>
      <c r="AM20" s="150">
        <v>-1495123</v>
      </c>
      <c r="AN20" s="150">
        <v>-769058.95134000015</v>
      </c>
      <c r="AO20" s="150">
        <v>-2264182</v>
      </c>
      <c r="AP20" s="150">
        <v>-863640</v>
      </c>
      <c r="AQ20" s="150">
        <v>-3127822</v>
      </c>
    </row>
    <row r="21" spans="1:43" x14ac:dyDescent="0.35">
      <c r="A21" s="104" t="s">
        <v>676</v>
      </c>
      <c r="B21" s="31">
        <v>-133891</v>
      </c>
      <c r="C21" s="31">
        <v>-105992</v>
      </c>
      <c r="D21" s="31">
        <v>-239883</v>
      </c>
      <c r="E21" s="31">
        <v>-115194</v>
      </c>
      <c r="F21" s="31">
        <v>-355077</v>
      </c>
      <c r="G21" s="31">
        <v>-111438</v>
      </c>
      <c r="H21" s="31">
        <v>-466515</v>
      </c>
      <c r="I21" s="31">
        <v>-102081</v>
      </c>
      <c r="J21" s="31">
        <v>-94592</v>
      </c>
      <c r="K21" s="31">
        <v>-196673</v>
      </c>
      <c r="L21" s="31">
        <v>-93217</v>
      </c>
      <c r="M21" s="31">
        <v>-289890</v>
      </c>
      <c r="N21" s="31">
        <v>-110519</v>
      </c>
      <c r="O21" s="31">
        <v>-400409</v>
      </c>
      <c r="P21" s="31">
        <v>-84282</v>
      </c>
      <c r="Q21" s="31">
        <v>-84902</v>
      </c>
      <c r="R21" s="31">
        <v>-169184</v>
      </c>
      <c r="S21" s="31">
        <v>-89322</v>
      </c>
      <c r="T21" s="31">
        <v>-258506</v>
      </c>
      <c r="U21" s="31">
        <v>-129401</v>
      </c>
      <c r="V21" s="31">
        <v>-387907</v>
      </c>
      <c r="W21" s="31">
        <v>-50417</v>
      </c>
      <c r="X21" s="31">
        <v>-101936</v>
      </c>
      <c r="Y21" s="31">
        <v>-152353</v>
      </c>
      <c r="Z21" s="31">
        <v>-104788</v>
      </c>
      <c r="AA21" s="31">
        <v>-257141</v>
      </c>
      <c r="AB21" s="31">
        <v>-106096</v>
      </c>
      <c r="AC21" s="31">
        <v>-363237</v>
      </c>
      <c r="AD21" s="31">
        <v>-122343.90776999999</v>
      </c>
      <c r="AE21" s="31">
        <v>-114410</v>
      </c>
      <c r="AF21" s="31">
        <v>-236754</v>
      </c>
      <c r="AG21" s="31">
        <v>-109138</v>
      </c>
      <c r="AH21" s="31">
        <v>-345892</v>
      </c>
      <c r="AI21" s="31">
        <v>-139696</v>
      </c>
      <c r="AJ21" s="31">
        <v>-485588</v>
      </c>
      <c r="AK21" s="31">
        <v>-111472.29342000002</v>
      </c>
      <c r="AL21" s="31">
        <v>-134898</v>
      </c>
      <c r="AM21" s="31">
        <v>-246371</v>
      </c>
      <c r="AN21" s="31">
        <v>-129372.10806</v>
      </c>
      <c r="AO21" s="31">
        <v>-375743</v>
      </c>
      <c r="AP21" s="31">
        <v>-160078</v>
      </c>
      <c r="AQ21" s="31">
        <v>-535820</v>
      </c>
    </row>
    <row r="22" spans="1:43" x14ac:dyDescent="0.35">
      <c r="A22" s="104" t="s">
        <v>677</v>
      </c>
      <c r="B22" s="31">
        <v>-399600</v>
      </c>
      <c r="C22" s="31">
        <v>-411131</v>
      </c>
      <c r="D22" s="31">
        <v>-810731</v>
      </c>
      <c r="E22" s="31">
        <v>-405580</v>
      </c>
      <c r="F22" s="31">
        <v>-1216311</v>
      </c>
      <c r="G22" s="31">
        <v>-499288</v>
      </c>
      <c r="H22" s="31">
        <v>-1715599</v>
      </c>
      <c r="I22" s="31">
        <v>-298763</v>
      </c>
      <c r="J22" s="31">
        <v>-333017</v>
      </c>
      <c r="K22" s="31">
        <v>-631780</v>
      </c>
      <c r="L22" s="31">
        <v>-321955</v>
      </c>
      <c r="M22" s="31">
        <v>-953735</v>
      </c>
      <c r="N22" s="31">
        <v>-397416</v>
      </c>
      <c r="O22" s="31">
        <v>-1351151</v>
      </c>
      <c r="P22" s="31">
        <v>-310064</v>
      </c>
      <c r="Q22" s="31">
        <v>-172834</v>
      </c>
      <c r="R22" s="31">
        <v>-482898</v>
      </c>
      <c r="S22" s="31">
        <v>-305002</v>
      </c>
      <c r="T22" s="31">
        <v>-787900</v>
      </c>
      <c r="U22" s="31">
        <v>-439386</v>
      </c>
      <c r="V22" s="31">
        <v>-1227288</v>
      </c>
      <c r="W22" s="31">
        <v>-344324</v>
      </c>
      <c r="X22" s="31">
        <v>-348535</v>
      </c>
      <c r="Y22" s="31">
        <v>-692858</v>
      </c>
      <c r="Z22" s="31">
        <v>-409895</v>
      </c>
      <c r="AA22" s="31">
        <v>-1102753</v>
      </c>
      <c r="AB22" s="31">
        <v>-492881</v>
      </c>
      <c r="AC22" s="31">
        <v>-1595634</v>
      </c>
      <c r="AD22" s="31">
        <v>-446513.72722999996</v>
      </c>
      <c r="AE22" s="31">
        <v>-464925</v>
      </c>
      <c r="AF22" s="31">
        <v>-911439</v>
      </c>
      <c r="AG22" s="31">
        <v>-427145</v>
      </c>
      <c r="AH22" s="31">
        <v>-1338584</v>
      </c>
      <c r="AI22" s="31">
        <v>-476853</v>
      </c>
      <c r="AJ22" s="31">
        <v>-1815437</v>
      </c>
      <c r="AK22" s="31">
        <v>-393265.76588999998</v>
      </c>
      <c r="AL22" s="31">
        <v>-413838</v>
      </c>
      <c r="AM22" s="31">
        <v>-807103</v>
      </c>
      <c r="AN22" s="31">
        <v>-411431.77350000007</v>
      </c>
      <c r="AO22" s="31">
        <v>-1218535</v>
      </c>
      <c r="AP22" s="31">
        <v>-507866</v>
      </c>
      <c r="AQ22" s="31">
        <v>-1726401</v>
      </c>
    </row>
    <row r="23" spans="1:43" x14ac:dyDescent="0.35">
      <c r="A23" s="104" t="s">
        <v>678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  <c r="AL23" s="31">
        <v>-58962</v>
      </c>
      <c r="AM23" s="31">
        <v>-103086</v>
      </c>
      <c r="AN23" s="31">
        <v>-64191.338520000005</v>
      </c>
      <c r="AO23" s="31">
        <v>-167277</v>
      </c>
      <c r="AP23" s="31">
        <v>-56600</v>
      </c>
      <c r="AQ23" s="31">
        <v>-223878</v>
      </c>
    </row>
    <row r="24" spans="1:43" x14ac:dyDescent="0.35">
      <c r="A24" s="104" t="s">
        <v>679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639851</v>
      </c>
      <c r="J24" s="31">
        <v>10598</v>
      </c>
      <c r="K24" s="31">
        <v>650449</v>
      </c>
      <c r="L24" s="31">
        <v>17286</v>
      </c>
      <c r="M24" s="31">
        <v>667735</v>
      </c>
      <c r="N24" s="31">
        <v>50594</v>
      </c>
      <c r="O24" s="31">
        <v>718329</v>
      </c>
      <c r="P24" s="31">
        <v>-3817</v>
      </c>
      <c r="Q24" s="31">
        <v>-420</v>
      </c>
      <c r="R24" s="31">
        <v>-4237</v>
      </c>
      <c r="S24" s="31">
        <v>30167</v>
      </c>
      <c r="T24" s="31">
        <v>25930</v>
      </c>
      <c r="U24" s="31">
        <v>53346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63986</v>
      </c>
      <c r="AC24" s="31">
        <v>209495</v>
      </c>
      <c r="AD24" s="31">
        <v>-1404</v>
      </c>
      <c r="AE24" s="31">
        <v>13703</v>
      </c>
      <c r="AF24" s="31">
        <v>12299</v>
      </c>
      <c r="AG24" s="31">
        <v>37492</v>
      </c>
      <c r="AH24" s="31">
        <v>49791</v>
      </c>
      <c r="AI24" s="31">
        <v>119463</v>
      </c>
      <c r="AJ24" s="31">
        <v>169254</v>
      </c>
      <c r="AK24" s="31">
        <v>5590.8088100000004</v>
      </c>
      <c r="AL24" s="31">
        <v>5669</v>
      </c>
      <c r="AM24" s="31">
        <v>11260</v>
      </c>
      <c r="AN24" s="31">
        <v>14653.158690000002</v>
      </c>
      <c r="AO24" s="31">
        <v>25913</v>
      </c>
      <c r="AP24" s="31">
        <v>40193</v>
      </c>
      <c r="AQ24" s="31">
        <v>66106</v>
      </c>
    </row>
    <row r="25" spans="1:43" x14ac:dyDescent="0.35">
      <c r="A25" s="104" t="s">
        <v>680</v>
      </c>
      <c r="B25" s="31"/>
      <c r="C25" s="31"/>
      <c r="D25" s="31"/>
      <c r="E25" s="31"/>
      <c r="F25" s="31"/>
      <c r="G25" s="31"/>
      <c r="H25" s="31"/>
      <c r="I25" s="31">
        <v>-129593</v>
      </c>
      <c r="J25" s="31">
        <v>-131004</v>
      </c>
      <c r="K25" s="31">
        <v>-260597</v>
      </c>
      <c r="L25" s="31">
        <v>-132088</v>
      </c>
      <c r="M25" s="31">
        <v>-392685</v>
      </c>
      <c r="N25" s="31">
        <v>-109111</v>
      </c>
      <c r="O25" s="31">
        <v>-501796</v>
      </c>
      <c r="P25" s="31">
        <v>-128087</v>
      </c>
      <c r="Q25" s="31">
        <v>-129584</v>
      </c>
      <c r="R25" s="31">
        <v>-257671</v>
      </c>
      <c r="S25" s="31">
        <v>-130070</v>
      </c>
      <c r="T25" s="31">
        <v>-387741</v>
      </c>
      <c r="U25" s="31">
        <v>-137207</v>
      </c>
      <c r="V25" s="31">
        <v>-524946</v>
      </c>
      <c r="W25" s="31">
        <v>-131727</v>
      </c>
      <c r="X25" s="31">
        <v>-137997</v>
      </c>
      <c r="Y25" s="31">
        <v>-269724</v>
      </c>
      <c r="Z25" s="31">
        <v>-138632</v>
      </c>
      <c r="AA25" s="31">
        <v>-408356</v>
      </c>
      <c r="AB25" s="31">
        <v>-146285</v>
      </c>
      <c r="AC25" s="31">
        <v>-554641</v>
      </c>
      <c r="AD25" s="31">
        <v>-166905</v>
      </c>
      <c r="AE25" s="31">
        <v>-169376</v>
      </c>
      <c r="AF25" s="31">
        <v>-336281</v>
      </c>
      <c r="AG25" s="31">
        <v>-176572</v>
      </c>
      <c r="AH25" s="31">
        <v>-512853</v>
      </c>
      <c r="AI25" s="144">
        <v>-129034</v>
      </c>
      <c r="AJ25" s="144">
        <v>-641887</v>
      </c>
      <c r="AK25" s="144">
        <v>-174445.08452</v>
      </c>
      <c r="AL25" s="144">
        <v>-175380</v>
      </c>
      <c r="AM25" s="144">
        <v>-349825</v>
      </c>
      <c r="AN25" s="144">
        <v>-178714.88995000001</v>
      </c>
      <c r="AO25" s="144">
        <v>-528540</v>
      </c>
      <c r="AP25" s="144">
        <v>-179287</v>
      </c>
      <c r="AQ25" s="144">
        <v>-707827</v>
      </c>
    </row>
    <row r="26" spans="1:43" x14ac:dyDescent="0.35">
      <c r="A26" s="36" t="s">
        <v>681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610847</v>
      </c>
      <c r="J26" s="105">
        <v>72128</v>
      </c>
      <c r="K26" s="105">
        <v>682975</v>
      </c>
      <c r="L26" s="105">
        <v>57883</v>
      </c>
      <c r="M26" s="105">
        <v>740858</v>
      </c>
      <c r="N26" s="105">
        <v>292226</v>
      </c>
      <c r="O26" s="105">
        <v>1033084</v>
      </c>
      <c r="P26" s="105">
        <v>-49919</v>
      </c>
      <c r="Q26" s="105">
        <v>-244485</v>
      </c>
      <c r="R26" s="105">
        <v>-294404</v>
      </c>
      <c r="S26" s="105">
        <v>-39202</v>
      </c>
      <c r="T26" s="105">
        <v>-333605</v>
      </c>
      <c r="U26" s="105">
        <v>169367</v>
      </c>
      <c r="V26" s="105">
        <v>-164238</v>
      </c>
      <c r="W26" s="105">
        <v>-169093</v>
      </c>
      <c r="X26" s="105">
        <v>85739</v>
      </c>
      <c r="Y26" s="105">
        <v>-83353</v>
      </c>
      <c r="Z26" s="105">
        <v>-40619</v>
      </c>
      <c r="AA26" s="105">
        <v>-123971</v>
      </c>
      <c r="AB26" s="105">
        <v>216770</v>
      </c>
      <c r="AC26" s="105">
        <v>92798</v>
      </c>
      <c r="AD26" s="105">
        <v>-170943</v>
      </c>
      <c r="AE26" s="105">
        <v>89259</v>
      </c>
      <c r="AF26" s="105">
        <v>-81684</v>
      </c>
      <c r="AG26" s="105">
        <v>-2362</v>
      </c>
      <c r="AH26" s="105">
        <v>-84046</v>
      </c>
      <c r="AI26" s="105">
        <v>352226</v>
      </c>
      <c r="AJ26" s="105">
        <v>268180</v>
      </c>
      <c r="AK26" s="105">
        <v>-93195.264479999663</v>
      </c>
      <c r="AL26" s="105">
        <v>101934</v>
      </c>
      <c r="AM26" s="105">
        <v>8739</v>
      </c>
      <c r="AN26" s="105">
        <v>28182.903240000131</v>
      </c>
      <c r="AO26" s="105">
        <v>36922</v>
      </c>
      <c r="AP26" s="105">
        <v>357523</v>
      </c>
      <c r="AQ26" s="105">
        <v>394446</v>
      </c>
    </row>
    <row r="27" spans="1:43" x14ac:dyDescent="0.35">
      <c r="A27" s="36" t="s">
        <v>682</v>
      </c>
      <c r="B27" s="105">
        <f>B28+B29+B30+B39</f>
        <v>-24364</v>
      </c>
      <c r="C27" s="105">
        <f t="shared" ref="C27:AJ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528197</v>
      </c>
      <c r="J27" s="105">
        <f t="shared" si="2"/>
        <v>-32594</v>
      </c>
      <c r="K27" s="105">
        <f t="shared" si="2"/>
        <v>495603</v>
      </c>
      <c r="L27" s="105">
        <f t="shared" si="2"/>
        <v>-28837</v>
      </c>
      <c r="M27" s="105">
        <f t="shared" si="2"/>
        <v>466766</v>
      </c>
      <c r="N27" s="105">
        <f t="shared" si="2"/>
        <v>-77824</v>
      </c>
      <c r="O27" s="105">
        <f t="shared" si="2"/>
        <v>388942</v>
      </c>
      <c r="P27" s="105">
        <f t="shared" si="2"/>
        <v>-38990</v>
      </c>
      <c r="Q27" s="105">
        <f t="shared" si="2"/>
        <v>-41157</v>
      </c>
      <c r="R27" s="105">
        <f t="shared" si="2"/>
        <v>-80148</v>
      </c>
      <c r="S27" s="105">
        <f t="shared" si="2"/>
        <v>-13091</v>
      </c>
      <c r="T27" s="105">
        <f t="shared" si="2"/>
        <v>-93239</v>
      </c>
      <c r="U27" s="105">
        <f t="shared" si="2"/>
        <v>1804</v>
      </c>
      <c r="V27" s="105">
        <f t="shared" si="2"/>
        <v>-91435</v>
      </c>
      <c r="W27" s="105">
        <f t="shared" si="2"/>
        <v>-38288</v>
      </c>
      <c r="X27" s="105">
        <f t="shared" si="2"/>
        <v>18643</v>
      </c>
      <c r="Y27" s="105">
        <f t="shared" si="2"/>
        <v>-19644</v>
      </c>
      <c r="Z27" s="105">
        <f t="shared" si="2"/>
        <v>-41788</v>
      </c>
      <c r="AA27" s="105">
        <f t="shared" si="2"/>
        <v>-61431</v>
      </c>
      <c r="AB27" s="105">
        <f t="shared" si="2"/>
        <v>-30374</v>
      </c>
      <c r="AC27" s="105">
        <f t="shared" si="2"/>
        <v>-91807</v>
      </c>
      <c r="AD27" s="105">
        <f t="shared" si="2"/>
        <v>-68568</v>
      </c>
      <c r="AE27" s="105">
        <f t="shared" si="2"/>
        <v>-95620</v>
      </c>
      <c r="AF27" s="105">
        <f t="shared" si="2"/>
        <v>-164189</v>
      </c>
      <c r="AG27" s="105">
        <f t="shared" si="2"/>
        <v>-101541</v>
      </c>
      <c r="AH27" s="105">
        <f t="shared" si="2"/>
        <v>-265729</v>
      </c>
      <c r="AI27" s="105">
        <f t="shared" si="2"/>
        <v>-45727</v>
      </c>
      <c r="AJ27" s="105">
        <f t="shared" si="2"/>
        <v>-311456</v>
      </c>
      <c r="AK27" s="105">
        <v>-100979.13161999999</v>
      </c>
      <c r="AL27" s="105">
        <v>-104600</v>
      </c>
      <c r="AM27" s="105">
        <v>-205579</v>
      </c>
      <c r="AN27" s="105">
        <v>-110926.14864000003</v>
      </c>
      <c r="AO27" s="105">
        <v>-316504</v>
      </c>
      <c r="AP27" s="105">
        <v>-112180</v>
      </c>
      <c r="AQ27" s="105">
        <v>-428683</v>
      </c>
    </row>
    <row r="28" spans="1:43" x14ac:dyDescent="0.35">
      <c r="A28" s="36" t="s">
        <v>797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14">
        <v>0</v>
      </c>
      <c r="K28" s="99">
        <v>-26054</v>
      </c>
      <c r="L28" s="14">
        <v>0</v>
      </c>
      <c r="M28" s="99">
        <v>-26054</v>
      </c>
      <c r="N28" s="106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 t="s">
        <v>22</v>
      </c>
      <c r="AM28" s="99" t="s">
        <v>22</v>
      </c>
      <c r="AN28" s="99">
        <v>0</v>
      </c>
      <c r="AO28" s="99" t="s">
        <v>47</v>
      </c>
      <c r="AP28" s="99" t="s">
        <v>47</v>
      </c>
      <c r="AQ28" s="99" t="s">
        <v>47</v>
      </c>
    </row>
    <row r="29" spans="1:43" x14ac:dyDescent="0.35">
      <c r="A29" s="159" t="s">
        <v>684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30841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  <c r="AL29" s="99">
        <v>2282</v>
      </c>
      <c r="AM29" s="99">
        <v>1599</v>
      </c>
      <c r="AN29" s="99">
        <v>-462.01870999999977</v>
      </c>
      <c r="AO29" s="99">
        <v>1137</v>
      </c>
      <c r="AP29" s="99">
        <v>844</v>
      </c>
      <c r="AQ29" s="99">
        <v>1980</v>
      </c>
    </row>
    <row r="30" spans="1:43" x14ac:dyDescent="0.35">
      <c r="A30" s="159" t="s">
        <v>685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-43579</v>
      </c>
      <c r="J30" s="99">
        <v>-51912</v>
      </c>
      <c r="K30" s="99">
        <v>-95491</v>
      </c>
      <c r="L30" s="99">
        <v>-52990</v>
      </c>
      <c r="M30" s="99">
        <v>-148481</v>
      </c>
      <c r="N30" s="99">
        <v>-107356</v>
      </c>
      <c r="O30" s="99">
        <v>-255837</v>
      </c>
      <c r="P30" s="99">
        <v>-44980</v>
      </c>
      <c r="Q30" s="99">
        <v>-55733</v>
      </c>
      <c r="R30" s="99">
        <v>-100714</v>
      </c>
      <c r="S30" s="99">
        <v>-61114</v>
      </c>
      <c r="T30" s="99">
        <v>-161828</v>
      </c>
      <c r="U30" s="99">
        <v>-52252</v>
      </c>
      <c r="V30" s="99">
        <v>-214080</v>
      </c>
      <c r="W30" s="99">
        <v>-53014</v>
      </c>
      <c r="X30" s="99">
        <v>-55123</v>
      </c>
      <c r="Y30" s="99">
        <v>-108135</v>
      </c>
      <c r="Z30" s="99">
        <v>-73443</v>
      </c>
      <c r="AA30" s="99">
        <v>-181578</v>
      </c>
      <c r="AB30" s="99">
        <v>-85725</v>
      </c>
      <c r="AC30" s="99">
        <v>-267305</v>
      </c>
      <c r="AD30" s="99">
        <v>-110332</v>
      </c>
      <c r="AE30" s="99">
        <v>-144805</v>
      </c>
      <c r="AF30" s="99">
        <v>-255138</v>
      </c>
      <c r="AG30" s="99">
        <v>-174331</v>
      </c>
      <c r="AH30" s="99">
        <v>-429468</v>
      </c>
      <c r="AI30" s="99">
        <v>-171871</v>
      </c>
      <c r="AJ30" s="99">
        <v>-601339</v>
      </c>
      <c r="AK30" s="99">
        <v>-168922.62698999999</v>
      </c>
      <c r="AL30" s="99">
        <v>-151690</v>
      </c>
      <c r="AM30" s="99">
        <v>-320613</v>
      </c>
      <c r="AN30" s="99">
        <v>-161096.93034000002</v>
      </c>
      <c r="AO30" s="99">
        <v>-481710</v>
      </c>
      <c r="AP30" s="99">
        <v>-154767</v>
      </c>
      <c r="AQ30" s="99">
        <v>-636476</v>
      </c>
    </row>
    <row r="31" spans="1:43" x14ac:dyDescent="0.35">
      <c r="A31" s="101" t="s">
        <v>686</v>
      </c>
      <c r="B31" s="31">
        <v>-6889</v>
      </c>
      <c r="C31" s="31">
        <v>-8764</v>
      </c>
      <c r="D31" s="31">
        <v>-15653</v>
      </c>
      <c r="E31" s="31">
        <v>-12926</v>
      </c>
      <c r="F31" s="31">
        <v>-28579</v>
      </c>
      <c r="G31" s="31">
        <v>-12570</v>
      </c>
      <c r="H31" s="31">
        <v>-41149</v>
      </c>
      <c r="I31" s="31">
        <v>-11191</v>
      </c>
      <c r="J31" s="31">
        <v>-19557</v>
      </c>
      <c r="K31" s="31">
        <v>-30748</v>
      </c>
      <c r="L31" s="31">
        <v>-20478</v>
      </c>
      <c r="M31" s="31">
        <v>-51226</v>
      </c>
      <c r="N31" s="31">
        <v>-9523</v>
      </c>
      <c r="O31" s="31">
        <v>-60749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 t="s">
        <v>22</v>
      </c>
      <c r="AH31" s="31">
        <v>0</v>
      </c>
      <c r="AI31" s="31" t="s">
        <v>22</v>
      </c>
      <c r="AJ31" s="31" t="s">
        <v>22</v>
      </c>
      <c r="AK31" s="31">
        <v>0</v>
      </c>
      <c r="AL31" s="31" t="s">
        <v>22</v>
      </c>
      <c r="AM31" s="31" t="s">
        <v>22</v>
      </c>
      <c r="AN31" s="31">
        <v>0</v>
      </c>
      <c r="AO31" s="31" t="s">
        <v>47</v>
      </c>
      <c r="AP31" s="31" t="s">
        <v>47</v>
      </c>
      <c r="AQ31" s="31" t="s">
        <v>47</v>
      </c>
    </row>
    <row r="32" spans="1:43" x14ac:dyDescent="0.35">
      <c r="A32" s="101" t="s">
        <v>687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-9720</v>
      </c>
      <c r="R32" s="31">
        <v>-9720</v>
      </c>
      <c r="S32" s="31">
        <v>-13342</v>
      </c>
      <c r="T32" s="31">
        <v>-23062</v>
      </c>
      <c r="U32" s="31">
        <v>-12743</v>
      </c>
      <c r="V32" s="31">
        <v>-35805</v>
      </c>
      <c r="W32" s="31">
        <v>-12838</v>
      </c>
      <c r="X32" s="31">
        <v>-11976</v>
      </c>
      <c r="Y32" s="31">
        <v>-24814</v>
      </c>
      <c r="Z32" s="31">
        <v>-24963</v>
      </c>
      <c r="AA32" s="31">
        <v>-49778</v>
      </c>
      <c r="AB32" s="31">
        <v>-31680</v>
      </c>
      <c r="AC32" s="31">
        <v>-81458</v>
      </c>
      <c r="AD32" s="31">
        <v>-40759</v>
      </c>
      <c r="AE32" s="31">
        <v>-64697</v>
      </c>
      <c r="AF32" s="31">
        <v>-105456</v>
      </c>
      <c r="AG32" s="31">
        <v>-85550</v>
      </c>
      <c r="AH32" s="31">
        <v>-191006</v>
      </c>
      <c r="AI32" s="31">
        <v>-81360</v>
      </c>
      <c r="AJ32" s="31">
        <v>-272366</v>
      </c>
      <c r="AK32" s="31">
        <v>-74198.37318000001</v>
      </c>
      <c r="AL32" s="31">
        <v>-58717</v>
      </c>
      <c r="AM32" s="31">
        <v>-132915</v>
      </c>
      <c r="AN32" s="31">
        <v>-64948.259679999996</v>
      </c>
      <c r="AO32" s="31">
        <v>-197863</v>
      </c>
      <c r="AP32" s="31">
        <v>-57558</v>
      </c>
      <c r="AQ32" s="31">
        <v>-255421</v>
      </c>
    </row>
    <row r="33" spans="1:43" x14ac:dyDescent="0.35">
      <c r="A33" s="101" t="s">
        <v>688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-18524</v>
      </c>
      <c r="J33" s="31">
        <v>-18727</v>
      </c>
      <c r="K33" s="31">
        <v>-37251</v>
      </c>
      <c r="L33" s="31">
        <v>-17875</v>
      </c>
      <c r="M33" s="31">
        <v>-55126</v>
      </c>
      <c r="N33" s="31">
        <v>-82352</v>
      </c>
      <c r="O33" s="31">
        <v>-137478</v>
      </c>
      <c r="P33" s="31">
        <v>-32823</v>
      </c>
      <c r="Q33" s="31">
        <v>-34634</v>
      </c>
      <c r="R33" s="31">
        <v>-67458</v>
      </c>
      <c r="S33" s="31">
        <v>-33912</v>
      </c>
      <c r="T33" s="31">
        <v>-101369</v>
      </c>
      <c r="U33" s="31">
        <v>-30421</v>
      </c>
      <c r="V33" s="31">
        <v>-131790</v>
      </c>
      <c r="W33" s="31">
        <v>-31755</v>
      </c>
      <c r="X33" s="31">
        <v>-34524</v>
      </c>
      <c r="Y33" s="31">
        <v>-66279</v>
      </c>
      <c r="Z33" s="31">
        <v>-35105</v>
      </c>
      <c r="AA33" s="31">
        <v>-101384</v>
      </c>
      <c r="AB33" s="31">
        <v>-34027</v>
      </c>
      <c r="AC33" s="31">
        <v>-135412</v>
      </c>
      <c r="AD33" s="31">
        <v>-38332</v>
      </c>
      <c r="AE33" s="31">
        <v>-37590</v>
      </c>
      <c r="AF33" s="31">
        <v>-75922</v>
      </c>
      <c r="AG33" s="31">
        <v>-40407</v>
      </c>
      <c r="AH33" s="31">
        <v>-116329</v>
      </c>
      <c r="AI33" s="31">
        <v>-40209</v>
      </c>
      <c r="AJ33" s="31">
        <v>-156538</v>
      </c>
      <c r="AK33" s="31">
        <v>-37959.265119999996</v>
      </c>
      <c r="AL33" s="31">
        <v>-39735</v>
      </c>
      <c r="AM33" s="31">
        <v>-77694</v>
      </c>
      <c r="AN33" s="31">
        <v>-40502.744279999999</v>
      </c>
      <c r="AO33" s="31">
        <v>-118197</v>
      </c>
      <c r="AP33" s="31">
        <v>-41923</v>
      </c>
      <c r="AQ33" s="31">
        <v>-160119</v>
      </c>
    </row>
    <row r="34" spans="1:43" x14ac:dyDescent="0.35">
      <c r="A34" s="101" t="s">
        <v>689</v>
      </c>
      <c r="B34" s="31">
        <v>-8099</v>
      </c>
      <c r="C34" s="31">
        <v>-7917</v>
      </c>
      <c r="D34" s="31">
        <v>-16016</v>
      </c>
      <c r="E34" s="31">
        <v>-4821</v>
      </c>
      <c r="F34" s="31">
        <v>-20837</v>
      </c>
      <c r="G34" s="31">
        <v>-6966</v>
      </c>
      <c r="H34" s="31">
        <v>-27803</v>
      </c>
      <c r="I34" s="31">
        <v>-7559</v>
      </c>
      <c r="J34" s="31">
        <v>-7292</v>
      </c>
      <c r="K34" s="31">
        <v>-14851</v>
      </c>
      <c r="L34" s="31">
        <v>-6673</v>
      </c>
      <c r="M34" s="31">
        <v>-21524</v>
      </c>
      <c r="N34" s="31">
        <v>-6694</v>
      </c>
      <c r="O34" s="31">
        <v>-28218</v>
      </c>
      <c r="P34" s="31">
        <v>-5834</v>
      </c>
      <c r="Q34" s="31">
        <v>-6606</v>
      </c>
      <c r="R34" s="31">
        <v>-12440</v>
      </c>
      <c r="S34" s="31">
        <v>-10477</v>
      </c>
      <c r="T34" s="31">
        <v>-22917</v>
      </c>
      <c r="U34" s="31">
        <v>-4245</v>
      </c>
      <c r="V34" s="31">
        <v>-27162</v>
      </c>
      <c r="W34" s="31">
        <v>-3594</v>
      </c>
      <c r="X34" s="31">
        <v>-3468</v>
      </c>
      <c r="Y34" s="31">
        <v>-7062</v>
      </c>
      <c r="Z34" s="31">
        <v>-3359</v>
      </c>
      <c r="AA34" s="31">
        <v>-10422</v>
      </c>
      <c r="AB34" s="31">
        <v>-4040</v>
      </c>
      <c r="AC34" s="31">
        <v>-14462</v>
      </c>
      <c r="AD34" s="31">
        <v>-3639</v>
      </c>
      <c r="AE34" s="31">
        <v>-5024</v>
      </c>
      <c r="AF34" s="31">
        <v>-8663</v>
      </c>
      <c r="AG34" s="31">
        <v>-7006</v>
      </c>
      <c r="AH34" s="31">
        <v>-15669</v>
      </c>
      <c r="AI34" s="31">
        <v>-6078</v>
      </c>
      <c r="AJ34" s="31">
        <v>-21747</v>
      </c>
      <c r="AK34" s="31">
        <v>-6211.53485</v>
      </c>
      <c r="AL34" s="31">
        <v>-5398</v>
      </c>
      <c r="AM34" s="31">
        <v>-11610</v>
      </c>
      <c r="AN34" s="31">
        <v>-5013.8879500000003</v>
      </c>
      <c r="AO34" s="31">
        <v>-16624</v>
      </c>
      <c r="AP34" s="31">
        <v>-5541</v>
      </c>
      <c r="AQ34" s="31">
        <v>-22164</v>
      </c>
    </row>
    <row r="35" spans="1:43" x14ac:dyDescent="0.35">
      <c r="A35" s="101" t="s">
        <v>690</v>
      </c>
      <c r="B35" s="31">
        <v>-6412</v>
      </c>
      <c r="C35" s="31">
        <v>-2149</v>
      </c>
      <c r="D35" s="31">
        <v>-8561</v>
      </c>
      <c r="E35" s="31">
        <v>-5967</v>
      </c>
      <c r="F35" s="31">
        <v>-14529</v>
      </c>
      <c r="G35" s="31">
        <v>-8603</v>
      </c>
      <c r="H35" s="31">
        <v>-23132</v>
      </c>
      <c r="I35" s="31">
        <v>-4327</v>
      </c>
      <c r="J35" s="31">
        <v>-5411</v>
      </c>
      <c r="K35" s="31">
        <v>-9738</v>
      </c>
      <c r="L35" s="31">
        <v>-6920</v>
      </c>
      <c r="M35" s="31">
        <v>-16658</v>
      </c>
      <c r="N35" s="31">
        <v>-8325</v>
      </c>
      <c r="O35" s="31">
        <v>-24983</v>
      </c>
      <c r="P35" s="31">
        <v>-5813</v>
      </c>
      <c r="Q35" s="31">
        <v>-3936</v>
      </c>
      <c r="R35" s="31">
        <v>-9749</v>
      </c>
      <c r="S35" s="31">
        <v>-2148</v>
      </c>
      <c r="T35" s="31">
        <v>-11897</v>
      </c>
      <c r="U35" s="31">
        <v>-3480</v>
      </c>
      <c r="V35" s="31">
        <v>-15377</v>
      </c>
      <c r="W35" s="31">
        <v>-3507</v>
      </c>
      <c r="X35" s="31">
        <v>-4149</v>
      </c>
      <c r="Y35" s="31">
        <v>-7656</v>
      </c>
      <c r="Z35" s="31">
        <v>-8235</v>
      </c>
      <c r="AA35" s="31">
        <v>-15891</v>
      </c>
      <c r="AB35" s="31">
        <v>-12713</v>
      </c>
      <c r="AC35" s="31">
        <v>-28604</v>
      </c>
      <c r="AD35" s="31">
        <v>-18233</v>
      </c>
      <c r="AE35" s="31">
        <v>-20455</v>
      </c>
      <c r="AF35" s="31">
        <v>-38688</v>
      </c>
      <c r="AG35" s="31">
        <v>-24103</v>
      </c>
      <c r="AH35" s="31">
        <v>-62791</v>
      </c>
      <c r="AI35" s="31">
        <v>-25820</v>
      </c>
      <c r="AJ35" s="31">
        <v>-88611</v>
      </c>
      <c r="AK35" s="31">
        <v>-27891.23619</v>
      </c>
      <c r="AL35" s="31">
        <v>-27386</v>
      </c>
      <c r="AM35" s="31">
        <v>-55277</v>
      </c>
      <c r="AN35" s="31">
        <v>-29483.090180000003</v>
      </c>
      <c r="AO35" s="31">
        <v>-84760</v>
      </c>
      <c r="AP35" s="31">
        <v>-31532</v>
      </c>
      <c r="AQ35" s="31">
        <v>-116293</v>
      </c>
    </row>
    <row r="36" spans="1:43" x14ac:dyDescent="0.35">
      <c r="A36" s="101" t="s">
        <v>691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-7851.29079</v>
      </c>
      <c r="AE36" s="31">
        <v>-13851</v>
      </c>
      <c r="AF36" s="31">
        <v>-21702</v>
      </c>
      <c r="AG36" s="31">
        <v>-16296</v>
      </c>
      <c r="AH36" s="31">
        <v>-37998</v>
      </c>
      <c r="AI36" s="31">
        <v>-16330</v>
      </c>
      <c r="AJ36" s="31">
        <v>-54328</v>
      </c>
      <c r="AK36" s="31">
        <v>-17861.135539999999</v>
      </c>
      <c r="AL36" s="31">
        <v>-17320</v>
      </c>
      <c r="AM36" s="31">
        <v>-35182</v>
      </c>
      <c r="AN36" s="31">
        <v>-18413.234649999999</v>
      </c>
      <c r="AO36" s="31">
        <v>-53595</v>
      </c>
      <c r="AP36" s="31">
        <v>-16975</v>
      </c>
      <c r="AQ36" s="31">
        <v>-70570</v>
      </c>
    </row>
    <row r="37" spans="1:43" x14ac:dyDescent="0.35">
      <c r="A37" s="101" t="s">
        <v>754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f>-1544780.46/1000</f>
        <v>-1544.7804599999999</v>
      </c>
      <c r="AJ37" s="31">
        <f>SUM(AI37)</f>
        <v>-1544.7804599999999</v>
      </c>
      <c r="AK37" s="31">
        <v>-1545</v>
      </c>
      <c r="AL37" s="31">
        <v>-1545</v>
      </c>
      <c r="AM37" s="31">
        <v>-3090</v>
      </c>
      <c r="AN37" s="31">
        <v>-1004.82445</v>
      </c>
      <c r="AO37" s="31">
        <v>-4095</v>
      </c>
      <c r="AP37" s="31" t="s">
        <v>47</v>
      </c>
      <c r="AQ37" s="31">
        <v>-4095</v>
      </c>
    </row>
    <row r="38" spans="1:43" x14ac:dyDescent="0.35">
      <c r="A38" s="101" t="s">
        <v>692</v>
      </c>
      <c r="B38" s="31">
        <v>-1186</v>
      </c>
      <c r="C38" s="31">
        <v>-1048</v>
      </c>
      <c r="D38" s="31">
        <v>-2234</v>
      </c>
      <c r="E38" s="31" t="s">
        <v>683</v>
      </c>
      <c r="F38" s="31">
        <v>-2850</v>
      </c>
      <c r="G38" s="31">
        <v>-462</v>
      </c>
      <c r="H38" s="31">
        <v>-3312</v>
      </c>
      <c r="I38" s="31">
        <v>-1978</v>
      </c>
      <c r="J38" s="31">
        <v>-925</v>
      </c>
      <c r="K38" s="31">
        <v>-2903</v>
      </c>
      <c r="L38" s="31">
        <v>-1044</v>
      </c>
      <c r="M38" s="31">
        <v>-3947</v>
      </c>
      <c r="N38" s="31">
        <v>-462</v>
      </c>
      <c r="O38" s="31">
        <v>-4409</v>
      </c>
      <c r="P38" s="31">
        <v>-510</v>
      </c>
      <c r="Q38" s="31">
        <v>-837</v>
      </c>
      <c r="R38" s="31">
        <v>-1347</v>
      </c>
      <c r="S38" s="31">
        <v>-1236</v>
      </c>
      <c r="T38" s="31">
        <v>-2583</v>
      </c>
      <c r="U38" s="31">
        <v>-1363</v>
      </c>
      <c r="V38" s="31">
        <v>-3946</v>
      </c>
      <c r="W38" s="31">
        <v>-1319</v>
      </c>
      <c r="X38" s="31">
        <v>-1005</v>
      </c>
      <c r="Y38" s="31">
        <v>-2324</v>
      </c>
      <c r="Z38" s="31">
        <v>-1780</v>
      </c>
      <c r="AA38" s="31">
        <v>-4104</v>
      </c>
      <c r="AB38" s="31">
        <v>-3265</v>
      </c>
      <c r="AC38" s="31">
        <v>-7369</v>
      </c>
      <c r="AD38" s="31">
        <v>-1517.4955500000001</v>
      </c>
      <c r="AE38" s="31">
        <v>-3189</v>
      </c>
      <c r="AF38" s="31">
        <v>-4707</v>
      </c>
      <c r="AG38" s="31">
        <v>-970</v>
      </c>
      <c r="AH38" s="31">
        <v>-5676</v>
      </c>
      <c r="AI38" s="31">
        <v>-529.21954000000005</v>
      </c>
      <c r="AJ38" s="31">
        <v>-6204.2195400000001</v>
      </c>
      <c r="AK38" s="31">
        <v>-3256.0821100000003</v>
      </c>
      <c r="AL38" s="31">
        <v>-1589</v>
      </c>
      <c r="AM38" s="31">
        <v>-4845</v>
      </c>
      <c r="AN38" s="31">
        <v>-1730.8891500000002</v>
      </c>
      <c r="AO38" s="31">
        <v>-6576</v>
      </c>
      <c r="AP38" s="31">
        <v>-1237</v>
      </c>
      <c r="AQ38" s="31">
        <v>-7813</v>
      </c>
    </row>
    <row r="39" spans="1:43" x14ac:dyDescent="0.35">
      <c r="A39" s="159" t="s">
        <v>693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566989</v>
      </c>
      <c r="J39" s="99">
        <v>19265</v>
      </c>
      <c r="K39" s="99">
        <v>586254</v>
      </c>
      <c r="L39" s="99">
        <v>24431</v>
      </c>
      <c r="M39" s="99">
        <v>610685</v>
      </c>
      <c r="N39" s="99">
        <v>30586</v>
      </c>
      <c r="O39" s="99">
        <v>641271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52835</v>
      </c>
      <c r="V39" s="99">
        <v>134345</v>
      </c>
      <c r="W39" s="99">
        <v>16326</v>
      </c>
      <c r="X39" s="99">
        <v>70880</v>
      </c>
      <c r="Y39" s="99">
        <v>87205</v>
      </c>
      <c r="Z39" s="99">
        <v>33557</v>
      </c>
      <c r="AA39" s="99">
        <v>120763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73959</v>
      </c>
      <c r="AH39" s="99">
        <v>163680</v>
      </c>
      <c r="AI39" s="99">
        <v>125879</v>
      </c>
      <c r="AJ39" s="99">
        <v>289559</v>
      </c>
      <c r="AK39" s="99">
        <v>68626.462370000008</v>
      </c>
      <c r="AL39" s="99">
        <v>43652</v>
      </c>
      <c r="AM39" s="99">
        <v>112279</v>
      </c>
      <c r="AN39" s="99">
        <v>48692.03731</v>
      </c>
      <c r="AO39" s="99">
        <v>160971</v>
      </c>
      <c r="AP39" s="99">
        <v>37774</v>
      </c>
      <c r="AQ39" s="99">
        <v>198745</v>
      </c>
    </row>
    <row r="40" spans="1:43" x14ac:dyDescent="0.35">
      <c r="A40" s="101" t="s">
        <v>694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561409</v>
      </c>
      <c r="J40" s="31">
        <v>12140</v>
      </c>
      <c r="K40" s="31">
        <v>573549</v>
      </c>
      <c r="L40" s="31">
        <v>16785</v>
      </c>
      <c r="M40" s="31">
        <v>590334</v>
      </c>
      <c r="N40" s="31">
        <v>18782</v>
      </c>
      <c r="O40" s="31">
        <v>609116</v>
      </c>
      <c r="P40" s="31">
        <v>6017</v>
      </c>
      <c r="Q40" s="31">
        <v>6019</v>
      </c>
      <c r="R40" s="31">
        <v>12036</v>
      </c>
      <c r="S40" s="31">
        <v>37707</v>
      </c>
      <c r="T40" s="31">
        <v>49743</v>
      </c>
      <c r="U40" s="31">
        <v>42684</v>
      </c>
      <c r="V40" s="31">
        <v>92427</v>
      </c>
      <c r="W40" s="31">
        <v>6378</v>
      </c>
      <c r="X40" s="31">
        <v>63843</v>
      </c>
      <c r="Y40" s="31">
        <v>70221</v>
      </c>
      <c r="Z40" s="31">
        <v>20437</v>
      </c>
      <c r="AA40" s="31">
        <v>90658</v>
      </c>
      <c r="AB40" s="31">
        <v>35723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  <c r="AL40" s="31">
        <v>24448</v>
      </c>
      <c r="AM40" s="31">
        <v>49084</v>
      </c>
      <c r="AN40" s="31">
        <v>22441.641439999999</v>
      </c>
      <c r="AO40" s="31">
        <v>71526</v>
      </c>
      <c r="AP40" s="31">
        <v>10498</v>
      </c>
      <c r="AQ40" s="31">
        <v>82023</v>
      </c>
    </row>
    <row r="41" spans="1:43" x14ac:dyDescent="0.35">
      <c r="A41" s="101" t="s">
        <v>695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3405</v>
      </c>
      <c r="Q41" s="31">
        <v>7521</v>
      </c>
      <c r="R41" s="31">
        <v>10926</v>
      </c>
      <c r="S41" s="31">
        <v>6588</v>
      </c>
      <c r="T41" s="31">
        <v>17514</v>
      </c>
      <c r="U41" s="31">
        <v>6341</v>
      </c>
      <c r="V41" s="31">
        <v>23855</v>
      </c>
      <c r="W41" s="31">
        <v>6155</v>
      </c>
      <c r="X41" s="31">
        <v>4809</v>
      </c>
      <c r="Y41" s="31">
        <v>10963</v>
      </c>
      <c r="Z41" s="31">
        <v>11101</v>
      </c>
      <c r="AA41" s="31">
        <v>22064</v>
      </c>
      <c r="AB41" s="31">
        <v>15304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  <c r="AL41" s="31">
        <v>16876</v>
      </c>
      <c r="AM41" s="31">
        <v>59659</v>
      </c>
      <c r="AN41" s="31">
        <v>22937.087350000002</v>
      </c>
      <c r="AO41" s="31">
        <v>82596</v>
      </c>
      <c r="AP41" s="31">
        <v>22396</v>
      </c>
      <c r="AQ41" s="31">
        <v>104992</v>
      </c>
    </row>
    <row r="42" spans="1:43" x14ac:dyDescent="0.35">
      <c r="A42" s="101" t="s">
        <v>696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  <c r="AL42" s="31">
        <v>2325</v>
      </c>
      <c r="AM42" s="31">
        <v>3533</v>
      </c>
      <c r="AN42" s="31">
        <v>3309.8054300000003</v>
      </c>
      <c r="AO42" s="31">
        <v>6843</v>
      </c>
      <c r="AP42" s="31">
        <v>4844</v>
      </c>
      <c r="AQ42" s="31">
        <v>11687</v>
      </c>
    </row>
    <row r="43" spans="1:43" x14ac:dyDescent="0.35">
      <c r="A43" s="101" t="s">
        <v>692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226</v>
      </c>
      <c r="T43" s="31">
        <v>1081</v>
      </c>
      <c r="U43" s="31">
        <v>13</v>
      </c>
      <c r="V43" s="31">
        <v>1094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  <c r="AL43" s="31">
        <v>3</v>
      </c>
      <c r="AM43" s="31">
        <v>4</v>
      </c>
      <c r="AN43" s="31">
        <v>1.5030900000000003</v>
      </c>
      <c r="AO43" s="31">
        <v>6</v>
      </c>
      <c r="AP43" s="31">
        <v>38</v>
      </c>
      <c r="AQ43" s="31">
        <v>43</v>
      </c>
    </row>
    <row r="44" spans="1:43" x14ac:dyDescent="0.35">
      <c r="A44" s="159" t="s">
        <v>826</v>
      </c>
      <c r="AL44" s="99">
        <v>1157</v>
      </c>
      <c r="AM44" s="99">
        <v>1157</v>
      </c>
      <c r="AN44" s="99">
        <v>1940.7631000000001</v>
      </c>
      <c r="AO44" s="99">
        <v>3098</v>
      </c>
      <c r="AP44" s="99">
        <v>3970</v>
      </c>
      <c r="AQ44" s="99">
        <v>7068</v>
      </c>
    </row>
    <row r="45" spans="1:43" x14ac:dyDescent="0.35">
      <c r="A45" s="107" t="s">
        <v>697</v>
      </c>
      <c r="B45" s="108">
        <v>-88495</v>
      </c>
      <c r="C45" s="108">
        <v>52539</v>
      </c>
      <c r="D45" s="108">
        <v>-35956</v>
      </c>
      <c r="E45" s="108">
        <v>39682</v>
      </c>
      <c r="F45" s="108">
        <v>3725</v>
      </c>
      <c r="G45" s="108">
        <v>221825</v>
      </c>
      <c r="H45" s="108">
        <v>225550</v>
      </c>
      <c r="I45" s="108">
        <v>1139044</v>
      </c>
      <c r="J45" s="108">
        <v>39534</v>
      </c>
      <c r="K45" s="108">
        <v>1178578</v>
      </c>
      <c r="L45" s="108">
        <v>29046</v>
      </c>
      <c r="M45" s="108">
        <v>1207624</v>
      </c>
      <c r="N45" s="108">
        <v>214402</v>
      </c>
      <c r="O45" s="108">
        <v>1422026</v>
      </c>
      <c r="P45" s="108">
        <v>-88909</v>
      </c>
      <c r="Q45" s="108">
        <v>-285642</v>
      </c>
      <c r="R45" s="108">
        <v>-374552</v>
      </c>
      <c r="S45" s="108">
        <v>-52293</v>
      </c>
      <c r="T45" s="108">
        <v>-426844</v>
      </c>
      <c r="U45" s="108">
        <v>171171</v>
      </c>
      <c r="V45" s="108">
        <v>-255673</v>
      </c>
      <c r="W45" s="108">
        <v>-207381</v>
      </c>
      <c r="X45" s="108">
        <v>104382</v>
      </c>
      <c r="Y45" s="108">
        <v>-102997</v>
      </c>
      <c r="Z45" s="108">
        <v>-82407</v>
      </c>
      <c r="AA45" s="108">
        <v>-185402</v>
      </c>
      <c r="AB45" s="108">
        <v>186397</v>
      </c>
      <c r="AC45" s="108">
        <v>991</v>
      </c>
      <c r="AD45" s="108">
        <v>-239511</v>
      </c>
      <c r="AE45" s="108">
        <v>-6361</v>
      </c>
      <c r="AF45" s="108">
        <v>-245872</v>
      </c>
      <c r="AG45" s="108">
        <v>-103903</v>
      </c>
      <c r="AH45" s="108">
        <v>-349775</v>
      </c>
      <c r="AI45" s="108">
        <v>306499</v>
      </c>
      <c r="AJ45" s="108">
        <v>-43276</v>
      </c>
      <c r="AK45" s="108">
        <v>-194175.39609999961</v>
      </c>
      <c r="AL45" s="108">
        <v>-2666</v>
      </c>
      <c r="AM45" s="108">
        <v>-196842</v>
      </c>
      <c r="AN45" s="108">
        <v>-82739</v>
      </c>
      <c r="AO45" s="108">
        <v>-279582</v>
      </c>
      <c r="AP45" s="108">
        <v>245347</v>
      </c>
      <c r="AQ45" s="108">
        <v>-34235</v>
      </c>
    </row>
    <row r="46" spans="1:43" x14ac:dyDescent="0.35">
      <c r="A46" s="36" t="s">
        <v>698</v>
      </c>
      <c r="B46" s="31">
        <v>28682</v>
      </c>
      <c r="C46" s="31">
        <v>-23249</v>
      </c>
      <c r="D46" s="31">
        <v>5433</v>
      </c>
      <c r="E46" s="31">
        <v>-7571</v>
      </c>
      <c r="F46" s="31">
        <v>-2138</v>
      </c>
      <c r="G46" s="31">
        <v>-49776</v>
      </c>
      <c r="H46" s="31">
        <v>-51914</v>
      </c>
      <c r="I46" s="31">
        <v>-387608</v>
      </c>
      <c r="J46" s="31">
        <v>-13766</v>
      </c>
      <c r="K46" s="31">
        <v>-401374</v>
      </c>
      <c r="L46" s="31">
        <v>-9938</v>
      </c>
      <c r="M46" s="31">
        <v>-411312</v>
      </c>
      <c r="N46" s="31">
        <v>-38721</v>
      </c>
      <c r="O46" s="31">
        <v>-450033</v>
      </c>
      <c r="P46" s="31">
        <v>33545</v>
      </c>
      <c r="Q46" s="31">
        <v>93562</v>
      </c>
      <c r="R46" s="31">
        <v>127106</v>
      </c>
      <c r="S46" s="31">
        <v>24085</v>
      </c>
      <c r="T46" s="31">
        <v>151190</v>
      </c>
      <c r="U46" s="31">
        <v>-61849</v>
      </c>
      <c r="V46" s="31">
        <v>89341</v>
      </c>
      <c r="W46" s="31">
        <v>68841</v>
      </c>
      <c r="X46" s="31">
        <v>-35150</v>
      </c>
      <c r="Y46" s="31">
        <v>33691</v>
      </c>
      <c r="Z46" s="31">
        <v>326311</v>
      </c>
      <c r="AA46" s="31">
        <v>360002</v>
      </c>
      <c r="AB46" s="31">
        <v>-31984</v>
      </c>
      <c r="AC46" s="31">
        <v>328018</v>
      </c>
      <c r="AD46" s="31">
        <v>86781</v>
      </c>
      <c r="AE46" s="31">
        <v>8460</v>
      </c>
      <c r="AF46" s="31">
        <v>95241</v>
      </c>
      <c r="AG46" s="31">
        <v>42510</v>
      </c>
      <c r="AH46" s="31">
        <v>137751</v>
      </c>
      <c r="AI46" s="31">
        <v>-93646</v>
      </c>
      <c r="AJ46" s="31">
        <v>44105</v>
      </c>
      <c r="AK46" s="31">
        <v>67827.611470000003</v>
      </c>
      <c r="AL46" s="31">
        <v>6893</v>
      </c>
      <c r="AM46" s="31">
        <v>74720</v>
      </c>
      <c r="AN46" s="31">
        <v>38517.152818504328</v>
      </c>
      <c r="AO46" s="31">
        <v>113237</v>
      </c>
      <c r="AP46" s="31">
        <v>-76665</v>
      </c>
      <c r="AQ46" s="31">
        <v>36572</v>
      </c>
    </row>
    <row r="47" spans="1:43" x14ac:dyDescent="0.35">
      <c r="A47" s="107" t="s">
        <v>699</v>
      </c>
      <c r="B47" s="108">
        <v>-59813</v>
      </c>
      <c r="C47" s="108">
        <v>29290</v>
      </c>
      <c r="D47" s="108">
        <v>-30523</v>
      </c>
      <c r="E47" s="108">
        <v>32111</v>
      </c>
      <c r="F47" s="108">
        <v>1587</v>
      </c>
      <c r="G47" s="108">
        <v>172049</v>
      </c>
      <c r="H47" s="108">
        <v>173636</v>
      </c>
      <c r="I47" s="108">
        <v>751436</v>
      </c>
      <c r="J47" s="108">
        <v>25768</v>
      </c>
      <c r="K47" s="108">
        <v>777204</v>
      </c>
      <c r="L47" s="108">
        <v>19108</v>
      </c>
      <c r="M47" s="108">
        <v>796312</v>
      </c>
      <c r="N47" s="108">
        <v>175681</v>
      </c>
      <c r="O47" s="108">
        <v>971993</v>
      </c>
      <c r="P47" s="108">
        <v>-55364</v>
      </c>
      <c r="Q47" s="108">
        <v>-192080</v>
      </c>
      <c r="R47" s="108">
        <v>-247446</v>
      </c>
      <c r="S47" s="108">
        <v>-28208</v>
      </c>
      <c r="T47" s="108">
        <v>-275654</v>
      </c>
      <c r="U47" s="108">
        <v>109322</v>
      </c>
      <c r="V47" s="108">
        <v>-166332</v>
      </c>
      <c r="W47" s="108">
        <v>-138540</v>
      </c>
      <c r="X47" s="108">
        <v>69232</v>
      </c>
      <c r="Y47" s="108">
        <v>-69307</v>
      </c>
      <c r="Z47" s="108">
        <v>243904</v>
      </c>
      <c r="AA47" s="108">
        <v>174598</v>
      </c>
      <c r="AB47" s="108">
        <v>154413</v>
      </c>
      <c r="AC47" s="108">
        <v>329009</v>
      </c>
      <c r="AD47" s="108">
        <v>-152730</v>
      </c>
      <c r="AE47" s="108">
        <v>2099</v>
      </c>
      <c r="AF47" s="108">
        <v>-150631</v>
      </c>
      <c r="AG47" s="108">
        <v>-61393</v>
      </c>
      <c r="AH47" s="108">
        <v>-212024</v>
      </c>
      <c r="AI47" s="108">
        <v>212853</v>
      </c>
      <c r="AJ47" s="108">
        <v>829</v>
      </c>
      <c r="AK47" s="108">
        <v>-126346.7846299996</v>
      </c>
      <c r="AL47" s="108">
        <v>4227</v>
      </c>
      <c r="AM47" s="108">
        <v>-122122</v>
      </c>
      <c r="AN47" s="108">
        <v>-44222</v>
      </c>
      <c r="AO47" s="108">
        <v>-166345</v>
      </c>
      <c r="AP47" s="108">
        <v>168682</v>
      </c>
      <c r="AQ47" s="108">
        <v>2337</v>
      </c>
    </row>
    <row r="48" spans="1:43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 t="s">
        <v>22</v>
      </c>
      <c r="AN48" s="109"/>
      <c r="AO48" s="109"/>
      <c r="AP48" s="109"/>
      <c r="AQ48" s="109"/>
    </row>
    <row r="49" spans="1:43" x14ac:dyDescent="0.35">
      <c r="A49" s="110" t="s">
        <v>709</v>
      </c>
      <c r="B49" s="111">
        <v>-0.06</v>
      </c>
      <c r="C49" s="111">
        <v>2.4E-2</v>
      </c>
      <c r="D49" s="111">
        <v>-1.4E-2</v>
      </c>
      <c r="E49" s="111">
        <v>2.5999999999999999E-2</v>
      </c>
      <c r="F49" s="111">
        <v>0</v>
      </c>
      <c r="G49" s="111">
        <v>0.10199999999999999</v>
      </c>
      <c r="H49" s="111">
        <v>3.4000000000000002E-2</v>
      </c>
      <c r="I49" s="111">
        <v>0.72199999999999998</v>
      </c>
      <c r="J49" s="111">
        <v>0.02</v>
      </c>
      <c r="K49" s="111">
        <v>0.33800000000000002</v>
      </c>
      <c r="L49" s="111">
        <v>1.4999999999999999E-2</v>
      </c>
      <c r="M49" s="111">
        <v>0.22500000000000001</v>
      </c>
      <c r="N49" s="111">
        <v>0.10100000000000001</v>
      </c>
      <c r="O49" s="111">
        <v>0.184</v>
      </c>
      <c r="P49" s="111">
        <v>-5.7000000000000002E-2</v>
      </c>
      <c r="Q49" s="111">
        <v>-0.65200000000000002</v>
      </c>
      <c r="R49" s="111">
        <v>-0.19500000000000001</v>
      </c>
      <c r="S49" s="111">
        <v>-2.5999999999999999E-2</v>
      </c>
      <c r="T49" s="111">
        <v>-0.11799999999999999</v>
      </c>
      <c r="U49" s="111">
        <v>6.3E-2</v>
      </c>
      <c r="V49" s="111">
        <v>-4.1000000000000002E-2</v>
      </c>
      <c r="W49" s="111">
        <v>-0.17899999999999999</v>
      </c>
      <c r="X49" s="111">
        <v>5.8891280123172192E-2</v>
      </c>
      <c r="Y49" s="111">
        <v>-3.5511729728206431E-2</v>
      </c>
      <c r="Z49" s="111">
        <v>0.18209849582688459</v>
      </c>
      <c r="AA49" s="111">
        <v>5.305201466269957E-2</v>
      </c>
      <c r="AB49" s="111">
        <v>8.2922648382258407E-2</v>
      </c>
      <c r="AC49" s="111">
        <v>6.3845509736173894E-2</v>
      </c>
      <c r="AD49" s="111">
        <v>-0.127591426738311</v>
      </c>
      <c r="AE49" s="111">
        <v>1.2875404848365884E-3</v>
      </c>
      <c r="AF49" s="111">
        <v>-5.3278010118616444E-2</v>
      </c>
      <c r="AG49" s="111">
        <v>-4.3999999999999997E-2</v>
      </c>
      <c r="AH49" s="111">
        <v>-0.05</v>
      </c>
      <c r="AI49" s="111">
        <v>0.109</v>
      </c>
      <c r="AJ49" s="111">
        <v>0</v>
      </c>
      <c r="AK49" s="111">
        <v>-0.10184517385914547</v>
      </c>
      <c r="AL49" s="111">
        <v>3.0000000000000001E-3</v>
      </c>
      <c r="AM49" s="111">
        <v>-4.2000000000000003E-2</v>
      </c>
      <c r="AN49" s="111">
        <v>-2.8667803443051094E-2</v>
      </c>
      <c r="AO49" s="111">
        <v>-3.7999999999999999E-2</v>
      </c>
      <c r="AP49" s="111">
        <v>7.3999999999999996E-2</v>
      </c>
      <c r="AQ49" s="111">
        <v>0</v>
      </c>
    </row>
    <row r="50" spans="1:43" x14ac:dyDescent="0.3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109"/>
      <c r="X50" s="109"/>
      <c r="Y50" s="109"/>
      <c r="Z50" s="143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 t="s">
        <v>22</v>
      </c>
      <c r="AN50" s="109"/>
      <c r="AO50" s="109"/>
      <c r="AP50" s="109"/>
      <c r="AQ50" s="109"/>
    </row>
    <row r="51" spans="1:43" x14ac:dyDescent="0.35">
      <c r="A51" s="104" t="s">
        <v>679</v>
      </c>
      <c r="B51" s="113">
        <v>52685</v>
      </c>
      <c r="C51" s="113">
        <v>53321</v>
      </c>
      <c r="D51" s="113">
        <v>106006</v>
      </c>
      <c r="E51" s="113">
        <v>53509</v>
      </c>
      <c r="F51" s="113">
        <v>159515</v>
      </c>
      <c r="G51" s="113">
        <v>45576</v>
      </c>
      <c r="H51" s="31">
        <v>205091</v>
      </c>
      <c r="I51" s="113">
        <v>129593</v>
      </c>
      <c r="J51" s="113">
        <v>131003</v>
      </c>
      <c r="K51" s="144">
        <v>260596</v>
      </c>
      <c r="L51" s="113">
        <v>132087</v>
      </c>
      <c r="M51" s="144">
        <v>392683</v>
      </c>
      <c r="N51" s="144">
        <v>109113</v>
      </c>
      <c r="O51" s="144">
        <v>501796</v>
      </c>
      <c r="P51" s="144">
        <v>128087</v>
      </c>
      <c r="Q51" s="31">
        <v>129585</v>
      </c>
      <c r="R51" s="31">
        <v>257672</v>
      </c>
      <c r="S51" s="31">
        <v>130068</v>
      </c>
      <c r="T51" s="31">
        <v>387740</v>
      </c>
      <c r="U51" s="31">
        <v>137206</v>
      </c>
      <c r="V51" s="31">
        <v>524946</v>
      </c>
      <c r="W51" s="31">
        <v>131727</v>
      </c>
      <c r="X51" s="31">
        <v>137997</v>
      </c>
      <c r="Y51" s="31">
        <v>269724</v>
      </c>
      <c r="Z51" s="31">
        <v>138632</v>
      </c>
      <c r="AA51" s="31">
        <v>408356</v>
      </c>
      <c r="AB51" s="31">
        <v>146285</v>
      </c>
      <c r="AC51" s="31">
        <v>554641</v>
      </c>
      <c r="AD51" s="31">
        <v>166904</v>
      </c>
      <c r="AE51" s="31">
        <v>169376</v>
      </c>
      <c r="AF51" s="31">
        <v>336280</v>
      </c>
      <c r="AG51" s="31">
        <v>176572</v>
      </c>
      <c r="AH51" s="31">
        <v>512852</v>
      </c>
      <c r="AI51" s="31">
        <v>129035</v>
      </c>
      <c r="AJ51" s="31">
        <v>641887</v>
      </c>
      <c r="AK51" s="31">
        <v>174445.08452</v>
      </c>
      <c r="AL51" s="31">
        <v>175380</v>
      </c>
      <c r="AM51" s="31">
        <v>349825</v>
      </c>
      <c r="AN51" s="31">
        <v>178714.88995000001</v>
      </c>
      <c r="AO51" s="31">
        <v>528540</v>
      </c>
      <c r="AP51" s="31">
        <v>179287</v>
      </c>
      <c r="AQ51" s="31">
        <v>707827</v>
      </c>
    </row>
    <row r="52" spans="1:43" x14ac:dyDescent="0.35">
      <c r="A52" s="34" t="s">
        <v>700</v>
      </c>
      <c r="B52" s="108">
        <v>-11446</v>
      </c>
      <c r="C52" s="108">
        <v>160526</v>
      </c>
      <c r="D52" s="108">
        <v>149080</v>
      </c>
      <c r="E52" s="108">
        <v>115251</v>
      </c>
      <c r="F52" s="108">
        <v>264331</v>
      </c>
      <c r="G52" s="108">
        <v>296981</v>
      </c>
      <c r="H52" s="108">
        <v>561312</v>
      </c>
      <c r="I52" s="108">
        <v>740440</v>
      </c>
      <c r="J52" s="108">
        <v>203131</v>
      </c>
      <c r="K52" s="108">
        <v>943571</v>
      </c>
      <c r="L52" s="108">
        <v>189970</v>
      </c>
      <c r="M52" s="108">
        <v>1133541</v>
      </c>
      <c r="N52" s="108">
        <v>401339</v>
      </c>
      <c r="O52" s="108">
        <v>1534880</v>
      </c>
      <c r="P52" s="108">
        <v>78168</v>
      </c>
      <c r="Q52" s="108">
        <v>-114900</v>
      </c>
      <c r="R52" s="108">
        <v>-36732</v>
      </c>
      <c r="S52" s="108">
        <v>90866</v>
      </c>
      <c r="T52" s="108">
        <v>54135</v>
      </c>
      <c r="U52" s="108">
        <v>306573</v>
      </c>
      <c r="V52" s="108">
        <v>360708</v>
      </c>
      <c r="W52" s="108">
        <v>-37365</v>
      </c>
      <c r="X52" s="108">
        <v>223736</v>
      </c>
      <c r="Y52" s="108">
        <v>186371</v>
      </c>
      <c r="Z52" s="108">
        <v>98013</v>
      </c>
      <c r="AA52" s="108">
        <v>284385</v>
      </c>
      <c r="AB52" s="108">
        <v>363055</v>
      </c>
      <c r="AC52" s="108">
        <v>647439</v>
      </c>
      <c r="AD52" s="108">
        <v>-4038</v>
      </c>
      <c r="AE52" s="108">
        <v>258635</v>
      </c>
      <c r="AF52" s="108">
        <v>254596</v>
      </c>
      <c r="AG52" s="108">
        <v>174210</v>
      </c>
      <c r="AH52" s="108">
        <v>428807</v>
      </c>
      <c r="AI52" s="108">
        <v>481260</v>
      </c>
      <c r="AJ52" s="108">
        <v>910067</v>
      </c>
      <c r="AK52" s="108">
        <v>81249.820040000341</v>
      </c>
      <c r="AL52" s="108">
        <v>277314</v>
      </c>
      <c r="AM52" s="108">
        <v>358563</v>
      </c>
      <c r="AN52" s="108">
        <v>206897.79319000014</v>
      </c>
      <c r="AO52" s="108">
        <v>565462</v>
      </c>
      <c r="AP52" s="108">
        <v>536811</v>
      </c>
      <c r="AQ52" s="108">
        <v>1102273</v>
      </c>
    </row>
    <row r="53" spans="1:43" x14ac:dyDescent="0.35">
      <c r="A53" s="104" t="s">
        <v>701</v>
      </c>
      <c r="B53" s="31">
        <v>2171</v>
      </c>
      <c r="C53" s="31">
        <v>-116</v>
      </c>
      <c r="D53" s="31">
        <v>2055</v>
      </c>
      <c r="E53" s="31">
        <v>-158</v>
      </c>
      <c r="F53" s="31">
        <v>1897</v>
      </c>
      <c r="G53" s="16">
        <v>8911</v>
      </c>
      <c r="H53" s="16">
        <v>10808</v>
      </c>
      <c r="I53" s="31">
        <v>-2132</v>
      </c>
      <c r="J53" s="31">
        <v>-10723</v>
      </c>
      <c r="K53" s="31">
        <v>-12855</v>
      </c>
      <c r="L53" s="31">
        <v>-12515</v>
      </c>
      <c r="M53" s="31">
        <v>-25370</v>
      </c>
      <c r="N53" s="16">
        <v>-50919</v>
      </c>
      <c r="O53" s="16">
        <v>-76289</v>
      </c>
      <c r="P53" s="16">
        <v>4335</v>
      </c>
      <c r="Q53" s="16">
        <v>11578</v>
      </c>
      <c r="R53" s="16">
        <v>15913</v>
      </c>
      <c r="S53" s="16">
        <v>21171</v>
      </c>
      <c r="T53" s="16">
        <v>37081</v>
      </c>
      <c r="U53" s="16">
        <v>40862</v>
      </c>
      <c r="V53" s="16">
        <v>77943</v>
      </c>
      <c r="W53" s="16">
        <v>-1948</v>
      </c>
      <c r="X53" s="16">
        <v>47495</v>
      </c>
      <c r="Y53" s="16">
        <v>45546</v>
      </c>
      <c r="Z53" s="16">
        <v>-6323</v>
      </c>
      <c r="AA53" s="16">
        <v>39223</v>
      </c>
      <c r="AB53" s="16">
        <v>-20315</v>
      </c>
      <c r="AC53" s="31">
        <v>18909</v>
      </c>
      <c r="AD53" s="31">
        <v>4941</v>
      </c>
      <c r="AE53" s="31">
        <v>2518</v>
      </c>
      <c r="AF53" s="31">
        <v>7459</v>
      </c>
      <c r="AG53" s="31">
        <v>10222</v>
      </c>
      <c r="AH53" s="31">
        <v>17681</v>
      </c>
      <c r="AI53" s="31">
        <v>13447</v>
      </c>
      <c r="AJ53" s="31">
        <v>31128</v>
      </c>
      <c r="AK53" s="31">
        <v>1002.2645099999993</v>
      </c>
      <c r="AL53" s="31">
        <v>1011</v>
      </c>
      <c r="AM53" s="31">
        <v>2013</v>
      </c>
      <c r="AN53" s="31">
        <v>2239.7142699999995</v>
      </c>
      <c r="AO53" s="31">
        <v>4253</v>
      </c>
      <c r="AP53" s="31">
        <v>5978</v>
      </c>
      <c r="AQ53" s="31">
        <v>10231</v>
      </c>
    </row>
    <row r="54" spans="1:43" x14ac:dyDescent="0.35">
      <c r="A54" s="104" t="s">
        <v>702</v>
      </c>
      <c r="B54" s="31">
        <v>966</v>
      </c>
      <c r="C54" s="31">
        <v>1135</v>
      </c>
      <c r="D54" s="31">
        <v>2101</v>
      </c>
      <c r="E54" s="31">
        <v>995</v>
      </c>
      <c r="F54" s="31">
        <v>3096</v>
      </c>
      <c r="G54" s="16">
        <v>906</v>
      </c>
      <c r="H54" s="16">
        <v>4002</v>
      </c>
      <c r="I54" s="31">
        <v>1369</v>
      </c>
      <c r="J54" s="31">
        <v>1234</v>
      </c>
      <c r="K54" s="31">
        <v>2603</v>
      </c>
      <c r="L54" s="31">
        <v>547</v>
      </c>
      <c r="M54" s="31">
        <v>3150</v>
      </c>
      <c r="N54" s="31">
        <v>0</v>
      </c>
      <c r="O54" s="31">
        <v>3150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 t="s">
        <v>22</v>
      </c>
      <c r="AH54" s="31" t="s">
        <v>22</v>
      </c>
      <c r="AI54" s="31" t="s">
        <v>22</v>
      </c>
      <c r="AJ54" s="31" t="s">
        <v>22</v>
      </c>
      <c r="AK54" s="31">
        <v>0</v>
      </c>
      <c r="AL54" s="31" t="s">
        <v>22</v>
      </c>
      <c r="AM54" s="31" t="s">
        <v>22</v>
      </c>
      <c r="AN54" s="31">
        <v>0</v>
      </c>
      <c r="AO54" s="31" t="s">
        <v>47</v>
      </c>
      <c r="AP54" s="31" t="s">
        <v>47</v>
      </c>
      <c r="AQ54" s="31" t="s">
        <v>47</v>
      </c>
    </row>
    <row r="55" spans="1:43" x14ac:dyDescent="0.35">
      <c r="A55" s="104" t="s">
        <v>703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16">
        <v>34365</v>
      </c>
      <c r="H55" s="16">
        <v>34365</v>
      </c>
      <c r="I55" s="31">
        <v>5647</v>
      </c>
      <c r="J55" s="31">
        <v>7385</v>
      </c>
      <c r="K55" s="31">
        <v>13032</v>
      </c>
      <c r="L55" s="31">
        <v>7551</v>
      </c>
      <c r="M55" s="31">
        <v>20583</v>
      </c>
      <c r="N55" s="16">
        <v>11370</v>
      </c>
      <c r="O55" s="31">
        <v>31953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 t="s">
        <v>22</v>
      </c>
      <c r="AH55" s="31" t="s">
        <v>22</v>
      </c>
      <c r="AI55" s="31" t="s">
        <v>22</v>
      </c>
      <c r="AJ55" s="31" t="s">
        <v>22</v>
      </c>
      <c r="AK55" s="31">
        <v>0</v>
      </c>
      <c r="AL55" s="31" t="s">
        <v>22</v>
      </c>
      <c r="AM55" s="31" t="s">
        <v>22</v>
      </c>
      <c r="AN55" s="31">
        <v>0</v>
      </c>
      <c r="AO55" s="31" t="s">
        <v>47</v>
      </c>
      <c r="AP55" s="31" t="s">
        <v>47</v>
      </c>
      <c r="AQ55" s="31" t="s">
        <v>47</v>
      </c>
    </row>
    <row r="56" spans="1:43" x14ac:dyDescent="0.35">
      <c r="A56" s="104" t="s">
        <v>704</v>
      </c>
      <c r="B56" s="31">
        <v>5760</v>
      </c>
      <c r="C56" s="31">
        <v>8039</v>
      </c>
      <c r="D56" s="31">
        <v>13799</v>
      </c>
      <c r="E56" s="31">
        <v>5188</v>
      </c>
      <c r="F56" s="31">
        <v>18987</v>
      </c>
      <c r="G56" s="16">
        <v>5445</v>
      </c>
      <c r="H56" s="16">
        <v>24432</v>
      </c>
      <c r="I56" s="31">
        <v>6278</v>
      </c>
      <c r="J56" s="31">
        <v>6743</v>
      </c>
      <c r="K56" s="31">
        <v>13021</v>
      </c>
      <c r="L56" s="31">
        <v>7572</v>
      </c>
      <c r="M56" s="31">
        <v>20593</v>
      </c>
      <c r="N56" s="16">
        <v>11137</v>
      </c>
      <c r="O56" s="31">
        <v>31730</v>
      </c>
      <c r="P56" s="16">
        <v>8585</v>
      </c>
      <c r="Q56" s="16">
        <v>875</v>
      </c>
      <c r="R56" s="16">
        <v>9460</v>
      </c>
      <c r="S56" s="16">
        <v>3712</v>
      </c>
      <c r="T56" s="16">
        <v>13172</v>
      </c>
      <c r="U56" s="16">
        <v>3797</v>
      </c>
      <c r="V56" s="16">
        <v>16969</v>
      </c>
      <c r="W56" s="16">
        <v>3599</v>
      </c>
      <c r="X56" s="16">
        <v>2365</v>
      </c>
      <c r="Y56" s="16">
        <v>5964</v>
      </c>
      <c r="Z56" s="16">
        <v>2117</v>
      </c>
      <c r="AA56" s="16">
        <v>8081</v>
      </c>
      <c r="AB56" s="16">
        <v>4358</v>
      </c>
      <c r="AC56" s="31">
        <v>12438</v>
      </c>
      <c r="AD56" s="31">
        <v>2757</v>
      </c>
      <c r="AE56" s="31">
        <v>1899</v>
      </c>
      <c r="AF56" s="31">
        <v>4656</v>
      </c>
      <c r="AG56" s="31">
        <v>2044</v>
      </c>
      <c r="AH56" s="31">
        <v>6700</v>
      </c>
      <c r="AI56" s="31">
        <v>2547</v>
      </c>
      <c r="AJ56" s="31">
        <v>9247</v>
      </c>
      <c r="AK56" s="31">
        <v>1207.3453999999999</v>
      </c>
      <c r="AL56" s="31">
        <v>2325</v>
      </c>
      <c r="AM56" s="31">
        <v>3533</v>
      </c>
      <c r="AN56" s="31">
        <v>3309.8054300000003</v>
      </c>
      <c r="AO56" s="31">
        <v>6843</v>
      </c>
      <c r="AP56" s="31">
        <v>4844</v>
      </c>
      <c r="AQ56" s="31">
        <v>11687</v>
      </c>
    </row>
    <row r="57" spans="1:43" x14ac:dyDescent="0.35">
      <c r="A57" s="104" t="s">
        <v>705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-637719</v>
      </c>
      <c r="J57" s="31">
        <v>125</v>
      </c>
      <c r="K57" s="31">
        <v>-637594</v>
      </c>
      <c r="L57" s="31">
        <v>-4771</v>
      </c>
      <c r="M57" s="31">
        <v>-642365</v>
      </c>
      <c r="N57" s="16">
        <v>325</v>
      </c>
      <c r="O57" s="31">
        <v>-642040</v>
      </c>
      <c r="P57" s="16">
        <v>-518</v>
      </c>
      <c r="Q57" s="16">
        <v>-11158</v>
      </c>
      <c r="R57" s="16">
        <v>-11676</v>
      </c>
      <c r="S57" s="16">
        <v>-51341</v>
      </c>
      <c r="T57" s="16">
        <v>-63017</v>
      </c>
      <c r="U57" s="16">
        <v>-94202</v>
      </c>
      <c r="V57" s="16">
        <v>-157219</v>
      </c>
      <c r="W57" s="16">
        <v>-4358</v>
      </c>
      <c r="X57" s="16">
        <v>-173339</v>
      </c>
      <c r="Y57" s="16">
        <v>-177697</v>
      </c>
      <c r="Z57" s="16">
        <v>-7036</v>
      </c>
      <c r="AA57" s="16">
        <v>-184733</v>
      </c>
      <c r="AB57" s="16">
        <v>-43671</v>
      </c>
      <c r="AC57" s="31">
        <v>-228404</v>
      </c>
      <c r="AD57" s="31">
        <v>-3537</v>
      </c>
      <c r="AE57" s="31">
        <v>-17207</v>
      </c>
      <c r="AF57" s="31">
        <v>-20744</v>
      </c>
      <c r="AG57" s="31">
        <v>-46729</v>
      </c>
      <c r="AH57" s="31">
        <v>-67473</v>
      </c>
      <c r="AI57" s="31">
        <v>-132909</v>
      </c>
      <c r="AJ57" s="31">
        <v>-200382</v>
      </c>
      <c r="AK57" s="31">
        <v>-6593.0733200000004</v>
      </c>
      <c r="AL57" s="31">
        <v>-6682</v>
      </c>
      <c r="AM57" s="31">
        <v>-13275</v>
      </c>
      <c r="AN57" s="31">
        <v>-16890.872960000001</v>
      </c>
      <c r="AO57" s="31">
        <v>-30166</v>
      </c>
      <c r="AP57" s="31">
        <v>-46169</v>
      </c>
      <c r="AQ57" s="31">
        <v>-76336</v>
      </c>
    </row>
    <row r="58" spans="1:43" x14ac:dyDescent="0.35">
      <c r="A58" s="34" t="s">
        <v>706</v>
      </c>
      <c r="B58" s="108">
        <v>-2549</v>
      </c>
      <c r="C58" s="108">
        <v>169584</v>
      </c>
      <c r="D58" s="108">
        <v>167035</v>
      </c>
      <c r="E58" s="108">
        <v>121276</v>
      </c>
      <c r="F58" s="108">
        <v>288311</v>
      </c>
      <c r="G58" s="108">
        <v>346608</v>
      </c>
      <c r="H58" s="108">
        <v>634919</v>
      </c>
      <c r="I58" s="108">
        <v>113883</v>
      </c>
      <c r="J58" s="108">
        <v>207895</v>
      </c>
      <c r="K58" s="108">
        <v>321778</v>
      </c>
      <c r="L58" s="108">
        <v>188354</v>
      </c>
      <c r="M58" s="108">
        <v>510132</v>
      </c>
      <c r="N58" s="108">
        <v>373252</v>
      </c>
      <c r="O58" s="108">
        <v>883384</v>
      </c>
      <c r="P58" s="108">
        <v>90570</v>
      </c>
      <c r="Q58" s="108">
        <v>-113605</v>
      </c>
      <c r="R58" s="108">
        <v>-23035</v>
      </c>
      <c r="S58" s="108">
        <v>64408</v>
      </c>
      <c r="T58" s="108">
        <v>41371</v>
      </c>
      <c r="U58" s="108">
        <v>257030</v>
      </c>
      <c r="V58" s="108">
        <v>298401</v>
      </c>
      <c r="W58" s="108">
        <v>-40073</v>
      </c>
      <c r="X58" s="108">
        <v>100257</v>
      </c>
      <c r="Y58" s="108">
        <v>60184</v>
      </c>
      <c r="Z58" s="108">
        <v>86771</v>
      </c>
      <c r="AA58" s="108">
        <v>146956</v>
      </c>
      <c r="AB58" s="108">
        <v>303426</v>
      </c>
      <c r="AC58" s="108">
        <v>450383</v>
      </c>
      <c r="AD58" s="108">
        <v>122</v>
      </c>
      <c r="AE58" s="108">
        <v>245845</v>
      </c>
      <c r="AF58" s="108">
        <v>245967</v>
      </c>
      <c r="AG58" s="108">
        <v>139747</v>
      </c>
      <c r="AH58" s="108">
        <v>385715</v>
      </c>
      <c r="AI58" s="108">
        <v>364345</v>
      </c>
      <c r="AJ58" s="108">
        <v>750060</v>
      </c>
      <c r="AK58" s="108">
        <v>76866.356630000344</v>
      </c>
      <c r="AL58" s="108">
        <v>273968</v>
      </c>
      <c r="AM58" s="108">
        <v>350834</v>
      </c>
      <c r="AN58" s="108">
        <v>195557.43993000014</v>
      </c>
      <c r="AO58" s="108">
        <v>546391</v>
      </c>
      <c r="AP58" s="108">
        <v>501464</v>
      </c>
      <c r="AQ58" s="108">
        <v>1047856</v>
      </c>
    </row>
    <row r="59" spans="1:43" x14ac:dyDescent="0.35">
      <c r="A59" s="110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25"/>
      <c r="O59" s="25"/>
      <c r="P59" s="25"/>
      <c r="Q59" s="25"/>
      <c r="R59" s="25"/>
      <c r="S59" s="25"/>
      <c r="T59" s="25"/>
      <c r="U59" s="25"/>
      <c r="V59" s="109"/>
      <c r="W59" s="25"/>
      <c r="X59" s="25"/>
      <c r="Y59" s="25"/>
      <c r="Z59" s="25"/>
      <c r="AA59" s="25"/>
      <c r="AB59" s="25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</row>
    <row r="60" spans="1:43" x14ac:dyDescent="0.35">
      <c r="A60" s="110" t="s">
        <v>782</v>
      </c>
      <c r="B60" s="145">
        <v>-2.5517916600761234E-3</v>
      </c>
      <c r="C60" s="145">
        <v>0.13728263218950029</v>
      </c>
      <c r="D60" s="145">
        <v>7.4762879012011924E-2</v>
      </c>
      <c r="E60" s="145">
        <v>9.9882390535897245E-2</v>
      </c>
      <c r="F60" s="145">
        <v>8.3607543821238056E-2</v>
      </c>
      <c r="G60" s="145">
        <v>0.20500505994751375</v>
      </c>
      <c r="H60" s="145">
        <v>0.1235463934055559</v>
      </c>
      <c r="I60" s="145">
        <v>0.10944889684223071</v>
      </c>
      <c r="J60" s="145">
        <v>0.1649528298144137</v>
      </c>
      <c r="K60" s="145">
        <v>0.13985221938220035</v>
      </c>
      <c r="L60" s="145">
        <v>0.15166733902949459</v>
      </c>
      <c r="M60" s="145">
        <v>0.14399395720590777</v>
      </c>
      <c r="N60" s="145">
        <v>0.21421176232923411</v>
      </c>
      <c r="O60" s="145">
        <v>0.16714372425818932</v>
      </c>
      <c r="P60" s="145">
        <v>9.2716384296463117E-2</v>
      </c>
      <c r="Q60" s="145">
        <v>-0.3857659970389688</v>
      </c>
      <c r="R60" s="145">
        <v>-1.8118649427140768E-2</v>
      </c>
      <c r="S60" s="145">
        <v>6.0355095014669902E-2</v>
      </c>
      <c r="T60" s="145">
        <v>1.7691308034704402E-2</v>
      </c>
      <c r="U60" s="145">
        <v>0.14712709209481664</v>
      </c>
      <c r="V60" s="145">
        <v>7.303929079673753E-2</v>
      </c>
      <c r="W60" s="145">
        <v>-5.1635473375640242E-2</v>
      </c>
      <c r="X60" s="145">
        <v>8.528228378941638E-2</v>
      </c>
      <c r="Y60" s="145">
        <v>3.0837259468197667E-2</v>
      </c>
      <c r="Z60" s="145">
        <v>6.4783146571579811E-2</v>
      </c>
      <c r="AA60" s="145">
        <v>4.4652927678276257E-2</v>
      </c>
      <c r="AB60" s="145">
        <v>0.16294539648886519</v>
      </c>
      <c r="AC60" s="145">
        <v>8.7398618917741477E-2</v>
      </c>
      <c r="AD60" s="145">
        <v>1.0191942684524286E-4</v>
      </c>
      <c r="AE60" s="145">
        <v>0.15080294925900481</v>
      </c>
      <c r="AF60" s="145">
        <v>8.6998242824157912E-2</v>
      </c>
      <c r="AG60" s="145">
        <v>9.9284567401281665E-2</v>
      </c>
      <c r="AH60" s="145">
        <v>9.1082137449572637E-2</v>
      </c>
      <c r="AI60" s="145">
        <v>0.187</v>
      </c>
      <c r="AJ60" s="145">
        <f>AJ58/AJ5</f>
        <v>0.12129925366496591</v>
      </c>
      <c r="AK60" s="145">
        <v>6.1960163670383463E-2</v>
      </c>
      <c r="AL60" s="145">
        <v>0.16700000000000001</v>
      </c>
      <c r="AM60" s="145">
        <v>0.122</v>
      </c>
      <c r="AN60" s="145">
        <v>0.12676518968069347</v>
      </c>
      <c r="AO60" s="145">
        <v>0.12344443529062657</v>
      </c>
      <c r="AP60" s="145">
        <v>0.21868380623641237</v>
      </c>
      <c r="AQ60" s="145">
        <v>0.15594678144818255</v>
      </c>
    </row>
    <row r="61" spans="1:43" x14ac:dyDescent="0.35">
      <c r="A61" s="110" t="s">
        <v>783</v>
      </c>
      <c r="B61" s="151">
        <v>-2.736540600428571E-3</v>
      </c>
      <c r="C61" s="151">
        <v>0.14611097900145781</v>
      </c>
      <c r="D61" s="151">
        <v>7.984006653538038E-2</v>
      </c>
      <c r="E61" s="151">
        <v>0.10454349930563517</v>
      </c>
      <c r="F61" s="151">
        <v>8.8651802963741477E-2</v>
      </c>
      <c r="G61" s="151">
        <v>0.21265390363675182</v>
      </c>
      <c r="H61" s="151">
        <v>0.13005068117357141</v>
      </c>
      <c r="I61" s="151">
        <v>0.11612017121869947</v>
      </c>
      <c r="J61" s="151">
        <v>0.17420045180924801</v>
      </c>
      <c r="K61" s="151">
        <v>0.14800120322442067</v>
      </c>
      <c r="L61" s="151">
        <v>0.15887089767953042</v>
      </c>
      <c r="M61" s="151">
        <v>0.15183688485140354</v>
      </c>
      <c r="N61" s="151">
        <v>0.22058350747468253</v>
      </c>
      <c r="O61" s="151">
        <v>0.1748635004727972</v>
      </c>
      <c r="P61" s="151">
        <v>0.10002794199991827</v>
      </c>
      <c r="Q61" s="151">
        <v>-0.41292890375109043</v>
      </c>
      <c r="R61" s="151">
        <v>-1.9511810850210112E-2</v>
      </c>
      <c r="S61" s="151">
        <v>6.1416114006188523E-2</v>
      </c>
      <c r="T61" s="151">
        <v>1.8557993111683494E-2</v>
      </c>
      <c r="U61" s="151">
        <v>0.15176484272915736</v>
      </c>
      <c r="V61" s="151">
        <v>7.6066643741385498E-2</v>
      </c>
      <c r="W61" s="151">
        <v>-5.6569840241339056E-2</v>
      </c>
      <c r="X61" s="151">
        <v>8.8414419054203733E-2</v>
      </c>
      <c r="Y61" s="151">
        <v>3.2667435261115853E-2</v>
      </c>
      <c r="Z61" s="151">
        <v>6.7513302931819119E-2</v>
      </c>
      <c r="AA61" s="151">
        <v>4.6987322733613703E-2</v>
      </c>
      <c r="AB61" s="151">
        <v>0.16552922808016732</v>
      </c>
      <c r="AC61" s="151">
        <v>9.0791437302457173E-2</v>
      </c>
      <c r="AD61" s="151">
        <v>1.0843567320332311E-4</v>
      </c>
      <c r="AE61" s="151">
        <v>0.15653214242963709</v>
      </c>
      <c r="AF61" s="151">
        <v>9.1245456127119748E-2</v>
      </c>
      <c r="AG61" s="151">
        <v>0.10513704221145376</v>
      </c>
      <c r="AH61" s="151">
        <v>9.583336128467862E-2</v>
      </c>
      <c r="AI61" s="151">
        <v>0.19400000000000001</v>
      </c>
      <c r="AJ61" s="151">
        <f>AJ58/AJ8</f>
        <v>0.12703226903485554</v>
      </c>
      <c r="AK61" s="151">
        <v>6.6420642920534859E-2</v>
      </c>
      <c r="AL61" s="151">
        <v>0.17699999999999999</v>
      </c>
      <c r="AM61" s="151">
        <v>0.13</v>
      </c>
      <c r="AN61" s="151">
        <v>0.13485024353056202</v>
      </c>
      <c r="AO61" s="151">
        <v>0.13144592480570902</v>
      </c>
      <c r="AP61" s="151">
        <v>0.23003771294588701</v>
      </c>
      <c r="AQ61" s="151">
        <v>0.16536301192695882</v>
      </c>
    </row>
    <row r="62" spans="1:43" x14ac:dyDescent="0.35">
      <c r="A62" s="110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</row>
    <row r="63" spans="1:43" x14ac:dyDescent="0.35">
      <c r="A63" s="25" t="s">
        <v>707</v>
      </c>
    </row>
    <row r="64" spans="1:43" x14ac:dyDescent="0.35">
      <c r="A64" s="28" t="s">
        <v>708</v>
      </c>
    </row>
    <row r="66" spans="40:41" x14ac:dyDescent="0.35">
      <c r="AN66" s="97"/>
      <c r="AO66" s="97"/>
    </row>
    <row r="68" spans="40:41" x14ac:dyDescent="0.35">
      <c r="AN68" s="97"/>
      <c r="AO68" s="97"/>
    </row>
    <row r="70" spans="40:41" x14ac:dyDescent="0.35">
      <c r="AN70" s="97"/>
      <c r="AO70" s="97"/>
    </row>
    <row r="72" spans="40:41" x14ac:dyDescent="0.35">
      <c r="AN72" s="97"/>
      <c r="AO72" s="97"/>
    </row>
    <row r="74" spans="40:41" x14ac:dyDescent="0.35">
      <c r="AN74" s="97"/>
      <c r="AO74" s="97"/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J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sheetPr>
    <tabColor rgb="FF002060"/>
  </sheetPr>
  <dimension ref="A1:AQ74"/>
  <sheetViews>
    <sheetView showGridLines="0" workbookViewId="0">
      <pane xSplit="1" ySplit="2" topLeftCell="AG42" activePane="bottomRight" state="frozen"/>
      <selection pane="topRight" activeCell="B1" sqref="B1"/>
      <selection pane="bottomLeft" activeCell="A3" sqref="A3"/>
      <selection pane="bottomRight" activeCell="AM23" sqref="AM23"/>
    </sheetView>
  </sheetViews>
  <sheetFormatPr defaultRowHeight="14.5" x14ac:dyDescent="0.35"/>
  <cols>
    <col min="1" max="1" width="54.453125" customWidth="1"/>
    <col min="2" max="2" width="10" bestFit="1" customWidth="1"/>
    <col min="3" max="3" width="10" customWidth="1"/>
    <col min="4" max="4" width="10.54296875" customWidth="1"/>
    <col min="5" max="5" width="10" customWidth="1"/>
    <col min="6" max="6" width="10.54296875" customWidth="1"/>
    <col min="7" max="7" width="12" bestFit="1" customWidth="1"/>
    <col min="8" max="8" width="10.54296875" customWidth="1"/>
    <col min="9" max="10" width="10" bestFit="1" customWidth="1"/>
    <col min="11" max="11" width="10.54296875" bestFit="1" customWidth="1"/>
    <col min="12" max="12" width="10" bestFit="1" customWidth="1"/>
    <col min="13" max="13" width="10.54296875" bestFit="1" customWidth="1"/>
    <col min="14" max="14" width="10" bestFit="1" customWidth="1"/>
    <col min="15" max="15" width="10.54296875" bestFit="1" customWidth="1"/>
    <col min="16" max="16" width="10" customWidth="1"/>
    <col min="17" max="17" width="9.7265625" customWidth="1"/>
    <col min="18" max="19" width="10" customWidth="1"/>
    <col min="20" max="20" width="10.54296875" customWidth="1"/>
    <col min="21" max="21" width="10" bestFit="1" customWidth="1"/>
    <col min="22" max="22" width="10.54296875" bestFit="1" customWidth="1"/>
    <col min="23" max="26" width="10.54296875" customWidth="1"/>
    <col min="27" max="27" width="10.81640625" style="25" customWidth="1"/>
    <col min="28" max="28" width="10.54296875" style="25" bestFit="1" customWidth="1"/>
    <col min="29" max="32" width="10.81640625" style="25" bestFit="1" customWidth="1"/>
    <col min="33" max="33" width="10" bestFit="1" customWidth="1"/>
    <col min="34" max="34" width="10.54296875" bestFit="1" customWidth="1"/>
    <col min="35" max="35" width="10" bestFit="1" customWidth="1"/>
    <col min="36" max="36" width="10.54296875" bestFit="1" customWidth="1"/>
    <col min="37" max="38" width="10" bestFit="1" customWidth="1"/>
    <col min="39" max="39" width="10.54296875" bestFit="1" customWidth="1"/>
    <col min="40" max="40" width="10.81640625" style="25" bestFit="1" customWidth="1"/>
    <col min="41" max="41" width="10.54296875" style="25" bestFit="1" customWidth="1"/>
    <col min="42" max="43" width="10.54296875" bestFit="1" customWidth="1"/>
  </cols>
  <sheetData>
    <row r="1" spans="1:43" ht="15.5" x14ac:dyDescent="0.35">
      <c r="A1" s="8" t="s">
        <v>14</v>
      </c>
      <c r="Q1" s="115"/>
      <c r="R1" s="42"/>
      <c r="S1" s="98"/>
      <c r="AG1" s="112"/>
    </row>
    <row r="2" spans="1:43" x14ac:dyDescent="0.35">
      <c r="A2" s="9" t="s">
        <v>667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726</v>
      </c>
      <c r="J2" s="9" t="s">
        <v>118</v>
      </c>
      <c r="K2" s="39" t="s">
        <v>727</v>
      </c>
      <c r="L2" s="40" t="s">
        <v>120</v>
      </c>
      <c r="M2" s="40" t="s">
        <v>728</v>
      </c>
      <c r="N2" s="40" t="s">
        <v>122</v>
      </c>
      <c r="O2" s="41" t="s">
        <v>729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751</v>
      </c>
      <c r="AF2" s="41" t="s">
        <v>750</v>
      </c>
      <c r="AG2" s="68" t="s">
        <v>775</v>
      </c>
      <c r="AH2" s="68" t="s">
        <v>776</v>
      </c>
      <c r="AI2" s="41" t="s">
        <v>785</v>
      </c>
      <c r="AJ2" s="41" t="s">
        <v>784</v>
      </c>
      <c r="AK2" s="68" t="s">
        <v>806</v>
      </c>
      <c r="AL2" s="41" t="s">
        <v>815</v>
      </c>
      <c r="AM2" s="41" t="s">
        <v>814</v>
      </c>
      <c r="AN2" s="41" t="s">
        <v>829</v>
      </c>
      <c r="AO2" s="41" t="s">
        <v>828</v>
      </c>
      <c r="AP2" s="68" t="s">
        <v>832</v>
      </c>
      <c r="AQ2" s="68">
        <v>2023</v>
      </c>
    </row>
    <row r="3" spans="1:43" x14ac:dyDescent="0.35">
      <c r="A3" s="36" t="s">
        <v>668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  <c r="AL3" s="99">
        <v>2137606</v>
      </c>
      <c r="AM3" s="99">
        <v>3732971</v>
      </c>
      <c r="AN3" s="99">
        <v>2004077.0403900004</v>
      </c>
      <c r="AO3" s="99">
        <v>5737048</v>
      </c>
      <c r="AP3" s="99">
        <v>2997740</v>
      </c>
      <c r="AQ3" s="99">
        <v>8734788</v>
      </c>
    </row>
    <row r="4" spans="1:43" x14ac:dyDescent="0.35">
      <c r="A4" s="36" t="s">
        <v>669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  <c r="AL4" s="31">
        <v>-494644</v>
      </c>
      <c r="AM4" s="31">
        <v>-849432</v>
      </c>
      <c r="AN4" s="31">
        <v>-461401.42741</v>
      </c>
      <c r="AO4" s="31">
        <v>-1310833</v>
      </c>
      <c r="AP4" s="31">
        <v>-704637</v>
      </c>
      <c r="AQ4" s="31">
        <v>-2015471</v>
      </c>
    </row>
    <row r="5" spans="1:43" x14ac:dyDescent="0.35">
      <c r="A5" s="36" t="s">
        <v>670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  <c r="AL5" s="99">
        <v>1642962</v>
      </c>
      <c r="AM5" s="99">
        <v>2883539</v>
      </c>
      <c r="AN5" s="99">
        <v>1542675.6129800004</v>
      </c>
      <c r="AO5" s="99">
        <v>4426215</v>
      </c>
      <c r="AP5" s="99">
        <v>2293102</v>
      </c>
      <c r="AQ5" s="99">
        <v>6719317</v>
      </c>
    </row>
    <row r="6" spans="1:43" x14ac:dyDescent="0.35">
      <c r="A6" s="163" t="s">
        <v>671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  <c r="AL6" s="31">
        <v>1351043</v>
      </c>
      <c r="AM6" s="31">
        <v>2317048</v>
      </c>
      <c r="AN6" s="31">
        <v>1276918.0799100003</v>
      </c>
      <c r="AO6" s="31">
        <v>3593966</v>
      </c>
      <c r="AP6" s="31">
        <v>1957614</v>
      </c>
      <c r="AQ6" s="31">
        <v>5551580</v>
      </c>
    </row>
    <row r="7" spans="1:43" x14ac:dyDescent="0.35">
      <c r="A7" s="163" t="s">
        <v>796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195296</v>
      </c>
      <c r="AH7" s="31">
        <v>651321</v>
      </c>
      <c r="AI7" s="31">
        <v>232093</v>
      </c>
      <c r="AJ7" s="31">
        <v>883412</v>
      </c>
      <c r="AK7" s="31">
        <v>191261.22339000003</v>
      </c>
      <c r="AL7" s="31">
        <v>198286</v>
      </c>
      <c r="AM7" s="31">
        <v>389548</v>
      </c>
      <c r="AN7" s="31">
        <v>173264.24687000003</v>
      </c>
      <c r="AO7" s="31">
        <v>562812</v>
      </c>
      <c r="AP7" s="31">
        <v>222308</v>
      </c>
      <c r="AQ7" s="31">
        <v>785120</v>
      </c>
    </row>
    <row r="8" spans="1:43" x14ac:dyDescent="0.35">
      <c r="A8" s="164" t="s">
        <v>672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1329190</v>
      </c>
      <c r="AH8" s="31">
        <v>4024853</v>
      </c>
      <c r="AI8" s="31">
        <v>1879633</v>
      </c>
      <c r="AJ8" s="31">
        <v>5904484</v>
      </c>
      <c r="AK8" s="31">
        <v>1157266.0734700002</v>
      </c>
      <c r="AL8" s="31">
        <v>1549329</v>
      </c>
      <c r="AM8" s="31">
        <v>2706595</v>
      </c>
      <c r="AN8" s="31">
        <v>1450182.3267800005</v>
      </c>
      <c r="AO8" s="31">
        <v>4156777</v>
      </c>
      <c r="AP8" s="31">
        <v>2179923</v>
      </c>
      <c r="AQ8" s="31">
        <v>6336700</v>
      </c>
    </row>
    <row r="9" spans="1:43" x14ac:dyDescent="0.35">
      <c r="A9" s="160" t="s">
        <v>801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  <c r="AL9" s="31">
        <v>5659</v>
      </c>
      <c r="AM9" s="31">
        <v>9801</v>
      </c>
      <c r="AN9" s="31">
        <v>6310.190160000001</v>
      </c>
      <c r="AO9" s="31">
        <v>16111</v>
      </c>
      <c r="AP9" s="31">
        <v>9914</v>
      </c>
      <c r="AQ9" s="31">
        <v>26025</v>
      </c>
    </row>
    <row r="10" spans="1:43" x14ac:dyDescent="0.35">
      <c r="A10" s="158" t="s">
        <v>798</v>
      </c>
      <c r="B10" s="109">
        <f>B8+B9</f>
        <v>940234</v>
      </c>
      <c r="C10" s="109">
        <f t="shared" ref="C10:AJ10" si="0">C8+C9</f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1334135</v>
      </c>
      <c r="AH10" s="109">
        <f t="shared" si="0"/>
        <v>4040275</v>
      </c>
      <c r="AI10" s="109">
        <f t="shared" si="0"/>
        <v>1885904</v>
      </c>
      <c r="AJ10" s="109">
        <f t="shared" si="0"/>
        <v>5926177</v>
      </c>
      <c r="AK10" s="109">
        <v>1161407.7149500002</v>
      </c>
      <c r="AL10" s="109">
        <v>1554988</v>
      </c>
      <c r="AM10" s="170">
        <v>2716396</v>
      </c>
      <c r="AN10" s="170">
        <v>1456492.5169400005</v>
      </c>
      <c r="AO10" s="170">
        <v>4172889</v>
      </c>
      <c r="AP10" s="170">
        <v>2189836</v>
      </c>
      <c r="AQ10" s="170">
        <v>6362725</v>
      </c>
    </row>
    <row r="11" spans="1:43" x14ac:dyDescent="0.35">
      <c r="A11" s="158" t="s">
        <v>799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73405</v>
      </c>
      <c r="AH11" s="31">
        <v>194530</v>
      </c>
      <c r="AI11" s="31">
        <v>62842</v>
      </c>
      <c r="AJ11" s="31">
        <v>257373</v>
      </c>
      <c r="AK11" s="31">
        <v>79169.328049999996</v>
      </c>
      <c r="AL11" s="31">
        <v>87974</v>
      </c>
      <c r="AM11" s="31">
        <v>167144</v>
      </c>
      <c r="AN11" s="31">
        <v>86183.096040000004</v>
      </c>
      <c r="AO11" s="31">
        <v>253327</v>
      </c>
      <c r="AP11" s="31">
        <v>103265</v>
      </c>
      <c r="AQ11" s="31">
        <v>356592</v>
      </c>
    </row>
    <row r="12" spans="1:43" x14ac:dyDescent="0.35">
      <c r="A12" s="36" t="s">
        <v>673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-713690</v>
      </c>
      <c r="AH12" s="99">
        <v>-2137079</v>
      </c>
      <c r="AI12" s="99">
        <v>-940362</v>
      </c>
      <c r="AJ12" s="99">
        <v>-3077441</v>
      </c>
      <c r="AK12" s="99">
        <v>-616056.39516000007</v>
      </c>
      <c r="AL12" s="99">
        <v>-763620</v>
      </c>
      <c r="AM12" s="99">
        <v>-1379677</v>
      </c>
      <c r="AN12" s="99">
        <v>-745432.75840000005</v>
      </c>
      <c r="AO12" s="99">
        <v>-2125110</v>
      </c>
      <c r="AP12" s="99">
        <v>-1071939</v>
      </c>
      <c r="AQ12" s="99">
        <v>-3197049</v>
      </c>
    </row>
    <row r="13" spans="1:43" x14ac:dyDescent="0.35">
      <c r="A13" s="36" t="s">
        <v>674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142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624520.64783999999</v>
      </c>
      <c r="AL13" s="99">
        <v>879342</v>
      </c>
      <c r="AM13" s="99">
        <v>1503863</v>
      </c>
      <c r="AN13" s="99">
        <v>797242.85458000039</v>
      </c>
      <c r="AO13" s="99">
        <v>2301106</v>
      </c>
      <c r="AP13" s="99">
        <v>1221162</v>
      </c>
      <c r="AQ13" s="99">
        <v>3522268</v>
      </c>
    </row>
    <row r="14" spans="1:43" x14ac:dyDescent="0.35">
      <c r="A14" s="163" t="s">
        <v>671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  <c r="AL14" s="31">
        <v>762512</v>
      </c>
      <c r="AM14" s="31">
        <v>1275306</v>
      </c>
      <c r="AN14" s="31">
        <v>690776.42725310032</v>
      </c>
      <c r="AO14" s="31">
        <v>1966082</v>
      </c>
      <c r="AP14" s="31">
        <v>1105182</v>
      </c>
      <c r="AQ14" s="31">
        <v>3071264</v>
      </c>
    </row>
    <row r="15" spans="1:43" x14ac:dyDescent="0.35">
      <c r="A15" s="163" t="s">
        <v>800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  <c r="AL15" s="31">
        <v>43120</v>
      </c>
      <c r="AM15" s="31">
        <v>86654</v>
      </c>
      <c r="AN15" s="31">
        <v>39724.230676900013</v>
      </c>
      <c r="AO15" s="31">
        <v>126378</v>
      </c>
      <c r="AP15" s="31">
        <v>55419</v>
      </c>
      <c r="AQ15" s="31">
        <v>181798</v>
      </c>
    </row>
    <row r="16" spans="1:43" x14ac:dyDescent="0.35">
      <c r="A16" s="161" t="s">
        <v>803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  <c r="AL16" s="99">
        <v>805632</v>
      </c>
      <c r="AM16" s="99">
        <v>1361961</v>
      </c>
      <c r="AN16" s="99">
        <v>730500.65793000034</v>
      </c>
      <c r="AO16" s="99">
        <v>2092462</v>
      </c>
      <c r="AP16" s="99">
        <v>1160600</v>
      </c>
      <c r="AQ16" s="99">
        <v>3253062</v>
      </c>
    </row>
    <row r="17" spans="1:43" x14ac:dyDescent="0.35">
      <c r="A17" s="101" t="s">
        <v>802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  <c r="AL17" s="31">
        <v>-14018</v>
      </c>
      <c r="AM17" s="31">
        <v>-24666</v>
      </c>
      <c r="AN17" s="31">
        <v>-19184.76899</v>
      </c>
      <c r="AO17" s="31">
        <v>-43851</v>
      </c>
      <c r="AP17" s="31">
        <v>-42452</v>
      </c>
      <c r="AQ17" s="31">
        <v>-86303</v>
      </c>
    </row>
    <row r="18" spans="1:43" x14ac:dyDescent="0.35">
      <c r="A18" s="162" t="s">
        <v>804</v>
      </c>
      <c r="B18" s="109">
        <f>B16+B17</f>
        <v>413326</v>
      </c>
      <c r="C18" s="109">
        <f t="shared" ref="C18:AJ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  <c r="AL18" s="109">
        <v>791614</v>
      </c>
      <c r="AM18" s="109">
        <v>1337295</v>
      </c>
      <c r="AN18" s="31">
        <v>711315.88894000032</v>
      </c>
      <c r="AO18" s="109">
        <v>2048611</v>
      </c>
      <c r="AP18" s="109">
        <v>1118148</v>
      </c>
      <c r="AQ18" s="109">
        <v>3166759</v>
      </c>
    </row>
    <row r="19" spans="1:43" x14ac:dyDescent="0.35">
      <c r="A19" s="162" t="s">
        <v>805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  <c r="AL19" s="31">
        <v>87728</v>
      </c>
      <c r="AM19" s="31">
        <v>166568</v>
      </c>
      <c r="AN19" s="31">
        <v>85926.965640000009</v>
      </c>
      <c r="AO19" s="31">
        <v>252495</v>
      </c>
      <c r="AP19" s="31">
        <v>103015</v>
      </c>
      <c r="AQ19" s="31">
        <v>355510</v>
      </c>
    </row>
    <row r="20" spans="1:43" x14ac:dyDescent="0.35">
      <c r="A20" s="36" t="s">
        <v>675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-531867</v>
      </c>
      <c r="J20" s="99">
        <v>-554217</v>
      </c>
      <c r="K20" s="99">
        <v>-1086084</v>
      </c>
      <c r="L20" s="99">
        <v>-543013</v>
      </c>
      <c r="M20" s="99">
        <v>-1629097</v>
      </c>
      <c r="N20" s="99">
        <v>-601781</v>
      </c>
      <c r="O20" s="99">
        <v>-2230878</v>
      </c>
      <c r="P20" s="99">
        <v>-544723</v>
      </c>
      <c r="Q20" s="99">
        <v>-406418</v>
      </c>
      <c r="R20" s="99">
        <v>-951140</v>
      </c>
      <c r="S20" s="99">
        <v>-515611</v>
      </c>
      <c r="T20" s="99">
        <v>-1466751</v>
      </c>
      <c r="U20" s="99">
        <v>-672433</v>
      </c>
      <c r="V20" s="99">
        <v>-2139184</v>
      </c>
      <c r="W20" s="99">
        <v>-538982</v>
      </c>
      <c r="X20" s="99">
        <v>-483601</v>
      </c>
      <c r="Y20" s="99">
        <v>-1022583</v>
      </c>
      <c r="Z20" s="99">
        <v>-663082</v>
      </c>
      <c r="AA20" s="99">
        <v>-1685665</v>
      </c>
      <c r="AB20" s="99">
        <v>-707714</v>
      </c>
      <c r="AC20" s="99">
        <v>-2393379</v>
      </c>
      <c r="AD20" s="99">
        <v>-762652</v>
      </c>
      <c r="AE20" s="99">
        <v>-769038</v>
      </c>
      <c r="AF20" s="99">
        <v>-1531690</v>
      </c>
      <c r="AG20" s="99">
        <v>-716754</v>
      </c>
      <c r="AH20" s="99">
        <v>-2248444</v>
      </c>
      <c r="AI20" s="99">
        <v>-692605</v>
      </c>
      <c r="AJ20" s="99">
        <v>-2941049</v>
      </c>
      <c r="AK20" s="99">
        <v>-749428.03494000004</v>
      </c>
      <c r="AL20" s="99">
        <v>-812897</v>
      </c>
      <c r="AM20" s="99">
        <v>-1562325</v>
      </c>
      <c r="AN20" s="99">
        <v>-802182.12895000016</v>
      </c>
      <c r="AO20" s="99">
        <v>-2364507</v>
      </c>
      <c r="AP20" s="99">
        <v>-902805</v>
      </c>
      <c r="AQ20" s="99">
        <v>-3267312</v>
      </c>
    </row>
    <row r="21" spans="1:43" x14ac:dyDescent="0.35">
      <c r="A21" s="104" t="s">
        <v>676</v>
      </c>
      <c r="B21" s="31"/>
      <c r="C21" s="31"/>
      <c r="D21" s="31"/>
      <c r="E21" s="31"/>
      <c r="F21" s="31"/>
      <c r="G21" s="31"/>
      <c r="H21" s="31"/>
      <c r="I21" s="31">
        <v>-108323</v>
      </c>
      <c r="J21" s="31">
        <v>-100841</v>
      </c>
      <c r="K21" s="31">
        <v>-209164</v>
      </c>
      <c r="L21" s="31">
        <v>-99578</v>
      </c>
      <c r="M21" s="31">
        <v>-308742</v>
      </c>
      <c r="N21" s="31">
        <v>-117009</v>
      </c>
      <c r="O21" s="31">
        <v>-425751</v>
      </c>
      <c r="P21" s="31">
        <v>-90735</v>
      </c>
      <c r="Q21" s="31">
        <v>-91371</v>
      </c>
      <c r="R21" s="31">
        <v>-182106</v>
      </c>
      <c r="S21" s="31">
        <v>-96190</v>
      </c>
      <c r="T21" s="31">
        <v>-278296</v>
      </c>
      <c r="U21" s="31">
        <v>-136311</v>
      </c>
      <c r="V21" s="31">
        <v>-414607</v>
      </c>
      <c r="W21" s="31">
        <v>-53486</v>
      </c>
      <c r="X21" s="31">
        <v>-108832</v>
      </c>
      <c r="Y21" s="31">
        <v>-162318</v>
      </c>
      <c r="Z21" s="31">
        <v>-112019</v>
      </c>
      <c r="AA21" s="31">
        <v>-274337</v>
      </c>
      <c r="AB21" s="31">
        <v>-117311</v>
      </c>
      <c r="AC21" s="31">
        <v>-391647</v>
      </c>
      <c r="AD21" s="31">
        <v>-132041</v>
      </c>
      <c r="AE21" s="31">
        <v>-120366</v>
      </c>
      <c r="AF21" s="31">
        <v>-252407</v>
      </c>
      <c r="AG21" s="31">
        <v>-116435</v>
      </c>
      <c r="AH21" s="31">
        <v>-368842</v>
      </c>
      <c r="AI21" s="31">
        <v>-148315</v>
      </c>
      <c r="AJ21" s="31">
        <v>-517157</v>
      </c>
      <c r="AK21" s="31">
        <v>-119603.27596000001</v>
      </c>
      <c r="AL21" s="31">
        <v>-142991</v>
      </c>
      <c r="AM21" s="31">
        <v>-262594</v>
      </c>
      <c r="AN21" s="31">
        <v>-138487.38634</v>
      </c>
      <c r="AO21" s="31">
        <v>-401081</v>
      </c>
      <c r="AP21" s="31">
        <v>-168619</v>
      </c>
      <c r="AQ21" s="31">
        <v>-569701</v>
      </c>
    </row>
    <row r="22" spans="1:43" x14ac:dyDescent="0.35">
      <c r="A22" s="104" t="s">
        <v>677</v>
      </c>
      <c r="B22" s="31"/>
      <c r="C22" s="31"/>
      <c r="D22" s="31"/>
      <c r="E22" s="31"/>
      <c r="F22" s="31"/>
      <c r="G22" s="31"/>
      <c r="H22" s="31"/>
      <c r="I22" s="31">
        <v>-369830</v>
      </c>
      <c r="J22" s="31">
        <v>-406324</v>
      </c>
      <c r="K22" s="31">
        <v>-776154</v>
      </c>
      <c r="L22" s="31">
        <v>-396638</v>
      </c>
      <c r="M22" s="31">
        <v>-1172792</v>
      </c>
      <c r="N22" s="31">
        <v>-475582</v>
      </c>
      <c r="O22" s="31">
        <v>-1648374</v>
      </c>
      <c r="P22" s="31">
        <v>-389910</v>
      </c>
      <c r="Q22" s="31">
        <v>-253788</v>
      </c>
      <c r="R22" s="31">
        <v>-643698</v>
      </c>
      <c r="S22" s="31">
        <v>-388602</v>
      </c>
      <c r="T22" s="31">
        <v>-1032300</v>
      </c>
      <c r="U22" s="31">
        <v>-525218</v>
      </c>
      <c r="V22" s="31">
        <v>-1557519</v>
      </c>
      <c r="W22" s="31">
        <v>-434915</v>
      </c>
      <c r="X22" s="31">
        <v>-440604</v>
      </c>
      <c r="Y22" s="31">
        <v>-875519</v>
      </c>
      <c r="Z22" s="31">
        <v>-502811</v>
      </c>
      <c r="AA22" s="31">
        <v>-1378330</v>
      </c>
      <c r="AB22" s="31">
        <v>-583646</v>
      </c>
      <c r="AC22" s="31">
        <v>-1961977</v>
      </c>
      <c r="AD22" s="31">
        <v>-544067</v>
      </c>
      <c r="AE22" s="31">
        <v>-567105</v>
      </c>
      <c r="AF22" s="31">
        <v>-1111172</v>
      </c>
      <c r="AG22" s="31">
        <v>-533266</v>
      </c>
      <c r="AH22" s="31">
        <v>-1644438</v>
      </c>
      <c r="AI22" s="31">
        <v>-584385</v>
      </c>
      <c r="AJ22" s="31">
        <v>-2228823</v>
      </c>
      <c r="AK22" s="31">
        <v>-502018.14734000002</v>
      </c>
      <c r="AL22" s="31">
        <v>-523479</v>
      </c>
      <c r="AM22" s="31">
        <v>-1025497</v>
      </c>
      <c r="AN22" s="31">
        <v>-520599.83227000007</v>
      </c>
      <c r="AO22" s="31">
        <v>-1546097</v>
      </c>
      <c r="AP22" s="31">
        <v>-617886</v>
      </c>
      <c r="AQ22" s="31">
        <v>-2163983</v>
      </c>
    </row>
    <row r="23" spans="1:43" x14ac:dyDescent="0.35">
      <c r="A23" s="104" t="s">
        <v>678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  <c r="AL23" s="31">
        <v>-58963</v>
      </c>
      <c r="AM23" s="31">
        <v>-103086</v>
      </c>
      <c r="AN23" s="31">
        <v>-64191.338520000005</v>
      </c>
      <c r="AO23" s="31">
        <v>-167277</v>
      </c>
      <c r="AP23" s="31">
        <v>-56600</v>
      </c>
      <c r="AQ23" s="31">
        <v>-223878</v>
      </c>
    </row>
    <row r="24" spans="1:43" x14ac:dyDescent="0.35">
      <c r="A24" s="104" t="s">
        <v>679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2132</v>
      </c>
      <c r="J24" s="31">
        <v>10723</v>
      </c>
      <c r="K24" s="31">
        <v>12855</v>
      </c>
      <c r="L24" s="31">
        <v>12515</v>
      </c>
      <c r="M24" s="31">
        <v>25370</v>
      </c>
      <c r="N24" s="31">
        <v>50920</v>
      </c>
      <c r="O24" s="31">
        <v>76290</v>
      </c>
      <c r="P24" s="31">
        <v>-3817</v>
      </c>
      <c r="Q24" s="31">
        <v>-420</v>
      </c>
      <c r="R24" s="31">
        <v>-4237</v>
      </c>
      <c r="S24" s="31">
        <v>30164</v>
      </c>
      <c r="T24" s="31">
        <v>25927</v>
      </c>
      <c r="U24" s="31">
        <v>53349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61884</v>
      </c>
      <c r="AC24" s="31">
        <v>207392</v>
      </c>
      <c r="AD24" s="31">
        <v>-4534</v>
      </c>
      <c r="AE24" s="31">
        <v>13362</v>
      </c>
      <c r="AF24" s="31">
        <v>8828</v>
      </c>
      <c r="AG24" s="31">
        <v>37940</v>
      </c>
      <c r="AH24" s="31">
        <v>46768</v>
      </c>
      <c r="AI24" s="31">
        <v>117494</v>
      </c>
      <c r="AJ24" s="31">
        <v>164262</v>
      </c>
      <c r="AK24" s="31">
        <v>4474.5043299999998</v>
      </c>
      <c r="AL24" s="31">
        <v>2604</v>
      </c>
      <c r="AM24" s="31">
        <v>7079</v>
      </c>
      <c r="AN24" s="31">
        <v>14653.158690000002</v>
      </c>
      <c r="AO24" s="31">
        <v>21732</v>
      </c>
      <c r="AP24" s="31">
        <v>36173</v>
      </c>
      <c r="AQ24" s="31">
        <v>57905</v>
      </c>
    </row>
    <row r="25" spans="1:43" x14ac:dyDescent="0.35">
      <c r="A25" s="104" t="s">
        <v>680</v>
      </c>
      <c r="B25" s="31"/>
      <c r="C25" s="31"/>
      <c r="D25" s="31"/>
      <c r="E25" s="31"/>
      <c r="F25" s="31"/>
      <c r="G25" s="31"/>
      <c r="H25" s="31"/>
      <c r="I25" s="31">
        <v>-55846</v>
      </c>
      <c r="J25" s="31">
        <v>-57775</v>
      </c>
      <c r="K25" s="31">
        <v>-113621</v>
      </c>
      <c r="L25" s="31">
        <v>-59312</v>
      </c>
      <c r="M25" s="31">
        <v>-172933</v>
      </c>
      <c r="N25" s="31">
        <v>-60110</v>
      </c>
      <c r="O25" s="31">
        <v>-233043</v>
      </c>
      <c r="P25" s="31">
        <v>-60261</v>
      </c>
      <c r="Q25" s="31">
        <v>-60839</v>
      </c>
      <c r="R25" s="31">
        <v>-121100</v>
      </c>
      <c r="S25" s="31">
        <v>-60983</v>
      </c>
      <c r="T25" s="31">
        <v>-182083</v>
      </c>
      <c r="U25" s="31">
        <v>-64250</v>
      </c>
      <c r="V25" s="31">
        <v>-246332</v>
      </c>
      <c r="W25" s="31">
        <v>-56959</v>
      </c>
      <c r="X25" s="31">
        <v>-59936</v>
      </c>
      <c r="Y25" s="31">
        <v>-116895</v>
      </c>
      <c r="Z25" s="31">
        <v>-61611</v>
      </c>
      <c r="AA25" s="31">
        <v>-178506</v>
      </c>
      <c r="AB25" s="31">
        <v>-68149</v>
      </c>
      <c r="AC25" s="31">
        <v>-246655</v>
      </c>
      <c r="AD25" s="31">
        <v>-80816</v>
      </c>
      <c r="AE25" s="31">
        <v>-82738</v>
      </c>
      <c r="AF25" s="31">
        <v>-163554</v>
      </c>
      <c r="AG25" s="31">
        <v>-84145</v>
      </c>
      <c r="AH25" s="31">
        <v>-247699</v>
      </c>
      <c r="AI25" s="31">
        <v>-47361</v>
      </c>
      <c r="AJ25" s="31">
        <v>-295060</v>
      </c>
      <c r="AK25" s="31">
        <v>-88157.538669999994</v>
      </c>
      <c r="AL25" s="31">
        <v>-90068</v>
      </c>
      <c r="AM25" s="31">
        <v>-178226</v>
      </c>
      <c r="AN25" s="31">
        <v>-93554.730509999994</v>
      </c>
      <c r="AO25" s="31">
        <v>-271781</v>
      </c>
      <c r="AP25" s="31">
        <v>-95874</v>
      </c>
      <c r="AQ25" s="31">
        <v>-367655</v>
      </c>
    </row>
    <row r="26" spans="1:43" x14ac:dyDescent="0.35">
      <c r="A26" s="36" t="s">
        <v>681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-30434</v>
      </c>
      <c r="J26" s="105">
        <v>65926</v>
      </c>
      <c r="K26" s="105">
        <v>35492</v>
      </c>
      <c r="L26" s="105">
        <v>44844</v>
      </c>
      <c r="M26" s="105">
        <v>80336</v>
      </c>
      <c r="N26" s="105">
        <v>256897</v>
      </c>
      <c r="O26" s="105">
        <v>337233</v>
      </c>
      <c r="P26" s="105">
        <v>-68392</v>
      </c>
      <c r="Q26" s="105">
        <v>-263163</v>
      </c>
      <c r="R26" s="105">
        <v>-331554</v>
      </c>
      <c r="S26" s="105">
        <v>-60586</v>
      </c>
      <c r="T26" s="105">
        <v>-392141</v>
      </c>
      <c r="U26" s="105">
        <v>149582</v>
      </c>
      <c r="V26" s="105">
        <v>-242559</v>
      </c>
      <c r="W26" s="105">
        <v>-187987</v>
      </c>
      <c r="X26" s="105">
        <v>64835</v>
      </c>
      <c r="Y26" s="105">
        <v>-123151</v>
      </c>
      <c r="Z26" s="105">
        <v>-63743</v>
      </c>
      <c r="AA26" s="105">
        <v>-186894</v>
      </c>
      <c r="AB26" s="105">
        <v>190826</v>
      </c>
      <c r="AC26" s="105">
        <v>3929</v>
      </c>
      <c r="AD26" s="105">
        <v>-195233</v>
      </c>
      <c r="AE26" s="105">
        <v>67418</v>
      </c>
      <c r="AF26" s="105">
        <v>-127815</v>
      </c>
      <c r="AG26" s="105">
        <v>-22903</v>
      </c>
      <c r="AH26" s="105">
        <v>-150718</v>
      </c>
      <c r="AI26" s="105">
        <v>315778</v>
      </c>
      <c r="AJ26" s="105">
        <v>165059</v>
      </c>
      <c r="AK26" s="105">
        <v>-124907.3870999997</v>
      </c>
      <c r="AL26" s="105">
        <v>66445</v>
      </c>
      <c r="AM26" s="105">
        <v>-58463</v>
      </c>
      <c r="AN26" s="105">
        <v>-4939.5203700001293</v>
      </c>
      <c r="AO26" s="105">
        <v>-63403</v>
      </c>
      <c r="AP26" s="105">
        <v>318360</v>
      </c>
      <c r="AQ26" s="105">
        <v>254957</v>
      </c>
    </row>
    <row r="27" spans="1:43" x14ac:dyDescent="0.35">
      <c r="A27" s="36" t="s">
        <v>682</v>
      </c>
      <c r="B27" s="105">
        <f>B28+B29+B30+B39</f>
        <v>-24364</v>
      </c>
      <c r="C27" s="105">
        <f t="shared" ref="C27:AJ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-14183</v>
      </c>
      <c r="J27" s="105">
        <f t="shared" si="2"/>
        <v>-21837</v>
      </c>
      <c r="K27" s="105">
        <f t="shared" si="2"/>
        <v>-34124</v>
      </c>
      <c r="L27" s="105">
        <f t="shared" si="2"/>
        <v>-23733</v>
      </c>
      <c r="M27" s="105">
        <f t="shared" si="2"/>
        <v>-57857</v>
      </c>
      <c r="N27" s="105">
        <f t="shared" si="2"/>
        <v>-5454</v>
      </c>
      <c r="O27" s="105">
        <f t="shared" si="2"/>
        <v>-63311</v>
      </c>
      <c r="P27" s="105">
        <f t="shared" si="2"/>
        <v>-6167</v>
      </c>
      <c r="Q27" s="105">
        <f t="shared" si="2"/>
        <v>-6523</v>
      </c>
      <c r="R27" s="105">
        <f t="shared" si="2"/>
        <v>-12690</v>
      </c>
      <c r="S27" s="105">
        <f t="shared" si="2"/>
        <v>20819</v>
      </c>
      <c r="T27" s="105">
        <f t="shared" si="2"/>
        <v>8128</v>
      </c>
      <c r="U27" s="105">
        <f t="shared" si="2"/>
        <v>32228</v>
      </c>
      <c r="V27" s="105">
        <f t="shared" si="2"/>
        <v>40356</v>
      </c>
      <c r="W27" s="105">
        <f t="shared" si="2"/>
        <v>-6534</v>
      </c>
      <c r="X27" s="105">
        <f t="shared" si="2"/>
        <v>53166</v>
      </c>
      <c r="Y27" s="105">
        <f t="shared" si="2"/>
        <v>46634</v>
      </c>
      <c r="Z27" s="105">
        <f t="shared" si="2"/>
        <v>-6683</v>
      </c>
      <c r="AA27" s="105">
        <f t="shared" si="2"/>
        <v>39954</v>
      </c>
      <c r="AB27" s="105">
        <f t="shared" si="2"/>
        <v>3653</v>
      </c>
      <c r="AC27" s="105">
        <f t="shared" si="2"/>
        <v>43605</v>
      </c>
      <c r="AD27" s="105">
        <f t="shared" si="2"/>
        <v>-30235</v>
      </c>
      <c r="AE27" s="105">
        <f t="shared" si="2"/>
        <v>-58031</v>
      </c>
      <c r="AF27" s="105">
        <f t="shared" si="2"/>
        <v>-88266</v>
      </c>
      <c r="AG27" s="105">
        <f t="shared" si="2"/>
        <v>-61133</v>
      </c>
      <c r="AH27" s="105">
        <f t="shared" si="2"/>
        <v>-149399</v>
      </c>
      <c r="AI27" s="105">
        <f t="shared" si="2"/>
        <v>-5518</v>
      </c>
      <c r="AJ27" s="105">
        <f t="shared" si="2"/>
        <v>-154918</v>
      </c>
      <c r="AK27" s="105">
        <v>-63018.866499999989</v>
      </c>
      <c r="AL27" s="105">
        <v>-64865</v>
      </c>
      <c r="AM27" s="105">
        <v>-127884</v>
      </c>
      <c r="AN27" s="105">
        <v>-70423.279500000004</v>
      </c>
      <c r="AO27" s="105">
        <v>-198307</v>
      </c>
      <c r="AP27" s="105">
        <v>-70256</v>
      </c>
      <c r="AQ27" s="105">
        <v>-268563</v>
      </c>
    </row>
    <row r="28" spans="1:43" x14ac:dyDescent="0.35">
      <c r="A28" s="36" t="s">
        <v>797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99">
        <v>0</v>
      </c>
      <c r="K28" s="99">
        <v>-26054</v>
      </c>
      <c r="L28" s="99">
        <v>0</v>
      </c>
      <c r="M28" s="99">
        <v>-26054</v>
      </c>
      <c r="N28" s="105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 t="s">
        <v>22</v>
      </c>
      <c r="AM28" s="99" t="s">
        <v>22</v>
      </c>
      <c r="AN28" s="99">
        <v>0</v>
      </c>
      <c r="AO28" s="99" t="s">
        <v>47</v>
      </c>
      <c r="AP28" s="99" t="s">
        <v>47</v>
      </c>
      <c r="AQ28" s="99" t="s">
        <v>47</v>
      </c>
    </row>
    <row r="29" spans="1:43" x14ac:dyDescent="0.35">
      <c r="A29" s="159" t="s">
        <v>684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28945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  <c r="AL29" s="99">
        <v>2282</v>
      </c>
      <c r="AM29" s="99">
        <v>1599</v>
      </c>
      <c r="AN29" s="99">
        <v>-462.01870999999977</v>
      </c>
      <c r="AO29" s="99">
        <v>1137</v>
      </c>
      <c r="AP29" s="99">
        <v>844</v>
      </c>
      <c r="AQ29" s="99">
        <v>1980</v>
      </c>
    </row>
    <row r="30" spans="1:43" x14ac:dyDescent="0.35">
      <c r="A30" s="159" t="s">
        <v>685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-25055</v>
      </c>
      <c r="J30" s="99">
        <v>-33185</v>
      </c>
      <c r="K30" s="99">
        <v>-58240</v>
      </c>
      <c r="L30" s="99">
        <v>-35115</v>
      </c>
      <c r="M30" s="99">
        <v>-93355</v>
      </c>
      <c r="N30" s="99">
        <v>-25004</v>
      </c>
      <c r="O30" s="99">
        <v>-118359</v>
      </c>
      <c r="P30" s="99">
        <v>-12157</v>
      </c>
      <c r="Q30" s="99">
        <v>-21099</v>
      </c>
      <c r="R30" s="99">
        <v>-33256</v>
      </c>
      <c r="S30" s="99">
        <v>-27204</v>
      </c>
      <c r="T30" s="99">
        <v>-60461</v>
      </c>
      <c r="U30" s="99">
        <v>-21834</v>
      </c>
      <c r="V30" s="99">
        <v>-82295</v>
      </c>
      <c r="W30" s="99">
        <v>-21259</v>
      </c>
      <c r="X30" s="99">
        <v>-20599</v>
      </c>
      <c r="Y30" s="99">
        <v>-41856</v>
      </c>
      <c r="Z30" s="99">
        <v>-38338</v>
      </c>
      <c r="AA30" s="99">
        <v>-80192</v>
      </c>
      <c r="AB30" s="99">
        <v>-51698</v>
      </c>
      <c r="AC30" s="99">
        <v>-131893</v>
      </c>
      <c r="AD30" s="99">
        <v>-71999</v>
      </c>
      <c r="AE30" s="99">
        <v>-107216</v>
      </c>
      <c r="AF30" s="99">
        <v>-179215</v>
      </c>
      <c r="AG30" s="99">
        <v>-133924</v>
      </c>
      <c r="AH30" s="99">
        <v>-313139</v>
      </c>
      <c r="AI30" s="99">
        <f t="shared" ref="AI30:AJ30" si="3">SUM(AI31:AI38)</f>
        <v>-131662</v>
      </c>
      <c r="AJ30" s="99">
        <f t="shared" si="3"/>
        <v>-444801</v>
      </c>
      <c r="AK30" s="99">
        <v>-130963.36187000001</v>
      </c>
      <c r="AL30" s="99">
        <v>-111956</v>
      </c>
      <c r="AM30" s="99">
        <v>-242919</v>
      </c>
      <c r="AN30" s="99">
        <v>-120594.18606000001</v>
      </c>
      <c r="AO30" s="99">
        <v>-363513</v>
      </c>
      <c r="AP30" s="99">
        <v>-112844</v>
      </c>
      <c r="AQ30" s="99">
        <v>-476357</v>
      </c>
    </row>
    <row r="31" spans="1:43" x14ac:dyDescent="0.35">
      <c r="A31" s="101" t="s">
        <v>686</v>
      </c>
      <c r="B31" s="102">
        <v>-6889</v>
      </c>
      <c r="C31" s="102">
        <v>-8764</v>
      </c>
      <c r="D31" s="102">
        <v>-15653</v>
      </c>
      <c r="E31" s="102">
        <v>-12926</v>
      </c>
      <c r="F31" s="102">
        <v>-28579</v>
      </c>
      <c r="G31" s="102">
        <v>-12570</v>
      </c>
      <c r="H31" s="102">
        <v>-41149</v>
      </c>
      <c r="I31" s="102">
        <v>-11191</v>
      </c>
      <c r="J31" s="102">
        <v>-19557</v>
      </c>
      <c r="K31" s="102">
        <v>-30748</v>
      </c>
      <c r="L31" s="102">
        <v>-20478</v>
      </c>
      <c r="M31" s="102">
        <v>-51226</v>
      </c>
      <c r="N31" s="102">
        <v>-9523</v>
      </c>
      <c r="O31" s="102">
        <v>-60749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 t="s">
        <v>22</v>
      </c>
      <c r="AH31" s="102" t="s">
        <v>22</v>
      </c>
      <c r="AI31" s="102" t="s">
        <v>22</v>
      </c>
      <c r="AJ31" s="102" t="s">
        <v>22</v>
      </c>
      <c r="AK31" s="102">
        <v>0</v>
      </c>
      <c r="AL31" s="102" t="s">
        <v>22</v>
      </c>
      <c r="AM31" s="102" t="s">
        <v>22</v>
      </c>
      <c r="AN31" s="102">
        <v>0</v>
      </c>
      <c r="AO31" s="102" t="s">
        <v>47</v>
      </c>
      <c r="AP31" s="102" t="s">
        <v>47</v>
      </c>
      <c r="AQ31" s="102" t="s">
        <v>47</v>
      </c>
    </row>
    <row r="32" spans="1:43" x14ac:dyDescent="0.35">
      <c r="A32" s="101" t="s">
        <v>687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 t="s">
        <v>42</v>
      </c>
      <c r="O32" s="102" t="s">
        <v>42</v>
      </c>
      <c r="P32" s="102" t="s">
        <v>42</v>
      </c>
      <c r="Q32" s="102">
        <v>-9720</v>
      </c>
      <c r="R32" s="102">
        <v>-9720</v>
      </c>
      <c r="S32" s="102">
        <v>-13343</v>
      </c>
      <c r="T32" s="102">
        <v>-23063</v>
      </c>
      <c r="U32" s="102">
        <v>-12743</v>
      </c>
      <c r="V32" s="102">
        <v>-35806</v>
      </c>
      <c r="W32" s="102">
        <v>-12838</v>
      </c>
      <c r="X32" s="102">
        <v>-11976</v>
      </c>
      <c r="Y32" s="102">
        <v>-24814</v>
      </c>
      <c r="Z32" s="102">
        <v>-24963</v>
      </c>
      <c r="AA32" s="102">
        <v>-49777</v>
      </c>
      <c r="AB32" s="102">
        <v>-31680</v>
      </c>
      <c r="AC32" s="102">
        <v>-81458</v>
      </c>
      <c r="AD32" s="102">
        <v>-40759</v>
      </c>
      <c r="AE32" s="102">
        <v>-64697</v>
      </c>
      <c r="AF32" s="102">
        <v>-105456</v>
      </c>
      <c r="AG32" s="102">
        <v>-85550</v>
      </c>
      <c r="AH32" s="102">
        <v>-191006</v>
      </c>
      <c r="AI32" s="102">
        <v>-81360</v>
      </c>
      <c r="AJ32" s="102">
        <v>-272366</v>
      </c>
      <c r="AK32" s="102">
        <v>-74198.37318000001</v>
      </c>
      <c r="AL32" s="102">
        <v>-58717</v>
      </c>
      <c r="AM32" s="102">
        <v>-132915</v>
      </c>
      <c r="AN32" s="102">
        <v>-64948.259679999996</v>
      </c>
      <c r="AO32" s="102">
        <v>-197863</v>
      </c>
      <c r="AP32" s="102">
        <v>-57558</v>
      </c>
      <c r="AQ32" s="102">
        <v>-255421</v>
      </c>
    </row>
    <row r="33" spans="1:43" x14ac:dyDescent="0.35">
      <c r="A33" s="101" t="s">
        <v>688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 t="s">
        <v>22</v>
      </c>
      <c r="AH33" s="102" t="s">
        <v>22</v>
      </c>
      <c r="AI33" s="102" t="s">
        <v>22</v>
      </c>
      <c r="AJ33" s="102" t="s">
        <v>22</v>
      </c>
      <c r="AK33" s="102">
        <v>0</v>
      </c>
      <c r="AL33" s="102" t="s">
        <v>22</v>
      </c>
      <c r="AM33" s="102" t="s">
        <v>22</v>
      </c>
      <c r="AN33" s="102">
        <v>0</v>
      </c>
      <c r="AO33" s="102" t="s">
        <v>47</v>
      </c>
      <c r="AP33" s="102" t="s">
        <v>47</v>
      </c>
      <c r="AQ33" s="102" t="s">
        <v>47</v>
      </c>
    </row>
    <row r="34" spans="1:43" x14ac:dyDescent="0.35">
      <c r="A34" s="101" t="s">
        <v>689</v>
      </c>
      <c r="B34" s="102">
        <v>-8099</v>
      </c>
      <c r="C34" s="102">
        <v>-7917</v>
      </c>
      <c r="D34" s="102">
        <v>-16016</v>
      </c>
      <c r="E34" s="102">
        <v>-4821</v>
      </c>
      <c r="F34" s="102">
        <v>-20837</v>
      </c>
      <c r="G34" s="102">
        <v>-6966</v>
      </c>
      <c r="H34" s="102">
        <v>-27803</v>
      </c>
      <c r="I34" s="102">
        <v>-7559</v>
      </c>
      <c r="J34" s="102">
        <v>-7292</v>
      </c>
      <c r="K34" s="102">
        <v>-14851</v>
      </c>
      <c r="L34" s="102">
        <v>-6673</v>
      </c>
      <c r="M34" s="102">
        <v>-21524</v>
      </c>
      <c r="N34" s="102">
        <v>-6694</v>
      </c>
      <c r="O34" s="102">
        <v>-28218</v>
      </c>
      <c r="P34" s="102">
        <v>-5834</v>
      </c>
      <c r="Q34" s="102">
        <v>-6606</v>
      </c>
      <c r="R34" s="102">
        <v>-12440</v>
      </c>
      <c r="S34" s="102">
        <v>-10476</v>
      </c>
      <c r="T34" s="102">
        <v>-22916</v>
      </c>
      <c r="U34" s="102">
        <v>-4245</v>
      </c>
      <c r="V34" s="102">
        <v>-27161</v>
      </c>
      <c r="W34" s="102">
        <v>-3594</v>
      </c>
      <c r="X34" s="102">
        <v>-3468</v>
      </c>
      <c r="Y34" s="102">
        <v>-7062</v>
      </c>
      <c r="Z34" s="102">
        <v>-3359</v>
      </c>
      <c r="AA34" s="102">
        <v>-10421</v>
      </c>
      <c r="AB34" s="102">
        <v>-4040</v>
      </c>
      <c r="AC34" s="102">
        <v>-14462</v>
      </c>
      <c r="AD34" s="102">
        <v>-3639</v>
      </c>
      <c r="AE34" s="102">
        <v>-5024</v>
      </c>
      <c r="AF34" s="102">
        <v>-8663</v>
      </c>
      <c r="AG34" s="102">
        <v>-7006</v>
      </c>
      <c r="AH34" s="102">
        <v>-15669</v>
      </c>
      <c r="AI34" s="102">
        <v>-6078</v>
      </c>
      <c r="AJ34" s="102">
        <v>-21747</v>
      </c>
      <c r="AK34" s="102">
        <v>-6211.53485</v>
      </c>
      <c r="AL34" s="102">
        <v>-5398</v>
      </c>
      <c r="AM34" s="102">
        <v>-11610</v>
      </c>
      <c r="AN34" s="102">
        <v>-5013.8879500000003</v>
      </c>
      <c r="AO34" s="102">
        <v>-16624</v>
      </c>
      <c r="AP34" s="102">
        <v>-5541</v>
      </c>
      <c r="AQ34" s="102">
        <v>-22164</v>
      </c>
    </row>
    <row r="35" spans="1:43" x14ac:dyDescent="0.35">
      <c r="A35" s="101" t="s">
        <v>690</v>
      </c>
      <c r="B35" s="102">
        <v>-6412</v>
      </c>
      <c r="C35" s="102">
        <v>-2149</v>
      </c>
      <c r="D35" s="102">
        <v>-8561</v>
      </c>
      <c r="E35" s="102">
        <v>-5967</v>
      </c>
      <c r="F35" s="102">
        <v>-14529</v>
      </c>
      <c r="G35" s="102">
        <v>-8603</v>
      </c>
      <c r="H35" s="102">
        <v>-23132</v>
      </c>
      <c r="I35" s="102">
        <v>-4327</v>
      </c>
      <c r="J35" s="102">
        <v>-5411</v>
      </c>
      <c r="K35" s="102">
        <v>-9738</v>
      </c>
      <c r="L35" s="102">
        <v>-6920</v>
      </c>
      <c r="M35" s="102">
        <v>-16658</v>
      </c>
      <c r="N35" s="102">
        <v>-8325</v>
      </c>
      <c r="O35" s="102">
        <v>-24983</v>
      </c>
      <c r="P35" s="102">
        <v>-5813</v>
      </c>
      <c r="Q35" s="102">
        <v>-3936</v>
      </c>
      <c r="R35" s="102">
        <v>-9749</v>
      </c>
      <c r="S35" s="102">
        <v>-2148</v>
      </c>
      <c r="T35" s="102">
        <v>-11897</v>
      </c>
      <c r="U35" s="102">
        <v>-3480</v>
      </c>
      <c r="V35" s="102">
        <v>-15377</v>
      </c>
      <c r="W35" s="102">
        <v>-3507</v>
      </c>
      <c r="X35" s="102">
        <v>-4149</v>
      </c>
      <c r="Y35" s="102">
        <v>-7656</v>
      </c>
      <c r="Z35" s="102">
        <v>-8235</v>
      </c>
      <c r="AA35" s="102">
        <v>-15891</v>
      </c>
      <c r="AB35" s="102">
        <v>-12713</v>
      </c>
      <c r="AC35" s="102">
        <v>-28604</v>
      </c>
      <c r="AD35" s="102">
        <v>-18233</v>
      </c>
      <c r="AE35" s="102">
        <v>-20455</v>
      </c>
      <c r="AF35" s="102">
        <v>-38688</v>
      </c>
      <c r="AG35" s="102">
        <v>-24103</v>
      </c>
      <c r="AH35" s="102">
        <v>-62791</v>
      </c>
      <c r="AI35" s="102">
        <v>-25820</v>
      </c>
      <c r="AJ35" s="102">
        <v>-88611</v>
      </c>
      <c r="AK35" s="102">
        <v>-27891.23619</v>
      </c>
      <c r="AL35" s="102">
        <v>-27386</v>
      </c>
      <c r="AM35" s="102">
        <v>-55277</v>
      </c>
      <c r="AN35" s="102">
        <v>-29483.090180000003</v>
      </c>
      <c r="AO35" s="102">
        <v>-84760</v>
      </c>
      <c r="AP35" s="102">
        <v>-31532</v>
      </c>
      <c r="AQ35" s="102">
        <v>-116293</v>
      </c>
    </row>
    <row r="36" spans="1:43" x14ac:dyDescent="0.35">
      <c r="A36" s="101" t="s">
        <v>691</v>
      </c>
      <c r="B36" s="102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0</v>
      </c>
      <c r="AD36" s="102">
        <v>-7850.29079</v>
      </c>
      <c r="AE36" s="102">
        <v>-13851</v>
      </c>
      <c r="AF36" s="102">
        <v>-21701</v>
      </c>
      <c r="AG36" s="102">
        <v>-16296</v>
      </c>
      <c r="AH36" s="102">
        <v>-37997</v>
      </c>
      <c r="AI36" s="102">
        <v>-16330</v>
      </c>
      <c r="AJ36" s="102">
        <v>-54328</v>
      </c>
      <c r="AK36" s="102">
        <v>-17861.135539999999</v>
      </c>
      <c r="AL36" s="102">
        <v>-17320</v>
      </c>
      <c r="AM36" s="102">
        <v>-35182</v>
      </c>
      <c r="AN36" s="102">
        <v>-18413.234649999999</v>
      </c>
      <c r="AO36" s="102">
        <v>-53595</v>
      </c>
      <c r="AP36" s="102">
        <v>-16975</v>
      </c>
      <c r="AQ36" s="102">
        <v>-70570</v>
      </c>
    </row>
    <row r="37" spans="1:43" x14ac:dyDescent="0.35">
      <c r="A37" s="101" t="s">
        <v>754</v>
      </c>
      <c r="B37" s="102">
        <v>0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f>-1544780.46/1000</f>
        <v>-1544.7804599999999</v>
      </c>
      <c r="AJ37" s="102">
        <f>SUM(AI37)</f>
        <v>-1544.7804599999999</v>
      </c>
      <c r="AK37" s="102">
        <v>-1545</v>
      </c>
      <c r="AL37" s="102">
        <v>-1545</v>
      </c>
      <c r="AM37" s="102">
        <v>-3090</v>
      </c>
      <c r="AN37" s="102">
        <v>-1004.82445</v>
      </c>
      <c r="AO37" s="102">
        <v>-4095</v>
      </c>
      <c r="AP37" s="102" t="s">
        <v>47</v>
      </c>
      <c r="AQ37" s="102">
        <v>-4095</v>
      </c>
    </row>
    <row r="38" spans="1:43" x14ac:dyDescent="0.35">
      <c r="A38" s="101" t="s">
        <v>692</v>
      </c>
      <c r="B38" s="102">
        <v>-1186</v>
      </c>
      <c r="C38" s="102">
        <v>-1048</v>
      </c>
      <c r="D38" s="102">
        <v>-2234</v>
      </c>
      <c r="E38" s="102" t="s">
        <v>29</v>
      </c>
      <c r="F38" s="102">
        <v>-2850</v>
      </c>
      <c r="G38" s="102">
        <v>-462</v>
      </c>
      <c r="H38" s="102">
        <v>-3312</v>
      </c>
      <c r="I38" s="102">
        <v>-1978</v>
      </c>
      <c r="J38" s="102">
        <v>-925</v>
      </c>
      <c r="K38" s="102">
        <v>-2903</v>
      </c>
      <c r="L38" s="102">
        <v>-1044</v>
      </c>
      <c r="M38" s="102">
        <v>-3947</v>
      </c>
      <c r="N38" s="102">
        <v>-462</v>
      </c>
      <c r="O38" s="102">
        <v>-4409</v>
      </c>
      <c r="P38" s="102">
        <v>-510</v>
      </c>
      <c r="Q38" s="102">
        <v>-837</v>
      </c>
      <c r="R38" s="102">
        <v>-1347</v>
      </c>
      <c r="S38" s="102">
        <v>-1237</v>
      </c>
      <c r="T38" s="102">
        <v>-2585</v>
      </c>
      <c r="U38" s="102">
        <v>-1366</v>
      </c>
      <c r="V38" s="102">
        <v>-3951</v>
      </c>
      <c r="W38" s="102">
        <v>-1320</v>
      </c>
      <c r="X38" s="102">
        <v>-1005</v>
      </c>
      <c r="Y38" s="102">
        <v>-2324</v>
      </c>
      <c r="Z38" s="102">
        <v>-1780</v>
      </c>
      <c r="AA38" s="102">
        <v>-4104</v>
      </c>
      <c r="AB38" s="102">
        <v>-3265</v>
      </c>
      <c r="AC38" s="102">
        <v>-7369</v>
      </c>
      <c r="AD38" s="102">
        <v>-1517.4955500000001</v>
      </c>
      <c r="AE38" s="102">
        <v>-3189</v>
      </c>
      <c r="AF38" s="102">
        <v>-4707</v>
      </c>
      <c r="AG38" s="102">
        <v>-970</v>
      </c>
      <c r="AH38" s="102">
        <v>-5676</v>
      </c>
      <c r="AI38" s="102">
        <v>-529.21954000000005</v>
      </c>
      <c r="AJ38" s="102">
        <v>-6204.2195400000001</v>
      </c>
      <c r="AK38" s="102">
        <v>-3256.0821100000003</v>
      </c>
      <c r="AL38" s="102">
        <v>-1589</v>
      </c>
      <c r="AM38" s="102">
        <v>-4845</v>
      </c>
      <c r="AN38" s="102">
        <v>-1730.8891500000002</v>
      </c>
      <c r="AO38" s="102">
        <v>-6576</v>
      </c>
      <c r="AP38" s="102">
        <v>-1237</v>
      </c>
      <c r="AQ38" s="102">
        <v>-7813</v>
      </c>
    </row>
    <row r="39" spans="1:43" x14ac:dyDescent="0.35">
      <c r="A39" s="159" t="s">
        <v>693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7981</v>
      </c>
      <c r="J39" s="99">
        <v>11295</v>
      </c>
      <c r="K39" s="99">
        <v>19276</v>
      </c>
      <c r="L39" s="99">
        <v>11660</v>
      </c>
      <c r="M39" s="99">
        <v>30936</v>
      </c>
      <c r="N39" s="99">
        <v>20604</v>
      </c>
      <c r="O39" s="99">
        <v>51540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52841</v>
      </c>
      <c r="V39" s="99">
        <v>134351</v>
      </c>
      <c r="W39" s="99">
        <v>16325</v>
      </c>
      <c r="X39" s="99">
        <v>70879</v>
      </c>
      <c r="Y39" s="99">
        <v>87204</v>
      </c>
      <c r="Z39" s="99">
        <v>33557</v>
      </c>
      <c r="AA39" s="99">
        <v>120762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73960</v>
      </c>
      <c r="AH39" s="99">
        <v>163681</v>
      </c>
      <c r="AI39" s="99">
        <v>125879</v>
      </c>
      <c r="AJ39" s="99">
        <v>289559</v>
      </c>
      <c r="AK39" s="99">
        <v>68627.462370000008</v>
      </c>
      <c r="AL39" s="99">
        <v>43652</v>
      </c>
      <c r="AM39" s="99">
        <v>112280</v>
      </c>
      <c r="AN39" s="99">
        <v>48692.000270000004</v>
      </c>
      <c r="AO39" s="99">
        <v>160972</v>
      </c>
      <c r="AP39" s="99">
        <v>37773</v>
      </c>
      <c r="AQ39" s="99">
        <v>198745</v>
      </c>
    </row>
    <row r="40" spans="1:43" x14ac:dyDescent="0.35">
      <c r="A40" s="101" t="s">
        <v>694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2401</v>
      </c>
      <c r="J40" s="31">
        <v>4170</v>
      </c>
      <c r="K40" s="31">
        <v>6571</v>
      </c>
      <c r="L40" s="31">
        <v>4014</v>
      </c>
      <c r="M40" s="31">
        <v>10585</v>
      </c>
      <c r="N40" s="31">
        <v>8800</v>
      </c>
      <c r="O40" s="31">
        <v>19385</v>
      </c>
      <c r="P40" s="31">
        <v>9422</v>
      </c>
      <c r="Q40" s="31">
        <v>13539</v>
      </c>
      <c r="R40" s="31">
        <v>22961</v>
      </c>
      <c r="S40" s="31">
        <v>44295</v>
      </c>
      <c r="T40" s="31">
        <v>67256</v>
      </c>
      <c r="U40" s="31">
        <v>49025</v>
      </c>
      <c r="V40" s="31">
        <v>116281</v>
      </c>
      <c r="W40" s="31">
        <v>12532</v>
      </c>
      <c r="X40" s="31">
        <v>68651</v>
      </c>
      <c r="Y40" s="31">
        <v>81183</v>
      </c>
      <c r="Z40" s="31">
        <v>20437</v>
      </c>
      <c r="AA40" s="31">
        <v>101620</v>
      </c>
      <c r="AB40" s="31">
        <v>24760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  <c r="AL40" s="31">
        <v>24448</v>
      </c>
      <c r="AM40" s="31">
        <v>49084</v>
      </c>
      <c r="AN40" s="31">
        <v>22443.641439999999</v>
      </c>
      <c r="AO40" s="31">
        <v>71528</v>
      </c>
      <c r="AP40" s="31">
        <v>10496</v>
      </c>
      <c r="AQ40" s="31">
        <v>82023</v>
      </c>
    </row>
    <row r="41" spans="1:43" x14ac:dyDescent="0.35">
      <c r="A41" s="101" t="s">
        <v>695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31">
        <v>11101</v>
      </c>
      <c r="AA41" s="31">
        <v>11101</v>
      </c>
      <c r="AB41" s="31">
        <v>26267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  <c r="AL41" s="31">
        <v>16876</v>
      </c>
      <c r="AM41" s="31">
        <v>59659</v>
      </c>
      <c r="AN41" s="31">
        <v>22935.087350000002</v>
      </c>
      <c r="AO41" s="31">
        <v>82594</v>
      </c>
      <c r="AP41" s="31">
        <v>22398</v>
      </c>
      <c r="AQ41" s="31">
        <v>104992</v>
      </c>
    </row>
    <row r="42" spans="1:43" x14ac:dyDescent="0.35">
      <c r="A42" s="101" t="s">
        <v>696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  <c r="AL42" s="31">
        <v>2325</v>
      </c>
      <c r="AM42" s="31">
        <v>3533</v>
      </c>
      <c r="AN42" s="31">
        <v>3309.8054300000003</v>
      </c>
      <c r="AO42" s="31">
        <v>6843</v>
      </c>
      <c r="AP42" s="31">
        <v>4844</v>
      </c>
      <c r="AQ42" s="31">
        <v>11687</v>
      </c>
    </row>
    <row r="43" spans="1:43" x14ac:dyDescent="0.35">
      <c r="A43" s="101" t="s">
        <v>692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227</v>
      </c>
      <c r="T43" s="31">
        <v>1082</v>
      </c>
      <c r="U43" s="31">
        <v>19</v>
      </c>
      <c r="V43" s="31">
        <v>1101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  <c r="AL43" s="31">
        <v>3</v>
      </c>
      <c r="AM43" s="31">
        <v>4</v>
      </c>
      <c r="AN43" s="31">
        <v>3.5030900000000003</v>
      </c>
      <c r="AO43" s="31">
        <v>8</v>
      </c>
      <c r="AP43" s="31">
        <v>36</v>
      </c>
      <c r="AQ43" s="31">
        <v>43</v>
      </c>
    </row>
    <row r="44" spans="1:43" x14ac:dyDescent="0.35">
      <c r="A44" s="159" t="s">
        <v>826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 t="s">
        <v>22</v>
      </c>
      <c r="AL44" s="99">
        <v>1157</v>
      </c>
      <c r="AM44" s="99">
        <v>1157</v>
      </c>
      <c r="AN44" s="99">
        <v>1940.7631000000001</v>
      </c>
      <c r="AO44" s="99">
        <v>3098</v>
      </c>
      <c r="AP44" s="99">
        <v>3970</v>
      </c>
      <c r="AQ44" s="99">
        <v>7068</v>
      </c>
    </row>
    <row r="45" spans="1:43" x14ac:dyDescent="0.35">
      <c r="A45" s="107" t="s">
        <v>697</v>
      </c>
      <c r="B45" s="108">
        <v>-88495</v>
      </c>
      <c r="C45" s="108">
        <v>52539</v>
      </c>
      <c r="D45" s="108">
        <v>-35956</v>
      </c>
      <c r="E45" s="108">
        <v>39682</v>
      </c>
      <c r="F45" s="108">
        <v>3725</v>
      </c>
      <c r="G45" s="108">
        <v>221825</v>
      </c>
      <c r="H45" s="108">
        <v>225550</v>
      </c>
      <c r="I45" s="108">
        <v>-42721</v>
      </c>
      <c r="J45" s="108">
        <v>44089</v>
      </c>
      <c r="K45" s="108">
        <v>1368</v>
      </c>
      <c r="L45" s="108">
        <v>21111</v>
      </c>
      <c r="M45" s="108">
        <v>22479</v>
      </c>
      <c r="N45" s="108">
        <v>251443</v>
      </c>
      <c r="O45" s="108">
        <v>273922</v>
      </c>
      <c r="P45" s="108">
        <v>-74559</v>
      </c>
      <c r="Q45" s="108">
        <v>-269686</v>
      </c>
      <c r="R45" s="108">
        <v>-344244</v>
      </c>
      <c r="S45" s="108">
        <v>-39767</v>
      </c>
      <c r="T45" s="108">
        <v>-384013</v>
      </c>
      <c r="U45" s="108">
        <v>181810</v>
      </c>
      <c r="V45" s="108">
        <v>-202203</v>
      </c>
      <c r="W45" s="108">
        <v>-194521</v>
      </c>
      <c r="X45" s="108">
        <v>118002</v>
      </c>
      <c r="Y45" s="108">
        <v>-76517</v>
      </c>
      <c r="Z45" s="108">
        <v>-70426</v>
      </c>
      <c r="AA45" s="108">
        <v>-146940</v>
      </c>
      <c r="AB45" s="108">
        <v>194476</v>
      </c>
      <c r="AC45" s="108">
        <v>47535</v>
      </c>
      <c r="AD45" s="108">
        <v>-225468</v>
      </c>
      <c r="AE45" s="108">
        <v>9386</v>
      </c>
      <c r="AF45" s="108">
        <v>-216082</v>
      </c>
      <c r="AG45" s="108">
        <v>-84037</v>
      </c>
      <c r="AH45" s="108">
        <v>-300119</v>
      </c>
      <c r="AI45" s="108">
        <v>310261</v>
      </c>
      <c r="AJ45" s="108">
        <v>10142</v>
      </c>
      <c r="AK45" s="108">
        <v>-187926.25359999971</v>
      </c>
      <c r="AL45" s="108">
        <v>1580</v>
      </c>
      <c r="AM45" s="108">
        <v>-186347</v>
      </c>
      <c r="AN45" s="108">
        <v>-75362.799870000134</v>
      </c>
      <c r="AO45" s="108">
        <v>-261710</v>
      </c>
      <c r="AP45" s="108">
        <v>248104</v>
      </c>
      <c r="AQ45" s="108">
        <v>-13606</v>
      </c>
    </row>
    <row r="46" spans="1:43" x14ac:dyDescent="0.35">
      <c r="A46" s="36" t="s">
        <v>698</v>
      </c>
      <c r="B46" s="31">
        <v>28682</v>
      </c>
      <c r="C46" s="31">
        <v>-23249</v>
      </c>
      <c r="D46" s="31">
        <v>5433</v>
      </c>
      <c r="E46" s="31">
        <v>-7571</v>
      </c>
      <c r="F46" s="31">
        <v>-2138</v>
      </c>
      <c r="G46" s="31">
        <v>-49776</v>
      </c>
      <c r="H46" s="31">
        <v>-51914</v>
      </c>
      <c r="I46" s="31">
        <v>13840</v>
      </c>
      <c r="J46" s="31">
        <v>-14962</v>
      </c>
      <c r="K46" s="31">
        <v>-1122</v>
      </c>
      <c r="L46" s="31">
        <v>-7240</v>
      </c>
      <c r="M46" s="31">
        <v>-8362</v>
      </c>
      <c r="N46" s="31">
        <v>-51315</v>
      </c>
      <c r="O46" s="31">
        <v>-59677</v>
      </c>
      <c r="P46" s="31">
        <v>28666</v>
      </c>
      <c r="Q46" s="31">
        <v>88134</v>
      </c>
      <c r="R46" s="31">
        <v>116800</v>
      </c>
      <c r="S46" s="31">
        <v>19826</v>
      </c>
      <c r="T46" s="31">
        <v>136626</v>
      </c>
      <c r="U46" s="31">
        <v>-65465</v>
      </c>
      <c r="V46" s="31">
        <v>71161</v>
      </c>
      <c r="W46" s="31">
        <v>64467</v>
      </c>
      <c r="X46" s="31">
        <v>-39780</v>
      </c>
      <c r="Y46" s="31">
        <v>24687</v>
      </c>
      <c r="Z46" s="31">
        <v>322237</v>
      </c>
      <c r="AA46" s="31">
        <v>346925</v>
      </c>
      <c r="AB46" s="31">
        <v>-34732</v>
      </c>
      <c r="AC46" s="31">
        <v>312193</v>
      </c>
      <c r="AD46" s="31">
        <v>82007</v>
      </c>
      <c r="AE46" s="31">
        <v>3105</v>
      </c>
      <c r="AF46" s="31">
        <v>85112</v>
      </c>
      <c r="AG46" s="31">
        <v>35756</v>
      </c>
      <c r="AH46" s="31">
        <v>120868</v>
      </c>
      <c r="AI46" s="31">
        <v>-94925</v>
      </c>
      <c r="AJ46" s="31">
        <v>25942</v>
      </c>
      <c r="AK46" s="31">
        <v>65703.583019999991</v>
      </c>
      <c r="AL46" s="31">
        <v>5450</v>
      </c>
      <c r="AM46" s="31">
        <v>71153</v>
      </c>
      <c r="AN46" s="31">
        <v>36008.100150704326</v>
      </c>
      <c r="AO46" s="31">
        <v>107161</v>
      </c>
      <c r="AP46" s="31">
        <v>-77603</v>
      </c>
      <c r="AQ46" s="31">
        <v>29558</v>
      </c>
    </row>
    <row r="47" spans="1:43" x14ac:dyDescent="0.35">
      <c r="A47" s="107" t="s">
        <v>699</v>
      </c>
      <c r="B47" s="108">
        <v>-59813</v>
      </c>
      <c r="C47" s="108">
        <v>29290</v>
      </c>
      <c r="D47" s="108">
        <v>-30523</v>
      </c>
      <c r="E47" s="108">
        <v>32111</v>
      </c>
      <c r="F47" s="108">
        <v>1587</v>
      </c>
      <c r="G47" s="108">
        <v>172049</v>
      </c>
      <c r="H47" s="108">
        <v>173636</v>
      </c>
      <c r="I47" s="108">
        <v>-28881</v>
      </c>
      <c r="J47" s="108">
        <v>29127</v>
      </c>
      <c r="K47" s="108">
        <v>246</v>
      </c>
      <c r="L47" s="108">
        <v>13871</v>
      </c>
      <c r="M47" s="108">
        <v>14117</v>
      </c>
      <c r="N47" s="108">
        <v>200128</v>
      </c>
      <c r="O47" s="108">
        <v>214245</v>
      </c>
      <c r="P47" s="108">
        <v>-45893</v>
      </c>
      <c r="Q47" s="108">
        <v>-181552</v>
      </c>
      <c r="R47" s="108">
        <v>-227444</v>
      </c>
      <c r="S47" s="108">
        <v>-19941</v>
      </c>
      <c r="T47" s="108">
        <v>-247387</v>
      </c>
      <c r="U47" s="108">
        <v>116345</v>
      </c>
      <c r="V47" s="108">
        <v>-131042</v>
      </c>
      <c r="W47" s="108">
        <v>-130054</v>
      </c>
      <c r="X47" s="108">
        <v>78222</v>
      </c>
      <c r="Y47" s="108">
        <v>-51830</v>
      </c>
      <c r="Z47" s="108">
        <v>251811</v>
      </c>
      <c r="AA47" s="108">
        <v>199984</v>
      </c>
      <c r="AB47" s="108">
        <v>159744</v>
      </c>
      <c r="AC47" s="108">
        <v>359728</v>
      </c>
      <c r="AD47" s="108">
        <v>-143461</v>
      </c>
      <c r="AE47" s="108">
        <v>12491</v>
      </c>
      <c r="AF47" s="108">
        <v>-130970</v>
      </c>
      <c r="AG47" s="108">
        <v>-48281</v>
      </c>
      <c r="AH47" s="108">
        <v>-179251</v>
      </c>
      <c r="AI47" s="108">
        <v>215336</v>
      </c>
      <c r="AJ47" s="108">
        <v>36084</v>
      </c>
      <c r="AK47" s="108">
        <v>-122222.67057999971</v>
      </c>
      <c r="AL47" s="108">
        <v>7029</v>
      </c>
      <c r="AM47" s="108">
        <v>-115193</v>
      </c>
      <c r="AN47" s="108">
        <v>-39354.699719295808</v>
      </c>
      <c r="AO47" s="108">
        <v>-154549</v>
      </c>
      <c r="AP47" s="108">
        <v>170501</v>
      </c>
      <c r="AQ47" s="108">
        <v>15952</v>
      </c>
    </row>
    <row r="48" spans="1:43" x14ac:dyDescent="0.35">
      <c r="A48" s="25"/>
      <c r="B48" s="117"/>
      <c r="C48" s="117"/>
      <c r="D48" s="117"/>
      <c r="E48" s="117"/>
      <c r="F48" s="117"/>
      <c r="G48" s="117"/>
      <c r="H48" s="117"/>
      <c r="I48" s="117"/>
      <c r="J48" s="117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</row>
    <row r="49" spans="1:43" x14ac:dyDescent="0.35">
      <c r="A49" s="110" t="s">
        <v>709</v>
      </c>
      <c r="B49" s="111">
        <v>-5.9878507086752908E-2</v>
      </c>
      <c r="C49" s="111">
        <v>2.3711012223030847E-2</v>
      </c>
      <c r="D49" s="111">
        <v>-1.3661731709424012E-2</v>
      </c>
      <c r="E49" s="111">
        <v>2.644648110506775E-2</v>
      </c>
      <c r="F49" s="111">
        <v>4.6021543418150817E-4</v>
      </c>
      <c r="G49" s="111">
        <v>0.10176024661551319</v>
      </c>
      <c r="H49" s="111">
        <v>3.3787146967356629E-2</v>
      </c>
      <c r="I49" s="111">
        <v>-2.7756500879854457E-2</v>
      </c>
      <c r="J49" s="111">
        <v>2.311061388683916E-2</v>
      </c>
      <c r="K49" s="111">
        <v>1.0691733421185191E-4</v>
      </c>
      <c r="L49" s="111">
        <v>1.1169275192871505E-2</v>
      </c>
      <c r="M49" s="111">
        <v>3.9847778494111327E-3</v>
      </c>
      <c r="N49" s="111">
        <v>0.11485476721203092</v>
      </c>
      <c r="O49" s="111">
        <v>4.0536966034811328E-2</v>
      </c>
      <c r="P49" s="111">
        <v>-4.6980600911091776E-2</v>
      </c>
      <c r="Q49" s="111">
        <v>-0.61649212881843984</v>
      </c>
      <c r="R49" s="111">
        <v>-0.17890072065581095</v>
      </c>
      <c r="S49" s="111">
        <v>-1.8686202796042922E-2</v>
      </c>
      <c r="T49" s="111">
        <v>-0.1057890701404708</v>
      </c>
      <c r="U49" s="111">
        <v>6.6597290315416266E-2</v>
      </c>
      <c r="V49" s="111">
        <v>-3.2075008946304065E-2</v>
      </c>
      <c r="W49" s="111">
        <v>-0.16757916438488549</v>
      </c>
      <c r="X49" s="111">
        <v>6.6538504070296614E-2</v>
      </c>
      <c r="Y49" s="111">
        <v>-2.6556811747917804E-2</v>
      </c>
      <c r="Z49" s="111">
        <v>0.18800185455205176</v>
      </c>
      <c r="AA49" s="111">
        <v>6.0765610718938996E-2</v>
      </c>
      <c r="AB49" s="111">
        <v>8.5785494376610053E-2</v>
      </c>
      <c r="AC49" s="111">
        <v>6.9806654305427401E-2</v>
      </c>
      <c r="AD49" s="111">
        <v>-0.11984805651348678</v>
      </c>
      <c r="AE49" s="111">
        <v>7.6620620276769066E-3</v>
      </c>
      <c r="AF49" s="111">
        <v>-4.6323937205722567E-2</v>
      </c>
      <c r="AG49" s="111">
        <v>-3.4301689472412862E-2</v>
      </c>
      <c r="AH49" s="111">
        <v>-4.2328051073910383E-2</v>
      </c>
      <c r="AI49" s="111">
        <v>0.11</v>
      </c>
      <c r="AJ49" s="111">
        <v>6.0000000000000001E-3</v>
      </c>
      <c r="AK49" s="111">
        <v>-9.8520822442786177E-2</v>
      </c>
      <c r="AL49" s="111">
        <v>4.0000000000000001E-3</v>
      </c>
      <c r="AM49" s="111">
        <v>-0.04</v>
      </c>
      <c r="AN49" s="111">
        <v>-2.5510677285728253E-2</v>
      </c>
      <c r="AO49" s="111">
        <v>-3.4916675586872205E-2</v>
      </c>
      <c r="AP49" s="111">
        <v>7.4353904076440672E-2</v>
      </c>
      <c r="AQ49" s="111">
        <v>2.3740557331829032E-3</v>
      </c>
    </row>
    <row r="50" spans="1:43" x14ac:dyDescent="0.35">
      <c r="B50" s="118"/>
      <c r="C50" s="118"/>
      <c r="D50" s="118"/>
      <c r="E50" s="118"/>
      <c r="F50" s="118"/>
      <c r="G50" s="118"/>
      <c r="H50" s="118"/>
      <c r="I50" s="118"/>
      <c r="J50" s="109"/>
      <c r="K50" s="118"/>
      <c r="L50" s="118"/>
      <c r="M50" s="118"/>
      <c r="N50" s="118"/>
      <c r="O50" s="118"/>
      <c r="P50" s="118"/>
      <c r="Q50" s="118"/>
      <c r="R50" s="118"/>
      <c r="S50" s="25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</row>
    <row r="51" spans="1:43" x14ac:dyDescent="0.35">
      <c r="A51" s="104" t="s">
        <v>679</v>
      </c>
      <c r="B51" s="113">
        <v>52685</v>
      </c>
      <c r="C51" s="113">
        <v>53321</v>
      </c>
      <c r="D51" s="113">
        <v>106006</v>
      </c>
      <c r="E51" s="113">
        <v>53509</v>
      </c>
      <c r="F51" s="113">
        <v>159515</v>
      </c>
      <c r="G51" s="113">
        <v>45576</v>
      </c>
      <c r="H51" s="31">
        <v>205091</v>
      </c>
      <c r="I51" s="113">
        <v>55847</v>
      </c>
      <c r="J51" s="113">
        <v>57774</v>
      </c>
      <c r="K51" s="31">
        <v>113621</v>
      </c>
      <c r="L51" s="113">
        <v>59312</v>
      </c>
      <c r="M51" s="31">
        <v>172933</v>
      </c>
      <c r="N51" s="31">
        <v>60109</v>
      </c>
      <c r="O51" s="31">
        <v>233042</v>
      </c>
      <c r="P51" s="31">
        <v>60261</v>
      </c>
      <c r="Q51" s="31">
        <v>60841</v>
      </c>
      <c r="R51" s="31">
        <v>121102</v>
      </c>
      <c r="S51" s="31">
        <v>60980</v>
      </c>
      <c r="T51" s="31">
        <v>182082</v>
      </c>
      <c r="U51" s="31">
        <v>64250</v>
      </c>
      <c r="V51" s="31">
        <v>246332</v>
      </c>
      <c r="W51" s="31">
        <v>56959</v>
      </c>
      <c r="X51" s="31">
        <v>59936</v>
      </c>
      <c r="Y51" s="31">
        <v>116895</v>
      </c>
      <c r="Z51" s="31">
        <v>61611</v>
      </c>
      <c r="AA51" s="31">
        <v>178506</v>
      </c>
      <c r="AB51" s="31">
        <v>68149</v>
      </c>
      <c r="AC51" s="31">
        <v>246655</v>
      </c>
      <c r="AD51" s="31">
        <v>80815</v>
      </c>
      <c r="AE51" s="31">
        <v>82738</v>
      </c>
      <c r="AF51" s="31">
        <v>163554</v>
      </c>
      <c r="AG51" s="31">
        <v>84145</v>
      </c>
      <c r="AH51" s="31">
        <v>247698</v>
      </c>
      <c r="AI51" s="31">
        <v>47362</v>
      </c>
      <c r="AJ51" s="31">
        <v>295060</v>
      </c>
      <c r="AK51" s="31">
        <v>88157.538669999994</v>
      </c>
      <c r="AL51" s="31">
        <v>90068</v>
      </c>
      <c r="AM51" s="31">
        <v>178226</v>
      </c>
      <c r="AN51" s="31">
        <v>93554.730509999994</v>
      </c>
      <c r="AO51" s="31">
        <v>271780</v>
      </c>
      <c r="AP51" s="31">
        <v>95874</v>
      </c>
      <c r="AQ51" s="31">
        <v>367654</v>
      </c>
    </row>
    <row r="52" spans="1:43" x14ac:dyDescent="0.35">
      <c r="A52" s="34" t="s">
        <v>700</v>
      </c>
      <c r="B52" s="108">
        <v>-11446</v>
      </c>
      <c r="C52" s="108">
        <v>160526</v>
      </c>
      <c r="D52" s="108">
        <v>149080</v>
      </c>
      <c r="E52" s="108">
        <v>115251</v>
      </c>
      <c r="F52" s="108">
        <v>264331</v>
      </c>
      <c r="G52" s="108">
        <v>296981</v>
      </c>
      <c r="H52" s="108">
        <v>561312</v>
      </c>
      <c r="I52" s="108">
        <v>25413</v>
      </c>
      <c r="J52" s="108">
        <v>123700</v>
      </c>
      <c r="K52" s="108">
        <v>149113</v>
      </c>
      <c r="L52" s="108">
        <v>104156</v>
      </c>
      <c r="M52" s="108">
        <v>253269</v>
      </c>
      <c r="N52" s="108">
        <v>317006</v>
      </c>
      <c r="O52" s="108">
        <v>570275</v>
      </c>
      <c r="P52" s="108">
        <v>-8131</v>
      </c>
      <c r="Q52" s="108">
        <v>-202322</v>
      </c>
      <c r="R52" s="108">
        <v>-210452</v>
      </c>
      <c r="S52" s="108">
        <v>394</v>
      </c>
      <c r="T52" s="108">
        <v>-210059</v>
      </c>
      <c r="U52" s="108">
        <v>213832</v>
      </c>
      <c r="V52" s="108">
        <v>3773</v>
      </c>
      <c r="W52" s="108">
        <v>-131028</v>
      </c>
      <c r="X52" s="108">
        <v>124772</v>
      </c>
      <c r="Y52" s="108">
        <v>-6256</v>
      </c>
      <c r="Z52" s="108">
        <v>-2132</v>
      </c>
      <c r="AA52" s="108">
        <v>-8388</v>
      </c>
      <c r="AB52" s="108">
        <v>258975</v>
      </c>
      <c r="AC52" s="108">
        <v>250584</v>
      </c>
      <c r="AD52" s="108">
        <v>-114417</v>
      </c>
      <c r="AE52" s="108">
        <v>150156</v>
      </c>
      <c r="AF52" s="108">
        <v>35738</v>
      </c>
      <c r="AG52" s="108">
        <v>61242</v>
      </c>
      <c r="AH52" s="108">
        <v>96981</v>
      </c>
      <c r="AI52" s="108">
        <v>363140</v>
      </c>
      <c r="AJ52" s="108">
        <v>460120</v>
      </c>
      <c r="AK52" s="108">
        <v>-36749.848429999707</v>
      </c>
      <c r="AL52" s="108">
        <v>156513</v>
      </c>
      <c r="AM52" s="108">
        <v>119764</v>
      </c>
      <c r="AN52" s="108">
        <v>88615.210139999865</v>
      </c>
      <c r="AO52" s="108">
        <v>208379.21013999986</v>
      </c>
      <c r="AP52" s="108">
        <v>414233</v>
      </c>
      <c r="AQ52" s="108">
        <v>622611</v>
      </c>
    </row>
    <row r="53" spans="1:43" x14ac:dyDescent="0.35">
      <c r="A53" s="104" t="s">
        <v>701</v>
      </c>
      <c r="B53" s="16">
        <v>2171</v>
      </c>
      <c r="C53" s="16">
        <v>-116</v>
      </c>
      <c r="D53" s="16">
        <v>2055</v>
      </c>
      <c r="E53" s="16">
        <v>-158</v>
      </c>
      <c r="F53" s="16">
        <v>1897</v>
      </c>
      <c r="G53" s="16">
        <v>8911</v>
      </c>
      <c r="H53" s="16">
        <v>10808</v>
      </c>
      <c r="I53" s="16">
        <v>-2132</v>
      </c>
      <c r="J53" s="16">
        <v>-10723</v>
      </c>
      <c r="K53" s="16">
        <v>-12855</v>
      </c>
      <c r="L53" s="16">
        <v>-12515</v>
      </c>
      <c r="M53" s="16">
        <v>-25370</v>
      </c>
      <c r="N53" s="16">
        <v>-50920</v>
      </c>
      <c r="O53" s="16">
        <v>-76290</v>
      </c>
      <c r="P53" s="16">
        <v>4335</v>
      </c>
      <c r="Q53" s="16">
        <v>11578</v>
      </c>
      <c r="R53" s="16">
        <v>15913</v>
      </c>
      <c r="S53" s="16">
        <v>21171</v>
      </c>
      <c r="T53" s="16">
        <v>37081</v>
      </c>
      <c r="U53" s="16">
        <v>40862</v>
      </c>
      <c r="V53" s="16">
        <v>77943</v>
      </c>
      <c r="W53" s="16">
        <v>-1948</v>
      </c>
      <c r="X53" s="16">
        <v>47495</v>
      </c>
      <c r="Y53" s="16">
        <v>45546</v>
      </c>
      <c r="Z53" s="16">
        <v>-6323</v>
      </c>
      <c r="AA53" s="16">
        <v>39223</v>
      </c>
      <c r="AB53" s="16">
        <v>-18212</v>
      </c>
      <c r="AC53" s="31">
        <v>21012</v>
      </c>
      <c r="AD53" s="31">
        <v>8071</v>
      </c>
      <c r="AE53" s="31">
        <v>2860</v>
      </c>
      <c r="AF53" s="31">
        <v>10931</v>
      </c>
      <c r="AG53" s="31">
        <v>9775</v>
      </c>
      <c r="AH53" s="31">
        <v>20706</v>
      </c>
      <c r="AI53" s="31">
        <v>15414</v>
      </c>
      <c r="AJ53" s="31">
        <v>36120</v>
      </c>
      <c r="AK53" s="31">
        <v>2118.5689900000002</v>
      </c>
      <c r="AL53" s="31">
        <v>4078</v>
      </c>
      <c r="AM53" s="31">
        <v>6196</v>
      </c>
      <c r="AN53" s="31">
        <v>2239.7142699999995</v>
      </c>
      <c r="AO53" s="31">
        <v>8435</v>
      </c>
      <c r="AP53" s="31">
        <v>9994</v>
      </c>
      <c r="AQ53" s="31">
        <v>18430</v>
      </c>
    </row>
    <row r="54" spans="1:43" x14ac:dyDescent="0.35">
      <c r="A54" s="104" t="s">
        <v>702</v>
      </c>
      <c r="B54" s="31">
        <v>966</v>
      </c>
      <c r="C54" s="31">
        <v>1135</v>
      </c>
      <c r="D54" s="31">
        <v>2101</v>
      </c>
      <c r="E54" s="31">
        <v>995</v>
      </c>
      <c r="F54" s="31">
        <v>3096</v>
      </c>
      <c r="G54" s="31">
        <v>906</v>
      </c>
      <c r="H54" s="31">
        <v>4002</v>
      </c>
      <c r="I54" s="31">
        <v>1369</v>
      </c>
      <c r="J54" s="31">
        <v>1234</v>
      </c>
      <c r="K54" s="31">
        <v>2603</v>
      </c>
      <c r="L54" s="31">
        <v>547</v>
      </c>
      <c r="M54" s="31">
        <v>3150</v>
      </c>
      <c r="N54" s="99">
        <v>0</v>
      </c>
      <c r="O54" s="31">
        <v>3150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 t="s">
        <v>22</v>
      </c>
      <c r="AH54" s="99" t="s">
        <v>22</v>
      </c>
      <c r="AI54" s="99" t="s">
        <v>22</v>
      </c>
      <c r="AJ54" s="99" t="s">
        <v>22</v>
      </c>
      <c r="AK54" s="99">
        <v>0</v>
      </c>
      <c r="AL54" s="99" t="s">
        <v>22</v>
      </c>
      <c r="AM54" s="99" t="s">
        <v>22</v>
      </c>
      <c r="AN54" s="31">
        <v>0</v>
      </c>
      <c r="AO54" s="99">
        <v>0</v>
      </c>
      <c r="AP54" s="99">
        <v>0</v>
      </c>
      <c r="AQ54" s="99">
        <v>0</v>
      </c>
    </row>
    <row r="55" spans="1:43" x14ac:dyDescent="0.35">
      <c r="A55" s="104" t="s">
        <v>703</v>
      </c>
      <c r="B55" s="99">
        <v>0</v>
      </c>
      <c r="C55" s="99">
        <v>0</v>
      </c>
      <c r="D55" s="99">
        <v>0</v>
      </c>
      <c r="E55" s="99">
        <v>0</v>
      </c>
      <c r="F55" s="99">
        <v>0</v>
      </c>
      <c r="G55" s="31">
        <v>34365</v>
      </c>
      <c r="H55" s="31">
        <v>34365</v>
      </c>
      <c r="I55" s="31">
        <v>5647</v>
      </c>
      <c r="J55" s="31">
        <v>7385</v>
      </c>
      <c r="K55" s="31">
        <v>13032</v>
      </c>
      <c r="L55" s="31">
        <v>7551</v>
      </c>
      <c r="M55" s="31">
        <v>20583</v>
      </c>
      <c r="N55" s="31">
        <v>11370</v>
      </c>
      <c r="O55" s="31">
        <v>31953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v>0</v>
      </c>
      <c r="AF55" s="99">
        <v>0</v>
      </c>
      <c r="AG55" s="99" t="s">
        <v>22</v>
      </c>
      <c r="AH55" s="99" t="s">
        <v>22</v>
      </c>
      <c r="AI55" s="99" t="s">
        <v>22</v>
      </c>
      <c r="AJ55" s="99" t="s">
        <v>22</v>
      </c>
      <c r="AK55" s="99">
        <v>0</v>
      </c>
      <c r="AL55" s="99" t="s">
        <v>22</v>
      </c>
      <c r="AM55" s="99" t="s">
        <v>22</v>
      </c>
      <c r="AN55" s="31">
        <v>0</v>
      </c>
      <c r="AO55" s="99">
        <v>0</v>
      </c>
      <c r="AP55" s="99">
        <v>0</v>
      </c>
      <c r="AQ55" s="99">
        <v>0</v>
      </c>
    </row>
    <row r="56" spans="1:43" x14ac:dyDescent="0.35">
      <c r="A56" s="104" t="s">
        <v>704</v>
      </c>
      <c r="B56" s="31">
        <v>5760</v>
      </c>
      <c r="C56" s="31">
        <v>8039</v>
      </c>
      <c r="D56" s="31">
        <v>13799</v>
      </c>
      <c r="E56" s="31">
        <v>5188</v>
      </c>
      <c r="F56" s="31">
        <v>18987</v>
      </c>
      <c r="G56" s="31">
        <v>5445</v>
      </c>
      <c r="H56" s="31">
        <v>24432</v>
      </c>
      <c r="I56" s="31">
        <v>6278</v>
      </c>
      <c r="J56" s="31">
        <v>6743</v>
      </c>
      <c r="K56" s="31">
        <v>13021</v>
      </c>
      <c r="L56" s="31">
        <v>7572</v>
      </c>
      <c r="M56" s="31">
        <v>20593</v>
      </c>
      <c r="N56" s="31">
        <v>11137</v>
      </c>
      <c r="O56" s="31">
        <v>31730</v>
      </c>
      <c r="P56" s="31">
        <v>8585</v>
      </c>
      <c r="Q56" s="16">
        <v>875</v>
      </c>
      <c r="R56" s="16">
        <v>9460</v>
      </c>
      <c r="S56" s="16">
        <v>3712</v>
      </c>
      <c r="T56" s="16">
        <v>13172</v>
      </c>
      <c r="U56" s="16">
        <v>3797</v>
      </c>
      <c r="V56" s="16">
        <v>16969</v>
      </c>
      <c r="W56" s="16">
        <v>3599</v>
      </c>
      <c r="X56" s="16">
        <v>2365</v>
      </c>
      <c r="Y56" s="16">
        <v>5964</v>
      </c>
      <c r="Z56" s="16">
        <v>2117</v>
      </c>
      <c r="AA56" s="16">
        <v>8081</v>
      </c>
      <c r="AB56" s="16">
        <v>4358</v>
      </c>
      <c r="AC56" s="16">
        <v>12438</v>
      </c>
      <c r="AD56" s="16">
        <v>2757</v>
      </c>
      <c r="AE56" s="16">
        <v>1899</v>
      </c>
      <c r="AF56" s="16">
        <v>4656</v>
      </c>
      <c r="AG56" s="16">
        <v>2044</v>
      </c>
      <c r="AH56" s="16">
        <v>6700</v>
      </c>
      <c r="AI56" s="16">
        <v>2547</v>
      </c>
      <c r="AJ56" s="16">
        <v>9247</v>
      </c>
      <c r="AK56" s="16">
        <v>1207.3453999999999</v>
      </c>
      <c r="AL56" s="16">
        <v>2325</v>
      </c>
      <c r="AM56" s="16">
        <v>3533</v>
      </c>
      <c r="AN56" s="31">
        <v>3309.8054300000003</v>
      </c>
      <c r="AO56" s="16">
        <v>6842</v>
      </c>
      <c r="AP56" s="16">
        <v>4843</v>
      </c>
      <c r="AQ56" s="16">
        <v>11686</v>
      </c>
    </row>
    <row r="57" spans="1:43" x14ac:dyDescent="0.35">
      <c r="A57" s="104" t="s">
        <v>705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16">
        <v>-518</v>
      </c>
      <c r="Q57" s="16">
        <v>-11158</v>
      </c>
      <c r="R57" s="16">
        <v>-11676</v>
      </c>
      <c r="S57" s="16">
        <v>-51341</v>
      </c>
      <c r="T57" s="16">
        <v>-63017</v>
      </c>
      <c r="U57" s="16">
        <v>-94202</v>
      </c>
      <c r="V57" s="16">
        <v>-157219</v>
      </c>
      <c r="W57" s="16">
        <v>-4358</v>
      </c>
      <c r="X57" s="16">
        <v>-173339</v>
      </c>
      <c r="Y57" s="16">
        <v>-177697</v>
      </c>
      <c r="Z57" s="16">
        <v>-7036</v>
      </c>
      <c r="AA57" s="16">
        <v>-184733</v>
      </c>
      <c r="AB57" s="16">
        <v>-43671</v>
      </c>
      <c r="AC57" s="16">
        <v>-228404</v>
      </c>
      <c r="AD57" s="16">
        <v>-3537</v>
      </c>
      <c r="AE57" s="16">
        <v>-17207</v>
      </c>
      <c r="AF57" s="16">
        <v>-20744</v>
      </c>
      <c r="AG57" s="16">
        <v>-46729</v>
      </c>
      <c r="AH57" s="16">
        <v>-67473</v>
      </c>
      <c r="AI57" s="16">
        <v>-132909</v>
      </c>
      <c r="AJ57" s="16">
        <v>-200382</v>
      </c>
      <c r="AK57" s="16">
        <v>-6593.0733200000004</v>
      </c>
      <c r="AL57" s="16">
        <v>-6682</v>
      </c>
      <c r="AM57" s="16">
        <v>-13275</v>
      </c>
      <c r="AN57" s="31">
        <v>-16890.872960000001</v>
      </c>
      <c r="AO57" s="16">
        <v>-30165</v>
      </c>
      <c r="AP57" s="16">
        <v>-46169</v>
      </c>
      <c r="AQ57" s="16">
        <v>-76335</v>
      </c>
    </row>
    <row r="58" spans="1:43" x14ac:dyDescent="0.35">
      <c r="A58" s="34" t="s">
        <v>706</v>
      </c>
      <c r="B58" s="108">
        <v>-2549</v>
      </c>
      <c r="C58" s="108">
        <v>169584</v>
      </c>
      <c r="D58" s="108">
        <v>167035</v>
      </c>
      <c r="E58" s="108">
        <v>121276</v>
      </c>
      <c r="F58" s="108">
        <v>288311</v>
      </c>
      <c r="G58" s="108">
        <v>346608</v>
      </c>
      <c r="H58" s="108">
        <v>634919</v>
      </c>
      <c r="I58" s="108">
        <v>36575</v>
      </c>
      <c r="J58" s="108">
        <v>128339</v>
      </c>
      <c r="K58" s="108">
        <v>164914</v>
      </c>
      <c r="L58" s="108">
        <v>107311</v>
      </c>
      <c r="M58" s="108">
        <v>272225</v>
      </c>
      <c r="N58" s="108">
        <v>288593</v>
      </c>
      <c r="O58" s="108">
        <v>560818</v>
      </c>
      <c r="P58" s="108">
        <v>4271</v>
      </c>
      <c r="Q58" s="108">
        <v>-201027</v>
      </c>
      <c r="R58" s="108">
        <v>-196755</v>
      </c>
      <c r="S58" s="108">
        <v>-26064</v>
      </c>
      <c r="T58" s="108">
        <v>-222823</v>
      </c>
      <c r="U58" s="108">
        <v>164289</v>
      </c>
      <c r="V58" s="108">
        <v>-58534</v>
      </c>
      <c r="W58" s="108">
        <v>-133736</v>
      </c>
      <c r="X58" s="108">
        <v>1293</v>
      </c>
      <c r="Y58" s="108">
        <v>-132443</v>
      </c>
      <c r="Z58" s="108">
        <v>-13374</v>
      </c>
      <c r="AA58" s="108">
        <v>-145817</v>
      </c>
      <c r="AB58" s="108">
        <v>201450</v>
      </c>
      <c r="AC58" s="108">
        <v>55630</v>
      </c>
      <c r="AD58" s="108">
        <v>-107127</v>
      </c>
      <c r="AE58" s="108">
        <v>137708</v>
      </c>
      <c r="AF58" s="108">
        <v>30581</v>
      </c>
      <c r="AG58" s="108">
        <v>26333</v>
      </c>
      <c r="AH58" s="108">
        <v>56915</v>
      </c>
      <c r="AI58" s="108">
        <v>248192</v>
      </c>
      <c r="AJ58" s="108">
        <v>305105</v>
      </c>
      <c r="AK58" s="108">
        <v>-40017.007359999712</v>
      </c>
      <c r="AL58" s="108">
        <v>156234</v>
      </c>
      <c r="AM58" s="108">
        <v>116217</v>
      </c>
      <c r="AN58" s="108">
        <v>77273.856879999861</v>
      </c>
      <c r="AO58" s="108">
        <v>193490</v>
      </c>
      <c r="AP58" s="108">
        <v>382902</v>
      </c>
      <c r="AQ58" s="108">
        <v>576393</v>
      </c>
    </row>
    <row r="59" spans="1:43" x14ac:dyDescent="0.35">
      <c r="A59" s="110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G59" s="25"/>
      <c r="AH59" s="25"/>
      <c r="AI59" s="25"/>
      <c r="AJ59" s="25"/>
      <c r="AK59" s="25"/>
      <c r="AL59" s="25"/>
      <c r="AM59" s="25"/>
      <c r="AP59" s="25"/>
      <c r="AQ59" s="25"/>
    </row>
    <row r="60" spans="1:43" x14ac:dyDescent="0.35">
      <c r="A60" s="110" t="s">
        <v>782</v>
      </c>
      <c r="B60" s="145">
        <v>-2.5517916600761234E-3</v>
      </c>
      <c r="C60" s="145">
        <v>0.13728263218950029</v>
      </c>
      <c r="D60" s="145">
        <v>7.4762879012011924E-2</v>
      </c>
      <c r="E60" s="145">
        <v>9.9882390535897245E-2</v>
      </c>
      <c r="F60" s="145">
        <v>8.3607543821238056E-2</v>
      </c>
      <c r="G60" s="145">
        <v>0.20500505994751375</v>
      </c>
      <c r="H60" s="145">
        <v>0.1235463934055559</v>
      </c>
      <c r="I60" s="145">
        <v>3.5150930358390522E-2</v>
      </c>
      <c r="J60" s="145">
        <v>0.10182967952837749</v>
      </c>
      <c r="K60" s="145">
        <v>7.167546851306239E-2</v>
      </c>
      <c r="L60" s="145">
        <v>8.6409493924175185E-2</v>
      </c>
      <c r="M60" s="145">
        <v>7.6840415814687646E-2</v>
      </c>
      <c r="N60" s="145">
        <v>0.16562540890840682</v>
      </c>
      <c r="O60" s="145">
        <v>0.10611150886933567</v>
      </c>
      <c r="P60" s="145">
        <v>4.3722168193683778E-3</v>
      </c>
      <c r="Q60" s="145">
        <v>-0.68262295749969437</v>
      </c>
      <c r="R60" s="145">
        <v>-0.15476166129963456</v>
      </c>
      <c r="S60" s="145">
        <v>-2.4423910018357288E-2</v>
      </c>
      <c r="T60" s="145">
        <v>-9.5284869358172125E-2</v>
      </c>
      <c r="U60" s="145">
        <v>9.4041017909058597E-2</v>
      </c>
      <c r="V60" s="145">
        <v>-1.4327304022091864E-2</v>
      </c>
      <c r="W60" s="145">
        <v>-0.17232355120316981</v>
      </c>
      <c r="X60" s="145">
        <v>1.099873255131466E-3</v>
      </c>
      <c r="Y60" s="145">
        <v>-6.7861543861267179E-2</v>
      </c>
      <c r="Z60" s="145">
        <v>-9.9850157569730483E-3</v>
      </c>
      <c r="AA60" s="145">
        <v>-4.4306839838204694E-2</v>
      </c>
      <c r="AB60" s="145">
        <v>0.10818239083889282</v>
      </c>
      <c r="AC60" s="145">
        <v>1.0795223555049721E-2</v>
      </c>
      <c r="AD60" s="145">
        <v>-8.9494446226642071E-2</v>
      </c>
      <c r="AE60" s="145">
        <v>8.4470998135243891E-2</v>
      </c>
      <c r="AF60" s="145">
        <v>1.0816464256609924E-2</v>
      </c>
      <c r="AG60" s="145">
        <v>1.8708526933515209E-2</v>
      </c>
      <c r="AH60" s="145">
        <v>1.3439819174630042E-2</v>
      </c>
      <c r="AI60" s="145">
        <v>0.127</v>
      </c>
      <c r="AJ60" s="145">
        <v>4.9000000000000002E-2</v>
      </c>
      <c r="AK60" s="145">
        <v>-3.2256769207359669E-2</v>
      </c>
      <c r="AL60" s="145">
        <v>9.5000000000000001E-2</v>
      </c>
      <c r="AM60" s="145">
        <v>0.04</v>
      </c>
      <c r="AN60" s="145">
        <v>5.0090800833189585E-2</v>
      </c>
      <c r="AO60" s="145">
        <v>4.3714748108368354E-2</v>
      </c>
      <c r="AP60" s="145">
        <v>0.1669800571621998</v>
      </c>
      <c r="AQ60" s="145">
        <v>8.5781569651421585E-2</v>
      </c>
    </row>
    <row r="61" spans="1:43" x14ac:dyDescent="0.35">
      <c r="A61" s="110" t="s">
        <v>783</v>
      </c>
      <c r="B61" s="151">
        <v>-2.736540600428571E-3</v>
      </c>
      <c r="C61" s="151">
        <v>0.14611097900145781</v>
      </c>
      <c r="D61" s="151">
        <v>7.984006653538038E-2</v>
      </c>
      <c r="E61" s="151">
        <v>0.10454349930563517</v>
      </c>
      <c r="F61" s="151">
        <v>8.8651802963741477E-2</v>
      </c>
      <c r="G61" s="151">
        <v>0.21265390363675182</v>
      </c>
      <c r="H61" s="151">
        <v>0.13005068117357141</v>
      </c>
      <c r="I61" s="151">
        <v>3.7293496503639112E-2</v>
      </c>
      <c r="J61" s="151">
        <v>0.10753847752349542</v>
      </c>
      <c r="K61" s="151">
        <v>7.5851893008695784E-2</v>
      </c>
      <c r="L61" s="151">
        <v>9.0513580284401124E-2</v>
      </c>
      <c r="M61" s="151">
        <v>8.1025687427319457E-2</v>
      </c>
      <c r="N61" s="151">
        <v>0.1705519492799531</v>
      </c>
      <c r="O61" s="151">
        <v>0.11101242337211584</v>
      </c>
      <c r="P61" s="151">
        <v>4.7170071798791095E-3</v>
      </c>
      <c r="Q61" s="151">
        <v>-0.73068842686827562</v>
      </c>
      <c r="R61" s="151">
        <v>-0.16666144318789192</v>
      </c>
      <c r="S61" s="151">
        <v>-2.4853272814825762E-2</v>
      </c>
      <c r="T61" s="151">
        <v>-9.995280991817096E-2</v>
      </c>
      <c r="U61" s="151">
        <v>9.7005385546942116E-2</v>
      </c>
      <c r="V61" s="151">
        <v>-1.4921146124705542E-2</v>
      </c>
      <c r="W61" s="151">
        <v>-0.18879106017806802</v>
      </c>
      <c r="X61" s="151">
        <v>1.1402679497400225E-3</v>
      </c>
      <c r="Y61" s="151">
        <v>-7.188909225521678E-2</v>
      </c>
      <c r="Z61" s="151">
        <v>-1.040581430904506E-2</v>
      </c>
      <c r="AA61" s="151">
        <v>-4.6623141886328892E-2</v>
      </c>
      <c r="AB61" s="151">
        <v>0.10989784328551182</v>
      </c>
      <c r="AC61" s="151">
        <v>1.1214294627318731E-2</v>
      </c>
      <c r="AD61" s="151">
        <v>-9.5216298059445856E-2</v>
      </c>
      <c r="AE61" s="151">
        <v>8.7680157293011721E-2</v>
      </c>
      <c r="AF61" s="151">
        <v>1.13445189550771E-2</v>
      </c>
      <c r="AG61" s="151">
        <v>1.9811313657189716E-2</v>
      </c>
      <c r="AH61" s="151">
        <v>1.4140889120670991E-2</v>
      </c>
      <c r="AI61" s="151">
        <v>0.13200000000000001</v>
      </c>
      <c r="AJ61" s="151">
        <v>5.1999999999999998E-2</v>
      </c>
      <c r="AK61" s="151">
        <v>-3.4578916877784957E-2</v>
      </c>
      <c r="AL61" s="151">
        <v>0.10100000000000001</v>
      </c>
      <c r="AM61" s="151">
        <v>4.2999999999999997E-2</v>
      </c>
      <c r="AN61" s="151">
        <v>5.3285614817537817E-2</v>
      </c>
      <c r="AO61" s="151">
        <v>4.654828528664183E-2</v>
      </c>
      <c r="AP61" s="151">
        <v>0.17564946562465095</v>
      </c>
      <c r="AQ61" s="151">
        <v>9.0961150936575433E-2</v>
      </c>
    </row>
    <row r="62" spans="1:43" x14ac:dyDescent="0.35">
      <c r="A62" s="4" t="s">
        <v>710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AA62"/>
      <c r="AB62" s="109"/>
      <c r="AC62"/>
      <c r="AD62"/>
      <c r="AE62"/>
      <c r="AF62"/>
      <c r="AN62" s="151"/>
      <c r="AO62" s="151"/>
    </row>
    <row r="63" spans="1:43" ht="26.5" x14ac:dyDescent="0.35">
      <c r="A63" s="131" t="s">
        <v>730</v>
      </c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N63" s="42"/>
      <c r="AO63" s="42"/>
    </row>
    <row r="64" spans="1:43" ht="52.5" x14ac:dyDescent="0.35">
      <c r="A64" s="131" t="s">
        <v>725</v>
      </c>
      <c r="AA64"/>
      <c r="AB64"/>
      <c r="AC64"/>
      <c r="AD64"/>
      <c r="AE64"/>
      <c r="AF64"/>
      <c r="AN64" s="97"/>
      <c r="AO64" s="97"/>
    </row>
    <row r="65" spans="1:41" s="25" customFormat="1" x14ac:dyDescent="0.35">
      <c r="A65" s="132" t="s">
        <v>708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20"/>
      <c r="AN65"/>
      <c r="AO65"/>
    </row>
    <row r="66" spans="1:41" x14ac:dyDescent="0.35">
      <c r="AC66" s="43"/>
      <c r="AD66" s="43"/>
      <c r="AE66" s="43"/>
      <c r="AF66" s="43"/>
      <c r="AG66" s="49"/>
      <c r="AN66" s="97"/>
      <c r="AO66" s="97"/>
    </row>
    <row r="67" spans="1:41" x14ac:dyDescent="0.35">
      <c r="A67" s="4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14"/>
      <c r="AN67"/>
      <c r="AO67"/>
    </row>
    <row r="68" spans="1:41" x14ac:dyDescent="0.35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49"/>
      <c r="AN68" s="97"/>
      <c r="AO68" s="97"/>
    </row>
    <row r="69" spans="1:41" x14ac:dyDescent="0.35">
      <c r="AC69" s="43"/>
      <c r="AD69" s="43"/>
      <c r="AE69" s="43"/>
      <c r="AF69" s="43"/>
      <c r="AG69" s="49"/>
      <c r="AN69"/>
      <c r="AO69"/>
    </row>
    <row r="70" spans="1:41" x14ac:dyDescent="0.35">
      <c r="AG70" s="49"/>
      <c r="AN70" s="97"/>
      <c r="AO70" s="97"/>
    </row>
    <row r="71" spans="1:41" x14ac:dyDescent="0.35">
      <c r="AG71" s="49"/>
      <c r="AN71"/>
      <c r="AO71"/>
    </row>
    <row r="72" spans="1:41" x14ac:dyDescent="0.35">
      <c r="AG72" s="49"/>
      <c r="AN72" s="97"/>
      <c r="AO72" s="97"/>
    </row>
    <row r="73" spans="1:41" x14ac:dyDescent="0.35">
      <c r="AN73"/>
      <c r="AO73"/>
    </row>
    <row r="74" spans="1:41" x14ac:dyDescent="0.35">
      <c r="AN74" s="97"/>
      <c r="AO74" s="9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sheetPr>
    <tabColor rgb="FF002060"/>
  </sheetPr>
  <dimension ref="A1:AJ42"/>
  <sheetViews>
    <sheetView showGridLines="0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AI19" sqref="AI19:AJ22"/>
    </sheetView>
  </sheetViews>
  <sheetFormatPr defaultRowHeight="14.5" x14ac:dyDescent="0.35"/>
  <cols>
    <col min="1" max="1" width="39.54296875" customWidth="1"/>
    <col min="6" max="6" width="10.54296875" customWidth="1"/>
    <col min="8" max="8" width="11.26953125" bestFit="1" customWidth="1"/>
    <col min="13" max="13" width="10.54296875" customWidth="1"/>
    <col min="15" max="15" width="10.54296875" bestFit="1" customWidth="1"/>
    <col min="18" max="18" width="9.7265625" customWidth="1"/>
    <col min="20" max="20" width="10.54296875" customWidth="1"/>
    <col min="21" max="23" width="10.54296875" bestFit="1" customWidth="1"/>
    <col min="25" max="25" width="10.54296875" bestFit="1" customWidth="1"/>
    <col min="27" max="27" width="10.54296875" bestFit="1" customWidth="1"/>
    <col min="29" max="29" width="10.54296875" bestFit="1" customWidth="1"/>
    <col min="32" max="33" width="10.54296875" bestFit="1" customWidth="1"/>
    <col min="34" max="34" width="10.81640625" bestFit="1" customWidth="1"/>
    <col min="35" max="35" width="8.453125" bestFit="1" customWidth="1"/>
    <col min="36" max="36" width="9.7265625" bestFit="1" customWidth="1"/>
  </cols>
  <sheetData>
    <row r="1" spans="1:36" ht="15.5" x14ac:dyDescent="0.35">
      <c r="A1" s="8" t="s">
        <v>14</v>
      </c>
    </row>
    <row r="2" spans="1:36" x14ac:dyDescent="0.35">
      <c r="A2" s="121" t="s">
        <v>711</v>
      </c>
      <c r="B2" s="122" t="s">
        <v>117</v>
      </c>
      <c r="C2" s="122" t="s">
        <v>118</v>
      </c>
      <c r="D2" s="122" t="s">
        <v>119</v>
      </c>
      <c r="E2" s="122" t="s">
        <v>120</v>
      </c>
      <c r="F2" s="122" t="s">
        <v>121</v>
      </c>
      <c r="G2" s="122" t="s">
        <v>122</v>
      </c>
      <c r="H2" s="123">
        <v>2019</v>
      </c>
      <c r="I2" s="122" t="s">
        <v>123</v>
      </c>
      <c r="J2" s="122" t="s">
        <v>124</v>
      </c>
      <c r="K2" s="122" t="s">
        <v>125</v>
      </c>
      <c r="L2" s="122" t="s">
        <v>126</v>
      </c>
      <c r="M2" s="122" t="s">
        <v>127</v>
      </c>
      <c r="N2" s="122" t="s">
        <v>128</v>
      </c>
      <c r="O2" s="123">
        <v>2020</v>
      </c>
      <c r="P2" s="123" t="s">
        <v>129</v>
      </c>
      <c r="Q2" s="123" t="s">
        <v>130</v>
      </c>
      <c r="R2" s="123" t="s">
        <v>131</v>
      </c>
      <c r="S2" s="123" t="s">
        <v>132</v>
      </c>
      <c r="T2" s="123" t="s">
        <v>133</v>
      </c>
      <c r="U2" s="123" t="s">
        <v>134</v>
      </c>
      <c r="V2" s="123">
        <v>2021</v>
      </c>
      <c r="W2" s="123" t="s">
        <v>136</v>
      </c>
      <c r="X2" s="123" t="s">
        <v>751</v>
      </c>
      <c r="Y2" s="123" t="s">
        <v>750</v>
      </c>
      <c r="Z2" s="146" t="s">
        <v>775</v>
      </c>
      <c r="AA2" s="146" t="s">
        <v>776</v>
      </c>
      <c r="AB2" s="123" t="s">
        <v>785</v>
      </c>
      <c r="AC2" s="123" t="s">
        <v>784</v>
      </c>
      <c r="AD2" s="146" t="s">
        <v>806</v>
      </c>
      <c r="AE2" s="123" t="s">
        <v>815</v>
      </c>
      <c r="AF2" s="123" t="s">
        <v>814</v>
      </c>
      <c r="AG2" s="123" t="s">
        <v>829</v>
      </c>
      <c r="AH2" s="123" t="s">
        <v>828</v>
      </c>
      <c r="AI2" s="146" t="s">
        <v>832</v>
      </c>
      <c r="AJ2" s="146">
        <v>2023</v>
      </c>
    </row>
    <row r="3" spans="1:36" x14ac:dyDescent="0.35">
      <c r="A3" s="28" t="s">
        <v>712</v>
      </c>
      <c r="B3" s="99">
        <v>-404381</v>
      </c>
      <c r="C3" s="99">
        <v>-439218</v>
      </c>
      <c r="D3" s="99">
        <v>-843599</v>
      </c>
      <c r="E3" s="99">
        <v>-428653</v>
      </c>
      <c r="F3" s="99">
        <v>-1272252</v>
      </c>
      <c r="G3" s="99">
        <v>-483085</v>
      </c>
      <c r="H3" s="99">
        <v>-1755337</v>
      </c>
      <c r="I3" s="99">
        <v>-413156</v>
      </c>
      <c r="J3" s="99">
        <v>-276999</v>
      </c>
      <c r="K3" s="99">
        <v>-690155</v>
      </c>
      <c r="L3" s="99">
        <v>-409146</v>
      </c>
      <c r="M3" s="99">
        <v>-1099301</v>
      </c>
      <c r="N3" s="99">
        <v>-549136</v>
      </c>
      <c r="O3" s="99">
        <v>-1648436</v>
      </c>
      <c r="P3" s="99">
        <v>-448408</v>
      </c>
      <c r="Q3" s="99">
        <v>-456772</v>
      </c>
      <c r="R3" s="99">
        <v>-905180</v>
      </c>
      <c r="S3" s="99">
        <v>-517233</v>
      </c>
      <c r="T3" s="99">
        <v>-1422412</v>
      </c>
      <c r="U3" s="99">
        <v>-603220</v>
      </c>
      <c r="V3" s="99">
        <v>-2025632</v>
      </c>
      <c r="W3" s="99">
        <v>-564346.52964999992</v>
      </c>
      <c r="X3" s="99">
        <f>SUM(X4:X10)</f>
        <v>-585480.74791999999</v>
      </c>
      <c r="Y3" s="99">
        <v>-1149829</v>
      </c>
      <c r="Z3" s="99">
        <v>-552735.77445000003</v>
      </c>
      <c r="AA3" s="99">
        <v>-1702564</v>
      </c>
      <c r="AB3" s="99">
        <v>-557703</v>
      </c>
      <c r="AC3" s="99">
        <v>-2260266</v>
      </c>
      <c r="AD3" s="99">
        <v>-509023.46661999996</v>
      </c>
      <c r="AE3" s="99">
        <v>-528002</v>
      </c>
      <c r="AF3" s="99">
        <v>-1037026</v>
      </c>
      <c r="AG3" s="99">
        <v>-525951.96196999995</v>
      </c>
      <c r="AH3" s="99">
        <v>-1562977.9619700001</v>
      </c>
      <c r="AI3" s="99">
        <v>621006</v>
      </c>
      <c r="AJ3" s="99">
        <v>2183983</v>
      </c>
    </row>
    <row r="4" spans="1:36" x14ac:dyDescent="0.35">
      <c r="A4" s="124" t="s">
        <v>713</v>
      </c>
      <c r="B4" s="31">
        <v>-68363</v>
      </c>
      <c r="C4" s="31">
        <v>-70362</v>
      </c>
      <c r="D4" s="31">
        <v>-138725</v>
      </c>
      <c r="E4" s="31">
        <v>-67529</v>
      </c>
      <c r="F4" s="31">
        <v>-206254</v>
      </c>
      <c r="G4" s="31">
        <v>-73831</v>
      </c>
      <c r="H4" s="31">
        <v>-280085</v>
      </c>
      <c r="I4" s="31">
        <v>-58812</v>
      </c>
      <c r="J4" s="31">
        <v>-3716</v>
      </c>
      <c r="K4" s="31">
        <v>-62528</v>
      </c>
      <c r="L4" s="31">
        <v>-21443</v>
      </c>
      <c r="M4" s="31">
        <v>-83971</v>
      </c>
      <c r="N4" s="31">
        <v>-64166</v>
      </c>
      <c r="O4" s="31">
        <v>-148137</v>
      </c>
      <c r="P4" s="31">
        <v>-62462</v>
      </c>
      <c r="Q4" s="31">
        <v>-56914</v>
      </c>
      <c r="R4" s="31">
        <v>-119377</v>
      </c>
      <c r="S4" s="31">
        <v>-81859</v>
      </c>
      <c r="T4" s="31">
        <v>-201236</v>
      </c>
      <c r="U4" s="31">
        <v>-92785</v>
      </c>
      <c r="V4" s="31">
        <v>-294021</v>
      </c>
      <c r="W4" s="31">
        <v>-92270</v>
      </c>
      <c r="X4" s="31">
        <v>-89907.015350000031</v>
      </c>
      <c r="Y4" s="31">
        <v>-182177</v>
      </c>
      <c r="Z4" s="31">
        <v>-80119.984599999982</v>
      </c>
      <c r="AA4" s="31">
        <v>-262296.98459999997</v>
      </c>
      <c r="AB4" s="31">
        <v>-91040</v>
      </c>
      <c r="AC4" s="31">
        <v>-353337</v>
      </c>
      <c r="AD4" s="31">
        <v>-86841.808960000009</v>
      </c>
      <c r="AE4" s="31">
        <v>-81109</v>
      </c>
      <c r="AF4" s="31">
        <v>-167951</v>
      </c>
      <c r="AG4" s="31">
        <v>-82583.933070000014</v>
      </c>
      <c r="AH4" s="31">
        <v>-250534.93307000003</v>
      </c>
      <c r="AI4" s="31">
        <v>98863</v>
      </c>
      <c r="AJ4" s="31">
        <v>349398</v>
      </c>
    </row>
    <row r="5" spans="1:36" x14ac:dyDescent="0.35">
      <c r="A5" s="124" t="s">
        <v>714</v>
      </c>
      <c r="B5" s="31">
        <v>-135323</v>
      </c>
      <c r="C5" s="31">
        <v>-145311</v>
      </c>
      <c r="D5" s="31">
        <v>-280634</v>
      </c>
      <c r="E5" s="31">
        <v>-143564</v>
      </c>
      <c r="F5" s="31">
        <v>-424198</v>
      </c>
      <c r="G5" s="31">
        <v>-155435</v>
      </c>
      <c r="H5" s="31">
        <v>-579633</v>
      </c>
      <c r="I5" s="31">
        <v>-140758</v>
      </c>
      <c r="J5" s="31">
        <v>-88916</v>
      </c>
      <c r="K5" s="31">
        <v>-229674</v>
      </c>
      <c r="L5" s="31">
        <v>-117467</v>
      </c>
      <c r="M5" s="31">
        <v>-347141</v>
      </c>
      <c r="N5" s="31">
        <v>-140947</v>
      </c>
      <c r="O5" s="31">
        <v>-488088</v>
      </c>
      <c r="P5" s="31">
        <v>-127775</v>
      </c>
      <c r="Q5" s="31">
        <v>-132386</v>
      </c>
      <c r="R5" s="31">
        <v>-260160</v>
      </c>
      <c r="S5" s="31">
        <v>-158681</v>
      </c>
      <c r="T5" s="31">
        <v>-418842</v>
      </c>
      <c r="U5" s="31">
        <v>-180072</v>
      </c>
      <c r="V5" s="31">
        <v>-598914</v>
      </c>
      <c r="W5" s="31">
        <v>-171678</v>
      </c>
      <c r="X5" s="31">
        <v>-189212.02788000001</v>
      </c>
      <c r="Y5" s="31">
        <v>-360890</v>
      </c>
      <c r="Z5" s="31">
        <v>-175106.98499</v>
      </c>
      <c r="AA5" s="31">
        <v>-535996.98499000003</v>
      </c>
      <c r="AB5" s="31">
        <v>-195742</v>
      </c>
      <c r="AC5" s="31">
        <v>-731739</v>
      </c>
      <c r="AD5" s="31">
        <v>-164405.21401999998</v>
      </c>
      <c r="AE5" s="31">
        <v>-178587</v>
      </c>
      <c r="AF5" s="31">
        <v>-342993</v>
      </c>
      <c r="AG5" s="31">
        <v>-171246.94437000001</v>
      </c>
      <c r="AH5" s="31">
        <v>-514239.94437000004</v>
      </c>
      <c r="AI5" s="31">
        <v>200282</v>
      </c>
      <c r="AJ5" s="31">
        <v>714521</v>
      </c>
    </row>
    <row r="6" spans="1:36" x14ac:dyDescent="0.35">
      <c r="A6" s="124" t="s">
        <v>715</v>
      </c>
      <c r="B6" s="31">
        <v>-45997</v>
      </c>
      <c r="C6" s="31">
        <v>-48158</v>
      </c>
      <c r="D6" s="31">
        <v>-94155</v>
      </c>
      <c r="E6" s="31">
        <v>-45924</v>
      </c>
      <c r="F6" s="31">
        <v>-140079</v>
      </c>
      <c r="G6" s="31">
        <v>-62923</v>
      </c>
      <c r="H6" s="31">
        <v>-203002</v>
      </c>
      <c r="I6" s="31">
        <v>-50554</v>
      </c>
      <c r="J6" s="31">
        <v>-38858</v>
      </c>
      <c r="K6" s="31">
        <v>-89412</v>
      </c>
      <c r="L6" s="31">
        <v>-81320</v>
      </c>
      <c r="M6" s="31">
        <v>-170732</v>
      </c>
      <c r="N6" s="31">
        <v>-104496</v>
      </c>
      <c r="O6" s="31">
        <v>-275228</v>
      </c>
      <c r="P6" s="31">
        <v>-72267</v>
      </c>
      <c r="Q6" s="31">
        <v>-73544</v>
      </c>
      <c r="R6" s="31">
        <v>-145811</v>
      </c>
      <c r="S6" s="31">
        <v>-83070</v>
      </c>
      <c r="T6" s="31">
        <v>-228881</v>
      </c>
      <c r="U6" s="31">
        <v>-95279</v>
      </c>
      <c r="V6" s="31">
        <v>-324160</v>
      </c>
      <c r="W6" s="31">
        <v>-75796.005140000023</v>
      </c>
      <c r="X6" s="31">
        <v>-91932.09474</v>
      </c>
      <c r="Y6" s="31">
        <v>-167728</v>
      </c>
      <c r="Z6" s="31">
        <v>-82622.047529999996</v>
      </c>
      <c r="AA6" s="31">
        <v>-250350.04752999998</v>
      </c>
      <c r="AB6" s="31">
        <v>-101325</v>
      </c>
      <c r="AC6" s="31">
        <v>-351675</v>
      </c>
      <c r="AD6" s="31">
        <v>-74130.076589999997</v>
      </c>
      <c r="AE6" s="31">
        <v>-79973</v>
      </c>
      <c r="AF6" s="31">
        <v>-154104</v>
      </c>
      <c r="AG6" s="144">
        <v>-88469.069730000003</v>
      </c>
      <c r="AH6" s="144">
        <v>-242572.63312999997</v>
      </c>
      <c r="AI6" s="144">
        <v>116366</v>
      </c>
      <c r="AJ6" s="144">
        <v>358939</v>
      </c>
    </row>
    <row r="7" spans="1:36" x14ac:dyDescent="0.35">
      <c r="A7" s="124" t="s">
        <v>66</v>
      </c>
      <c r="B7" s="31">
        <v>-37336</v>
      </c>
      <c r="C7" s="31">
        <v>-38452</v>
      </c>
      <c r="D7" s="31">
        <v>-75788</v>
      </c>
      <c r="E7" s="31">
        <v>-39489</v>
      </c>
      <c r="F7" s="31">
        <v>-115277</v>
      </c>
      <c r="G7" s="31">
        <v>-40222</v>
      </c>
      <c r="H7" s="31">
        <v>-155499</v>
      </c>
      <c r="I7" s="31">
        <v>-39937</v>
      </c>
      <c r="J7" s="31">
        <v>-40411</v>
      </c>
      <c r="K7" s="31">
        <v>-80348</v>
      </c>
      <c r="L7" s="31">
        <v>-40746</v>
      </c>
      <c r="M7" s="31">
        <v>-121094</v>
      </c>
      <c r="N7" s="31">
        <v>-42258</v>
      </c>
      <c r="O7" s="31">
        <v>-163351</v>
      </c>
      <c r="P7" s="31">
        <v>-34646</v>
      </c>
      <c r="Q7" s="31">
        <v>-35576</v>
      </c>
      <c r="R7" s="31">
        <v>-70222</v>
      </c>
      <c r="S7" s="31">
        <v>-35984</v>
      </c>
      <c r="T7" s="31">
        <v>-106207</v>
      </c>
      <c r="U7" s="31">
        <v>-38123</v>
      </c>
      <c r="V7" s="31">
        <v>-144330</v>
      </c>
      <c r="W7" s="31">
        <v>-39997</v>
      </c>
      <c r="X7" s="31">
        <v>-38980.481419999996</v>
      </c>
      <c r="Y7" s="31">
        <v>-78977</v>
      </c>
      <c r="Z7" s="31">
        <v>-39552.258649999996</v>
      </c>
      <c r="AA7" s="31">
        <v>-118530</v>
      </c>
      <c r="AB7" s="31">
        <v>-5220</v>
      </c>
      <c r="AC7" s="31">
        <v>-123749</v>
      </c>
      <c r="AD7" s="31">
        <v>-35666.422740000002</v>
      </c>
      <c r="AE7" s="31">
        <v>-35049</v>
      </c>
      <c r="AF7" s="31">
        <v>-70715</v>
      </c>
      <c r="AG7" s="31">
        <v>-36152.589820000001</v>
      </c>
      <c r="AH7" s="31">
        <v>-106867.58981999999</v>
      </c>
      <c r="AI7" s="31">
        <v>36205</v>
      </c>
      <c r="AJ7" s="31">
        <v>143073</v>
      </c>
    </row>
    <row r="8" spans="1:36" x14ac:dyDescent="0.35">
      <c r="A8" s="124" t="s">
        <v>71</v>
      </c>
      <c r="B8" s="31">
        <v>-68282</v>
      </c>
      <c r="C8" s="31">
        <v>-67749</v>
      </c>
      <c r="D8" s="31">
        <v>-136031</v>
      </c>
      <c r="E8" s="31">
        <v>-67210</v>
      </c>
      <c r="F8" s="31">
        <v>-203241</v>
      </c>
      <c r="G8" s="31">
        <v>-45446</v>
      </c>
      <c r="H8" s="31">
        <v>-248687</v>
      </c>
      <c r="I8" s="31">
        <v>-63155</v>
      </c>
      <c r="J8" s="31">
        <v>-63754</v>
      </c>
      <c r="K8" s="31">
        <v>-126909</v>
      </c>
      <c r="L8" s="31">
        <v>-63398</v>
      </c>
      <c r="M8" s="31">
        <v>-190307</v>
      </c>
      <c r="N8" s="31">
        <v>-67492</v>
      </c>
      <c r="O8" s="31">
        <v>-257798</v>
      </c>
      <c r="P8" s="31">
        <v>-69438</v>
      </c>
      <c r="Q8" s="31">
        <v>-72660</v>
      </c>
      <c r="R8" s="31">
        <v>-142098</v>
      </c>
      <c r="S8" s="31">
        <v>-71351</v>
      </c>
      <c r="T8" s="31">
        <v>-213449</v>
      </c>
      <c r="U8" s="31">
        <v>-72218</v>
      </c>
      <c r="V8" s="31">
        <v>-285667</v>
      </c>
      <c r="W8" s="31">
        <v>-77836</v>
      </c>
      <c r="X8" s="31">
        <v>-81577.32263000001</v>
      </c>
      <c r="Y8" s="31">
        <v>-159413</v>
      </c>
      <c r="Z8" s="31">
        <v>-86037.253109999947</v>
      </c>
      <c r="AA8" s="31">
        <v>-245451</v>
      </c>
      <c r="AB8" s="31">
        <v>-75628</v>
      </c>
      <c r="AC8" s="31">
        <v>-321079</v>
      </c>
      <c r="AD8" s="31">
        <v>-80091.277990000002</v>
      </c>
      <c r="AE8" s="31">
        <v>-79116</v>
      </c>
      <c r="AF8" s="31">
        <v>-159207</v>
      </c>
      <c r="AG8" s="31">
        <v>-78367.598650000014</v>
      </c>
      <c r="AH8" s="31">
        <v>-237574.59865</v>
      </c>
      <c r="AI8" s="31">
        <v>76936</v>
      </c>
      <c r="AJ8" s="31">
        <v>314510</v>
      </c>
    </row>
    <row r="9" spans="1:36" x14ac:dyDescent="0.35">
      <c r="A9" s="124" t="s">
        <v>716</v>
      </c>
      <c r="B9" s="31">
        <v>-12962</v>
      </c>
      <c r="C9" s="31">
        <v>-26858</v>
      </c>
      <c r="D9" s="31">
        <v>-39820</v>
      </c>
      <c r="E9" s="31">
        <v>-22361</v>
      </c>
      <c r="F9" s="31">
        <v>-62181</v>
      </c>
      <c r="G9" s="31">
        <v>-47812</v>
      </c>
      <c r="H9" s="31">
        <v>-109993</v>
      </c>
      <c r="I9" s="31">
        <v>-27167</v>
      </c>
      <c r="J9" s="31">
        <v>-26909</v>
      </c>
      <c r="K9" s="31">
        <v>-54076</v>
      </c>
      <c r="L9" s="31">
        <v>-49554</v>
      </c>
      <c r="M9" s="31">
        <v>-103630</v>
      </c>
      <c r="N9" s="31">
        <v>-81539</v>
      </c>
      <c r="O9" s="31">
        <v>-185169</v>
      </c>
      <c r="P9" s="31">
        <v>-56100</v>
      </c>
      <c r="Q9" s="31">
        <v>-49322</v>
      </c>
      <c r="R9" s="31">
        <v>-105422</v>
      </c>
      <c r="S9" s="31">
        <v>-40188</v>
      </c>
      <c r="T9" s="31">
        <v>-145610</v>
      </c>
      <c r="U9" s="31">
        <v>-66134</v>
      </c>
      <c r="V9" s="31">
        <v>-211744</v>
      </c>
      <c r="W9" s="31">
        <v>-63314</v>
      </c>
      <c r="X9" s="31">
        <v>-36651.597620000008</v>
      </c>
      <c r="Y9" s="31">
        <v>-99966</v>
      </c>
      <c r="Z9" s="31">
        <v>-36580.540489999992</v>
      </c>
      <c r="AA9" s="31">
        <v>-136546</v>
      </c>
      <c r="AB9" s="31">
        <v>-24843</v>
      </c>
      <c r="AC9" s="31">
        <v>-161389</v>
      </c>
      <c r="AD9" s="31">
        <v>-19887.30256</v>
      </c>
      <c r="AE9" s="31">
        <v>-25074</v>
      </c>
      <c r="AF9" s="31">
        <v>-44961</v>
      </c>
      <c r="AG9" s="31">
        <v>-25270.252199999999</v>
      </c>
      <c r="AH9" s="31">
        <v>-70231.252200000003</v>
      </c>
      <c r="AI9" s="31">
        <v>36508</v>
      </c>
      <c r="AJ9" s="31">
        <v>106739</v>
      </c>
    </row>
    <row r="10" spans="1:36" x14ac:dyDescent="0.35">
      <c r="A10" s="124" t="s">
        <v>717</v>
      </c>
      <c r="B10" s="31">
        <v>-36118</v>
      </c>
      <c r="C10" s="31">
        <v>-42328</v>
      </c>
      <c r="D10" s="31">
        <v>-78446</v>
      </c>
      <c r="E10" s="31">
        <v>-42576</v>
      </c>
      <c r="F10" s="31">
        <v>-121022</v>
      </c>
      <c r="G10" s="31">
        <v>-57416</v>
      </c>
      <c r="H10" s="31">
        <v>-178438</v>
      </c>
      <c r="I10" s="31">
        <v>-32773</v>
      </c>
      <c r="J10" s="31">
        <v>-14435</v>
      </c>
      <c r="K10" s="31">
        <v>-47208</v>
      </c>
      <c r="L10" s="31">
        <v>-35218</v>
      </c>
      <c r="M10" s="31">
        <v>-82426</v>
      </c>
      <c r="N10" s="31">
        <v>-48238</v>
      </c>
      <c r="O10" s="31">
        <v>-130665</v>
      </c>
      <c r="P10" s="31">
        <v>-25720</v>
      </c>
      <c r="Q10" s="31">
        <v>-36369</v>
      </c>
      <c r="R10" s="31">
        <v>-62089</v>
      </c>
      <c r="S10" s="31">
        <v>-46099</v>
      </c>
      <c r="T10" s="31">
        <v>-108188</v>
      </c>
      <c r="U10" s="31">
        <v>-58608</v>
      </c>
      <c r="V10" s="31">
        <v>-166796</v>
      </c>
      <c r="W10" s="31">
        <v>-43457</v>
      </c>
      <c r="X10" s="31">
        <f>-58205.20828+985</f>
        <v>-57220.208279999999</v>
      </c>
      <c r="Y10" s="31">
        <v>-100677</v>
      </c>
      <c r="Z10" s="31">
        <v>-52716.595390000002</v>
      </c>
      <c r="AA10" s="31">
        <v>-153393</v>
      </c>
      <c r="AB10" s="31">
        <v>-63903</v>
      </c>
      <c r="AC10" s="31">
        <v>-217298</v>
      </c>
      <c r="AD10" s="31">
        <v>-48001.36376</v>
      </c>
      <c r="AE10" s="31">
        <v>-49094</v>
      </c>
      <c r="AF10" s="31">
        <v>-97095</v>
      </c>
      <c r="AG10" s="144">
        <v>-43861.574130000001</v>
      </c>
      <c r="AH10" s="144">
        <v>-140956.91949</v>
      </c>
      <c r="AI10" s="144">
        <v>55847</v>
      </c>
      <c r="AJ10" s="144">
        <v>196804</v>
      </c>
    </row>
    <row r="11" spans="1:36" x14ac:dyDescent="0.35">
      <c r="A11" s="125" t="s">
        <v>718</v>
      </c>
      <c r="B11" s="99">
        <v>-126056</v>
      </c>
      <c r="C11" s="99">
        <v>-119395</v>
      </c>
      <c r="D11" s="99">
        <v>-245451</v>
      </c>
      <c r="E11" s="99">
        <v>-118610</v>
      </c>
      <c r="F11" s="99">
        <v>-364060</v>
      </c>
      <c r="G11" s="99">
        <v>-133959</v>
      </c>
      <c r="H11" s="99">
        <v>-498019</v>
      </c>
      <c r="I11" s="99">
        <v>-109276</v>
      </c>
      <c r="J11" s="99">
        <v>-110322</v>
      </c>
      <c r="K11" s="99">
        <v>-219598</v>
      </c>
      <c r="L11" s="99">
        <v>-115248</v>
      </c>
      <c r="M11" s="99">
        <v>-334846</v>
      </c>
      <c r="N11" s="99">
        <v>-156851</v>
      </c>
      <c r="O11" s="99">
        <v>-491704</v>
      </c>
      <c r="P11" s="99">
        <v>-78061</v>
      </c>
      <c r="Q11" s="99">
        <v>-131701</v>
      </c>
      <c r="R11" s="99">
        <v>-209762</v>
      </c>
      <c r="S11" s="99">
        <v>-136082</v>
      </c>
      <c r="T11" s="99">
        <v>-345844</v>
      </c>
      <c r="U11" s="99">
        <v>-142036</v>
      </c>
      <c r="V11" s="99">
        <v>-487880</v>
      </c>
      <c r="W11" s="99">
        <v>-171415.44468000002</v>
      </c>
      <c r="X11" s="99">
        <v>-163227.8009</v>
      </c>
      <c r="Y11" s="99">
        <v>-334644</v>
      </c>
      <c r="Z11" s="99">
        <v>-160121.43663000001</v>
      </c>
      <c r="AA11" s="99">
        <v>-494764.68221</v>
      </c>
      <c r="AB11" s="99">
        <v>-187882</v>
      </c>
      <c r="AC11" s="99">
        <v>-682646</v>
      </c>
      <c r="AD11" s="99">
        <v>-170159.67720999999</v>
      </c>
      <c r="AE11" s="99">
        <v>-196114</v>
      </c>
      <c r="AF11" s="99">
        <v>-366273</v>
      </c>
      <c r="AG11" s="99">
        <v>-193566.80953999999</v>
      </c>
      <c r="AH11" s="99">
        <v>-559839.80954000005</v>
      </c>
      <c r="AI11" s="99">
        <v>226224</v>
      </c>
      <c r="AJ11" s="99">
        <v>786065</v>
      </c>
    </row>
    <row r="12" spans="1:36" x14ac:dyDescent="0.35">
      <c r="A12" s="126" t="s">
        <v>713</v>
      </c>
      <c r="B12" s="31">
        <v>-2090</v>
      </c>
      <c r="C12" s="31">
        <v>-1546</v>
      </c>
      <c r="D12" s="31">
        <v>-3636</v>
      </c>
      <c r="E12" s="31">
        <v>-1470</v>
      </c>
      <c r="F12" s="31">
        <v>-5106</v>
      </c>
      <c r="G12" s="31">
        <v>-1515</v>
      </c>
      <c r="H12" s="31">
        <v>-6621</v>
      </c>
      <c r="I12" s="31">
        <v>-1524</v>
      </c>
      <c r="J12" s="31">
        <v>-878</v>
      </c>
      <c r="K12" s="31">
        <v>-2402</v>
      </c>
      <c r="L12" s="31">
        <v>-1170</v>
      </c>
      <c r="M12" s="31">
        <v>-3572</v>
      </c>
      <c r="N12" s="31">
        <v>1826</v>
      </c>
      <c r="O12" s="31">
        <v>-1746</v>
      </c>
      <c r="P12" s="31">
        <v>-900</v>
      </c>
      <c r="Q12" s="31">
        <v>-814</v>
      </c>
      <c r="R12" s="31">
        <v>-1714</v>
      </c>
      <c r="S12" s="31">
        <v>-2119</v>
      </c>
      <c r="T12" s="31">
        <v>-3833</v>
      </c>
      <c r="U12" s="31">
        <v>-1895</v>
      </c>
      <c r="V12" s="31">
        <v>-5728</v>
      </c>
      <c r="W12" s="31">
        <v>-1289</v>
      </c>
      <c r="X12" s="31">
        <v>-3340.1026299999994</v>
      </c>
      <c r="Y12" s="31">
        <v>-4629</v>
      </c>
      <c r="Z12" s="31">
        <v>-3328.0452799999998</v>
      </c>
      <c r="AA12" s="31">
        <v>-7957.1479099999997</v>
      </c>
      <c r="AB12" s="31">
        <v>-3827</v>
      </c>
      <c r="AC12" s="31">
        <v>-11784</v>
      </c>
      <c r="AD12" s="31">
        <v>-2936.7974300000001</v>
      </c>
      <c r="AE12" s="31">
        <v>-4585</v>
      </c>
      <c r="AF12" s="31">
        <v>-7522</v>
      </c>
      <c r="AG12" s="31">
        <v>-2936.7721199999996</v>
      </c>
      <c r="AH12" s="31">
        <v>-10458.77212</v>
      </c>
      <c r="AI12" s="31">
        <v>3071</v>
      </c>
      <c r="AJ12" s="31">
        <v>13530</v>
      </c>
    </row>
    <row r="13" spans="1:36" x14ac:dyDescent="0.35">
      <c r="A13" s="126" t="s">
        <v>714</v>
      </c>
      <c r="B13" s="31">
        <v>-65344</v>
      </c>
      <c r="C13" s="31">
        <v>-65979</v>
      </c>
      <c r="D13" s="31">
        <v>-131323</v>
      </c>
      <c r="E13" s="31">
        <v>-62020</v>
      </c>
      <c r="F13" s="31">
        <v>-193343</v>
      </c>
      <c r="G13" s="31">
        <v>-78355</v>
      </c>
      <c r="H13" s="31">
        <v>-271698</v>
      </c>
      <c r="I13" s="31">
        <v>-61718</v>
      </c>
      <c r="J13" s="31">
        <v>-54523</v>
      </c>
      <c r="K13" s="31">
        <v>-116241</v>
      </c>
      <c r="L13" s="31">
        <v>-58231</v>
      </c>
      <c r="M13" s="31">
        <v>-174472</v>
      </c>
      <c r="N13" s="31">
        <v>-73973</v>
      </c>
      <c r="O13" s="31">
        <v>-248445</v>
      </c>
      <c r="P13" s="31">
        <v>-58855</v>
      </c>
      <c r="Q13" s="31">
        <v>-62690</v>
      </c>
      <c r="R13" s="31">
        <v>-121545</v>
      </c>
      <c r="S13" s="31">
        <v>-63444</v>
      </c>
      <c r="T13" s="31">
        <v>-184989</v>
      </c>
      <c r="U13" s="31">
        <v>-69774</v>
      </c>
      <c r="V13" s="31">
        <v>-254763</v>
      </c>
      <c r="W13" s="31">
        <v>-71400</v>
      </c>
      <c r="X13" s="31">
        <v>-80321.561470000001</v>
      </c>
      <c r="Y13" s="31">
        <v>-151722</v>
      </c>
      <c r="Z13" s="31">
        <v>-67550.774650000007</v>
      </c>
      <c r="AA13" s="31">
        <v>-219273</v>
      </c>
      <c r="AB13" s="31">
        <v>-90562</v>
      </c>
      <c r="AC13" s="31">
        <v>-309835</v>
      </c>
      <c r="AD13" s="31">
        <v>-67297.307820000016</v>
      </c>
      <c r="AE13" s="31">
        <v>-78884</v>
      </c>
      <c r="AF13" s="31">
        <v>-146181</v>
      </c>
      <c r="AG13" s="31">
        <v>-81561.370390000011</v>
      </c>
      <c r="AH13" s="31">
        <v>-227742.37039</v>
      </c>
      <c r="AI13" s="31">
        <v>97613</v>
      </c>
      <c r="AJ13" s="31">
        <v>325355</v>
      </c>
    </row>
    <row r="14" spans="1:36" x14ac:dyDescent="0.35">
      <c r="A14" s="126" t="s">
        <v>715</v>
      </c>
      <c r="B14" s="31">
        <v>-26690</v>
      </c>
      <c r="C14" s="31">
        <v>-23749</v>
      </c>
      <c r="D14" s="31">
        <v>-50439</v>
      </c>
      <c r="E14" s="31">
        <v>-25317</v>
      </c>
      <c r="F14" s="31">
        <v>-75756</v>
      </c>
      <c r="G14" s="31">
        <v>-28574</v>
      </c>
      <c r="H14" s="31">
        <v>-104330</v>
      </c>
      <c r="I14" s="31">
        <v>-23868</v>
      </c>
      <c r="J14" s="31">
        <v>-25278</v>
      </c>
      <c r="K14" s="31">
        <v>-49146</v>
      </c>
      <c r="L14" s="31">
        <v>-28237</v>
      </c>
      <c r="M14" s="31">
        <v>-77383</v>
      </c>
      <c r="N14" s="31">
        <v>-46103</v>
      </c>
      <c r="O14" s="31">
        <v>-123492</v>
      </c>
      <c r="P14" s="31">
        <v>-26144</v>
      </c>
      <c r="Q14" s="31">
        <v>-30488</v>
      </c>
      <c r="R14" s="31">
        <v>-56632</v>
      </c>
      <c r="S14" s="31">
        <v>-31767</v>
      </c>
      <c r="T14" s="31">
        <v>-88398</v>
      </c>
      <c r="U14" s="31">
        <v>-39171</v>
      </c>
      <c r="V14" s="31">
        <v>-127569</v>
      </c>
      <c r="W14" s="31">
        <v>-37837.841569999997</v>
      </c>
      <c r="X14" s="31">
        <v>-25402.359280000008</v>
      </c>
      <c r="Y14" s="31">
        <v>-63240</v>
      </c>
      <c r="Z14" s="31">
        <v>-28295.61159</v>
      </c>
      <c r="AA14" s="31">
        <v>-91535.812440000009</v>
      </c>
      <c r="AB14" s="31">
        <v>-34042</v>
      </c>
      <c r="AC14" s="31">
        <v>-125578</v>
      </c>
      <c r="AD14" s="31">
        <v>-27670.064000000002</v>
      </c>
      <c r="AE14" s="31">
        <v>-39428</v>
      </c>
      <c r="AF14" s="31">
        <v>-67098</v>
      </c>
      <c r="AG14" s="31">
        <v>-35900.570079999998</v>
      </c>
      <c r="AH14" s="31">
        <v>-102998.57008</v>
      </c>
      <c r="AI14" s="31">
        <v>48661</v>
      </c>
      <c r="AJ14" s="31">
        <v>151660</v>
      </c>
    </row>
    <row r="15" spans="1:36" x14ac:dyDescent="0.35">
      <c r="A15" s="126" t="s">
        <v>66</v>
      </c>
      <c r="B15" s="31">
        <v>-18510</v>
      </c>
      <c r="C15" s="31">
        <v>-19323</v>
      </c>
      <c r="D15" s="31">
        <v>-37833</v>
      </c>
      <c r="E15" s="31">
        <v>-19823</v>
      </c>
      <c r="F15" s="31">
        <v>-57656</v>
      </c>
      <c r="G15" s="31">
        <v>-19888</v>
      </c>
      <c r="H15" s="31">
        <v>-77544</v>
      </c>
      <c r="I15" s="31">
        <v>-20324</v>
      </c>
      <c r="J15" s="31">
        <v>-20428</v>
      </c>
      <c r="K15" s="31">
        <v>-40752</v>
      </c>
      <c r="L15" s="31">
        <v>-20237</v>
      </c>
      <c r="M15" s="31">
        <v>-60989</v>
      </c>
      <c r="N15" s="31">
        <v>-21992</v>
      </c>
      <c r="O15" s="31">
        <v>-82981</v>
      </c>
      <c r="P15" s="31">
        <v>-22313</v>
      </c>
      <c r="Q15" s="31">
        <v>-24362</v>
      </c>
      <c r="R15" s="31">
        <v>-46675</v>
      </c>
      <c r="S15" s="31">
        <v>-25625</v>
      </c>
      <c r="T15" s="31">
        <v>-72300</v>
      </c>
      <c r="U15" s="31">
        <v>-30025</v>
      </c>
      <c r="V15" s="31">
        <v>-102325</v>
      </c>
      <c r="W15" s="31">
        <v>-40819</v>
      </c>
      <c r="X15" s="31">
        <v>-43757.130250000002</v>
      </c>
      <c r="Y15" s="31">
        <v>-84576</v>
      </c>
      <c r="Z15" s="31">
        <v>-44592.461370000005</v>
      </c>
      <c r="AA15" s="31">
        <v>-129168.59162000001</v>
      </c>
      <c r="AB15" s="31">
        <v>-42142</v>
      </c>
      <c r="AC15" s="31">
        <v>-171311</v>
      </c>
      <c r="AD15" s="31">
        <v>-52491.11593</v>
      </c>
      <c r="AE15" s="31">
        <v>-55020</v>
      </c>
      <c r="AF15" s="31">
        <v>-107511</v>
      </c>
      <c r="AG15" s="31">
        <v>-57402.140690000007</v>
      </c>
      <c r="AH15" s="31">
        <v>-164913.14069</v>
      </c>
      <c r="AI15" s="31">
        <v>59669</v>
      </c>
      <c r="AJ15" s="31">
        <v>224582</v>
      </c>
    </row>
    <row r="16" spans="1:36" x14ac:dyDescent="0.35">
      <c r="A16" s="126" t="s">
        <v>71</v>
      </c>
      <c r="B16" s="31">
        <v>-5465</v>
      </c>
      <c r="C16" s="31">
        <v>-5480</v>
      </c>
      <c r="D16" s="31">
        <v>-10945</v>
      </c>
      <c r="E16" s="31">
        <v>-5566</v>
      </c>
      <c r="F16" s="31">
        <v>-16511</v>
      </c>
      <c r="G16" s="31">
        <v>-3555</v>
      </c>
      <c r="H16" s="31">
        <v>-20066</v>
      </c>
      <c r="I16" s="31">
        <v>-4671</v>
      </c>
      <c r="J16" s="31">
        <v>-4991</v>
      </c>
      <c r="K16" s="31">
        <v>-9662</v>
      </c>
      <c r="L16" s="31">
        <v>-5689</v>
      </c>
      <c r="M16" s="31">
        <v>-15351</v>
      </c>
      <c r="N16" s="31">
        <v>-5465</v>
      </c>
      <c r="O16" s="31">
        <v>-20816</v>
      </c>
      <c r="P16" s="31">
        <v>-5330</v>
      </c>
      <c r="Q16" s="31">
        <v>-5399</v>
      </c>
      <c r="R16" s="31">
        <v>-10730</v>
      </c>
      <c r="S16" s="31">
        <v>-5670</v>
      </c>
      <c r="T16" s="31">
        <v>-16399</v>
      </c>
      <c r="U16" s="31">
        <v>-5920</v>
      </c>
      <c r="V16" s="31">
        <v>-22319</v>
      </c>
      <c r="W16" s="31">
        <v>-8253</v>
      </c>
      <c r="X16" s="31">
        <v>-5060.6402500000004</v>
      </c>
      <c r="Y16" s="31">
        <v>-13314</v>
      </c>
      <c r="Z16" s="31">
        <v>-6389.5095599999995</v>
      </c>
      <c r="AA16" s="31">
        <v>-19703.149809999999</v>
      </c>
      <c r="AB16" s="31">
        <v>-6045</v>
      </c>
      <c r="AC16" s="31">
        <v>-25748</v>
      </c>
      <c r="AD16" s="31">
        <v>-6196.2678599999999</v>
      </c>
      <c r="AE16" s="31">
        <v>-6196</v>
      </c>
      <c r="AF16" s="31">
        <v>-12392</v>
      </c>
      <c r="AG16" s="31">
        <v>-6792.5607900000005</v>
      </c>
      <c r="AH16" s="31">
        <v>-19184.56079</v>
      </c>
      <c r="AI16" s="31">
        <v>6477</v>
      </c>
      <c r="AJ16" s="31">
        <v>25662</v>
      </c>
    </row>
    <row r="17" spans="1:36" x14ac:dyDescent="0.35">
      <c r="A17" s="124" t="s">
        <v>717</v>
      </c>
      <c r="B17" s="31">
        <v>-7957</v>
      </c>
      <c r="C17" s="31">
        <v>-3318</v>
      </c>
      <c r="D17" s="31">
        <v>-11275</v>
      </c>
      <c r="E17" s="31">
        <v>-4414</v>
      </c>
      <c r="F17" s="31">
        <v>-15688</v>
      </c>
      <c r="G17" s="31">
        <v>-2072</v>
      </c>
      <c r="H17" s="31">
        <v>-17760</v>
      </c>
      <c r="I17" s="31">
        <v>2830</v>
      </c>
      <c r="J17" s="31">
        <v>-4225</v>
      </c>
      <c r="K17" s="31">
        <v>-1395</v>
      </c>
      <c r="L17" s="31">
        <v>-1684</v>
      </c>
      <c r="M17" s="31">
        <v>-3079</v>
      </c>
      <c r="N17" s="31">
        <v>-11144</v>
      </c>
      <c r="O17" s="31">
        <v>-14223</v>
      </c>
      <c r="P17" s="31">
        <v>35481</v>
      </c>
      <c r="Q17" s="31">
        <v>-7947</v>
      </c>
      <c r="R17" s="31">
        <v>27533</v>
      </c>
      <c r="S17" s="31">
        <v>-7457</v>
      </c>
      <c r="T17" s="31">
        <v>20076</v>
      </c>
      <c r="U17" s="31">
        <v>4747</v>
      </c>
      <c r="V17" s="31">
        <v>24823</v>
      </c>
      <c r="W17" s="31">
        <v>-11817</v>
      </c>
      <c r="X17" s="31">
        <v>-5345.3260900000005</v>
      </c>
      <c r="Y17" s="31">
        <v>-17162</v>
      </c>
      <c r="Z17" s="31">
        <v>-9965.0341800000006</v>
      </c>
      <c r="AA17" s="31">
        <v>-27127.360270000005</v>
      </c>
      <c r="AB17" s="31">
        <v>-11263</v>
      </c>
      <c r="AC17" s="31">
        <v>-38390</v>
      </c>
      <c r="AD17" s="31">
        <v>-13568.124170000001</v>
      </c>
      <c r="AE17" s="31">
        <v>-12002</v>
      </c>
      <c r="AF17" s="31">
        <v>-25570</v>
      </c>
      <c r="AG17" s="31">
        <v>-8973.3954700000013</v>
      </c>
      <c r="AH17" s="31">
        <v>-34543.395470000003</v>
      </c>
      <c r="AI17" s="31">
        <v>10732</v>
      </c>
      <c r="AJ17" s="31">
        <v>45276</v>
      </c>
    </row>
    <row r="18" spans="1:36" x14ac:dyDescent="0.35">
      <c r="A18" s="28" t="s">
        <v>719</v>
      </c>
      <c r="B18" s="99">
        <v>639851</v>
      </c>
      <c r="C18" s="99">
        <v>10598</v>
      </c>
      <c r="D18" s="99">
        <v>650449</v>
      </c>
      <c r="E18" s="99">
        <v>17285</v>
      </c>
      <c r="F18" s="99">
        <v>667734</v>
      </c>
      <c r="G18" s="99">
        <v>50595</v>
      </c>
      <c r="H18" s="99">
        <v>718329</v>
      </c>
      <c r="I18" s="99">
        <v>-3817</v>
      </c>
      <c r="J18" s="99">
        <v>-420</v>
      </c>
      <c r="K18" s="99">
        <v>-4237</v>
      </c>
      <c r="L18" s="99">
        <v>30167</v>
      </c>
      <c r="M18" s="99">
        <v>25930</v>
      </c>
      <c r="N18" s="99">
        <v>53341</v>
      </c>
      <c r="O18" s="99">
        <v>79276</v>
      </c>
      <c r="P18" s="99">
        <v>6379</v>
      </c>
      <c r="Q18" s="99">
        <v>125771</v>
      </c>
      <c r="R18" s="99">
        <v>132150</v>
      </c>
      <c r="S18" s="99">
        <v>13359</v>
      </c>
      <c r="T18" s="99">
        <v>145509</v>
      </c>
      <c r="U18" s="99">
        <v>63986</v>
      </c>
      <c r="V18" s="99">
        <v>209495</v>
      </c>
      <c r="W18" s="99">
        <v>-1404</v>
      </c>
      <c r="X18" s="99">
        <v>13704</v>
      </c>
      <c r="Y18" s="99">
        <v>12300</v>
      </c>
      <c r="Z18" s="99">
        <v>37493.397859999997</v>
      </c>
      <c r="AA18" s="99">
        <v>49791</v>
      </c>
      <c r="AB18" s="99">
        <v>119462</v>
      </c>
      <c r="AC18" s="99">
        <v>169254</v>
      </c>
      <c r="AD18" s="99">
        <v>5590.8088100000004</v>
      </c>
      <c r="AE18" s="99">
        <v>5671</v>
      </c>
      <c r="AF18" s="99">
        <v>11260</v>
      </c>
      <c r="AG18" s="99">
        <v>14653.158690000002</v>
      </c>
      <c r="AH18" s="99">
        <v>25913.158690000004</v>
      </c>
      <c r="AI18" s="99">
        <v>40191</v>
      </c>
      <c r="AJ18" s="99">
        <v>66104</v>
      </c>
    </row>
    <row r="19" spans="1:36" x14ac:dyDescent="0.35">
      <c r="A19" s="124" t="s">
        <v>720</v>
      </c>
      <c r="B19" s="31">
        <v>637719</v>
      </c>
      <c r="C19" s="31">
        <v>1485</v>
      </c>
      <c r="D19" s="31">
        <v>639204</v>
      </c>
      <c r="E19" s="31">
        <v>4523</v>
      </c>
      <c r="F19" s="31">
        <v>643727</v>
      </c>
      <c r="G19" s="31">
        <v>1166</v>
      </c>
      <c r="H19" s="31">
        <v>644893</v>
      </c>
      <c r="I19" s="31">
        <v>518</v>
      </c>
      <c r="J19" s="31">
        <v>12466</v>
      </c>
      <c r="K19" s="31">
        <v>12984</v>
      </c>
      <c r="L19" s="31">
        <v>51276</v>
      </c>
      <c r="M19" s="31">
        <v>64260</v>
      </c>
      <c r="N19" s="31">
        <v>94258</v>
      </c>
      <c r="O19" s="31">
        <v>150429</v>
      </c>
      <c r="P19" s="31">
        <v>4358</v>
      </c>
      <c r="Q19" s="31">
        <v>173339</v>
      </c>
      <c r="R19" s="31">
        <v>177697</v>
      </c>
      <c r="S19" s="31">
        <v>7036</v>
      </c>
      <c r="T19" s="31">
        <v>184733</v>
      </c>
      <c r="U19" s="31">
        <v>44428</v>
      </c>
      <c r="V19" s="31">
        <v>229161</v>
      </c>
      <c r="W19" s="31">
        <v>3537</v>
      </c>
      <c r="X19" s="31">
        <v>17206.992910000001</v>
      </c>
      <c r="Y19" s="31">
        <v>20744</v>
      </c>
      <c r="Z19" s="31">
        <v>46729</v>
      </c>
      <c r="AA19" s="31">
        <v>67473</v>
      </c>
      <c r="AB19" s="31">
        <v>132909</v>
      </c>
      <c r="AC19" s="31">
        <v>200382</v>
      </c>
      <c r="AD19" s="31">
        <v>6593.0733200000004</v>
      </c>
      <c r="AE19" s="31">
        <v>6682</v>
      </c>
      <c r="AF19" s="31">
        <v>13275</v>
      </c>
      <c r="AG19" s="31">
        <v>16890.872960000001</v>
      </c>
      <c r="AH19" s="31">
        <v>30165.872960000001</v>
      </c>
      <c r="AI19" s="31">
        <v>42928</v>
      </c>
      <c r="AJ19" s="31">
        <v>73094</v>
      </c>
    </row>
    <row r="20" spans="1:36" x14ac:dyDescent="0.35">
      <c r="A20" s="124" t="s">
        <v>721</v>
      </c>
      <c r="B20" s="31">
        <v>6177</v>
      </c>
      <c r="C20" s="31">
        <v>9260</v>
      </c>
      <c r="D20" s="31">
        <v>15437</v>
      </c>
      <c r="E20" s="31">
        <v>5665</v>
      </c>
      <c r="F20" s="31">
        <v>21102</v>
      </c>
      <c r="G20" s="31">
        <v>-9838</v>
      </c>
      <c r="H20" s="31">
        <v>11264</v>
      </c>
      <c r="I20" s="31">
        <v>-2926</v>
      </c>
      <c r="J20" s="31">
        <v>-969</v>
      </c>
      <c r="K20" s="31">
        <v>-3895</v>
      </c>
      <c r="L20" s="31">
        <v>10967</v>
      </c>
      <c r="M20" s="31">
        <v>7072</v>
      </c>
      <c r="N20" s="31">
        <v>-921</v>
      </c>
      <c r="O20" s="31">
        <v>6151</v>
      </c>
      <c r="P20" s="16">
        <v>0</v>
      </c>
      <c r="Q20" s="31">
        <v>-81</v>
      </c>
      <c r="R20" s="31">
        <v>-81</v>
      </c>
      <c r="S20" s="16">
        <v>0</v>
      </c>
      <c r="T20" s="31">
        <v>-81</v>
      </c>
      <c r="U20" s="31">
        <v>3982</v>
      </c>
      <c r="V20" s="31">
        <v>3901</v>
      </c>
      <c r="W20" s="31">
        <v>4414</v>
      </c>
      <c r="X20" s="31">
        <v>1992.8274499999998</v>
      </c>
      <c r="Y20" s="31">
        <v>6407</v>
      </c>
      <c r="Z20" s="31">
        <v>1799.01566</v>
      </c>
      <c r="AA20" s="31">
        <v>8205.8431099999998</v>
      </c>
      <c r="AB20" s="31">
        <v>-2067</v>
      </c>
      <c r="AC20" s="31">
        <v>6140</v>
      </c>
      <c r="AD20" s="31">
        <v>1354.0287499999999</v>
      </c>
      <c r="AE20" s="31">
        <v>873</v>
      </c>
      <c r="AF20" s="31">
        <v>2227</v>
      </c>
      <c r="AG20" s="31">
        <v>0</v>
      </c>
      <c r="AH20" s="31">
        <v>2227</v>
      </c>
      <c r="AI20" s="31">
        <v>1590</v>
      </c>
      <c r="AJ20" s="31">
        <v>3816</v>
      </c>
    </row>
    <row r="21" spans="1:36" x14ac:dyDescent="0.35">
      <c r="A21" s="124" t="s">
        <v>722</v>
      </c>
      <c r="B21" s="31">
        <v>-5391</v>
      </c>
      <c r="C21" s="31">
        <v>-8369</v>
      </c>
      <c r="D21" s="31">
        <v>-13760</v>
      </c>
      <c r="E21" s="31">
        <v>-5028</v>
      </c>
      <c r="F21" s="31">
        <v>-18788</v>
      </c>
      <c r="G21" s="31">
        <v>-227</v>
      </c>
      <c r="H21" s="31">
        <v>-19015</v>
      </c>
      <c r="I21" s="31">
        <v>-3432</v>
      </c>
      <c r="J21" s="31">
        <v>-1033</v>
      </c>
      <c r="K21" s="31">
        <v>-4465</v>
      </c>
      <c r="L21" s="31">
        <v>-2702</v>
      </c>
      <c r="M21" s="31">
        <v>-7167</v>
      </c>
      <c r="N21" s="31">
        <v>-425</v>
      </c>
      <c r="O21" s="31">
        <v>-7592</v>
      </c>
      <c r="P21" s="31">
        <v>-335</v>
      </c>
      <c r="Q21" s="31">
        <v>-3253</v>
      </c>
      <c r="R21" s="31">
        <v>-3588</v>
      </c>
      <c r="S21" s="31">
        <v>422</v>
      </c>
      <c r="T21" s="31">
        <v>-3166</v>
      </c>
      <c r="U21" s="31">
        <v>637</v>
      </c>
      <c r="V21" s="31">
        <v>-2529</v>
      </c>
      <c r="W21" s="31">
        <v>-504</v>
      </c>
      <c r="X21" s="31">
        <v>-298.25131000000005</v>
      </c>
      <c r="Y21" s="31">
        <v>-802</v>
      </c>
      <c r="Z21" s="31">
        <v>-5310</v>
      </c>
      <c r="AA21" s="31">
        <v>-6112</v>
      </c>
      <c r="AB21" s="31">
        <v>-2480</v>
      </c>
      <c r="AC21" s="31">
        <v>-8592</v>
      </c>
      <c r="AD21" s="31">
        <v>-1322.6936900000001</v>
      </c>
      <c r="AE21" s="31">
        <v>-2946</v>
      </c>
      <c r="AF21" s="31">
        <v>-4269</v>
      </c>
      <c r="AG21" s="31">
        <v>-191.53242000000006</v>
      </c>
      <c r="AH21" s="31">
        <v>-4460.5324200000005</v>
      </c>
      <c r="AI21" s="31">
        <v>-3950</v>
      </c>
      <c r="AJ21" s="31">
        <v>-8410</v>
      </c>
    </row>
    <row r="22" spans="1:36" x14ac:dyDescent="0.35">
      <c r="A22" s="124" t="s">
        <v>717</v>
      </c>
      <c r="B22" s="31">
        <v>1346</v>
      </c>
      <c r="C22" s="31">
        <v>8222</v>
      </c>
      <c r="D22" s="31">
        <v>9568</v>
      </c>
      <c r="E22" s="31">
        <v>12125</v>
      </c>
      <c r="F22" s="31">
        <v>21693</v>
      </c>
      <c r="G22" s="31">
        <v>59494</v>
      </c>
      <c r="H22" s="31">
        <v>81187</v>
      </c>
      <c r="I22" s="31">
        <v>2023</v>
      </c>
      <c r="J22" s="31">
        <v>-10884</v>
      </c>
      <c r="K22" s="31">
        <v>-8861</v>
      </c>
      <c r="L22" s="31">
        <v>-29374</v>
      </c>
      <c r="M22" s="31">
        <v>-38235</v>
      </c>
      <c r="N22" s="31">
        <v>-39570</v>
      </c>
      <c r="O22" s="31">
        <v>-69712</v>
      </c>
      <c r="P22" s="31">
        <v>2355</v>
      </c>
      <c r="Q22" s="31">
        <v>-44234</v>
      </c>
      <c r="R22" s="31">
        <v>-41879</v>
      </c>
      <c r="S22" s="31">
        <v>5901</v>
      </c>
      <c r="T22" s="31">
        <v>-35978</v>
      </c>
      <c r="U22" s="31">
        <v>14939</v>
      </c>
      <c r="V22" s="31">
        <v>-21039</v>
      </c>
      <c r="W22" s="31">
        <v>-8851</v>
      </c>
      <c r="X22" s="31">
        <f>-4214.04252-985</f>
        <v>-5199.04252</v>
      </c>
      <c r="Y22" s="31">
        <v>-14050</v>
      </c>
      <c r="Z22" s="31">
        <v>-5725</v>
      </c>
      <c r="AA22" s="31">
        <v>-19776</v>
      </c>
      <c r="AB22" s="31">
        <v>-8901</v>
      </c>
      <c r="AC22" s="31">
        <v>-28675</v>
      </c>
      <c r="AD22" s="31">
        <v>-1033.5995700000003</v>
      </c>
      <c r="AE22" s="31">
        <v>1062</v>
      </c>
      <c r="AF22" s="31">
        <v>29</v>
      </c>
      <c r="AG22" s="31">
        <v>-2046.181849999999</v>
      </c>
      <c r="AH22" s="31">
        <v>-2017.181849999999</v>
      </c>
      <c r="AI22" s="31">
        <v>-375</v>
      </c>
      <c r="AJ22" s="31">
        <v>-2394</v>
      </c>
    </row>
    <row r="23" spans="1:36" x14ac:dyDescent="0.35">
      <c r="A23" s="28" t="s">
        <v>723</v>
      </c>
      <c r="B23" s="16" t="s">
        <v>42</v>
      </c>
      <c r="C23" s="16" t="s">
        <v>42</v>
      </c>
      <c r="D23" s="16" t="s">
        <v>42</v>
      </c>
      <c r="E23" s="16" t="s">
        <v>42</v>
      </c>
      <c r="F23" s="16">
        <v>0</v>
      </c>
      <c r="G23" s="16" t="s">
        <v>42</v>
      </c>
      <c r="H23" s="16" t="s">
        <v>42</v>
      </c>
      <c r="I23" s="16" t="s">
        <v>42</v>
      </c>
      <c r="J23" s="16" t="s">
        <v>42</v>
      </c>
      <c r="K23" s="16">
        <v>0</v>
      </c>
      <c r="L23" s="16" t="s">
        <v>42</v>
      </c>
      <c r="M23" s="16" t="s">
        <v>42</v>
      </c>
      <c r="N23" s="16" t="s">
        <v>42</v>
      </c>
      <c r="O23" s="16" t="s">
        <v>42</v>
      </c>
      <c r="P23" s="16">
        <v>0</v>
      </c>
      <c r="Q23" s="16" t="s">
        <v>42</v>
      </c>
      <c r="R23" s="16" t="s">
        <v>42</v>
      </c>
      <c r="S23" s="16" t="s">
        <v>42</v>
      </c>
      <c r="T23" s="16">
        <v>0</v>
      </c>
      <c r="U23" s="99">
        <v>-492</v>
      </c>
      <c r="V23" s="99">
        <v>-492</v>
      </c>
      <c r="W23" s="99">
        <v>-1194</v>
      </c>
      <c r="X23" s="99">
        <v>-12191.873</v>
      </c>
      <c r="Y23" s="99">
        <v>-13386</v>
      </c>
      <c r="Z23" s="99">
        <v>-20847.2052</v>
      </c>
      <c r="AA23" s="99">
        <v>-34233.078200000004</v>
      </c>
      <c r="AB23" s="99">
        <v>-30038</v>
      </c>
      <c r="AC23" s="99">
        <v>-64271</v>
      </c>
      <c r="AD23" s="99">
        <v>-44123.577299999997</v>
      </c>
      <c r="AE23" s="99">
        <v>-58963</v>
      </c>
      <c r="AF23" s="99">
        <v>-103086</v>
      </c>
      <c r="AG23" s="99">
        <v>-64191.338520000005</v>
      </c>
      <c r="AH23" s="99">
        <v>-167277.33851999999</v>
      </c>
      <c r="AI23" s="99">
        <v>56600</v>
      </c>
      <c r="AJ23" s="99">
        <v>223878</v>
      </c>
    </row>
    <row r="24" spans="1:36" x14ac:dyDescent="0.35">
      <c r="A24" s="28" t="s">
        <v>724</v>
      </c>
      <c r="B24" s="99">
        <v>109414</v>
      </c>
      <c r="C24" s="99">
        <v>-548015</v>
      </c>
      <c r="D24" s="99">
        <v>-438601</v>
      </c>
      <c r="E24" s="99">
        <v>-529978</v>
      </c>
      <c r="F24" s="99">
        <v>-968578</v>
      </c>
      <c r="G24" s="99">
        <v>-566449</v>
      </c>
      <c r="H24" s="99">
        <v>-1535027</v>
      </c>
      <c r="I24" s="99">
        <v>-526250</v>
      </c>
      <c r="J24" s="99">
        <v>-387740</v>
      </c>
      <c r="K24" s="99">
        <v>-913990</v>
      </c>
      <c r="L24" s="99">
        <v>-494227</v>
      </c>
      <c r="M24" s="99">
        <v>-1408217</v>
      </c>
      <c r="N24" s="99">
        <v>-652645</v>
      </c>
      <c r="O24" s="99">
        <v>-2060865</v>
      </c>
      <c r="P24" s="99">
        <v>-520090</v>
      </c>
      <c r="Q24" s="99">
        <v>-462701</v>
      </c>
      <c r="R24" s="99">
        <v>-982792</v>
      </c>
      <c r="S24" s="99">
        <v>-639956</v>
      </c>
      <c r="T24" s="99">
        <v>-1622748</v>
      </c>
      <c r="U24" s="99">
        <v>-681761</v>
      </c>
      <c r="V24" s="99">
        <v>-2304509</v>
      </c>
      <c r="W24" s="99">
        <v>-738362</v>
      </c>
      <c r="X24" s="99">
        <v>-747197.60438999999</v>
      </c>
      <c r="Y24" s="99">
        <v>-1485560</v>
      </c>
      <c r="Z24" s="99">
        <v>-696211.01841999998</v>
      </c>
      <c r="AA24" s="99">
        <v>-2181770.6228100001</v>
      </c>
      <c r="AB24" s="99">
        <v>-656159</v>
      </c>
      <c r="AC24" s="99">
        <v>-2837930</v>
      </c>
      <c r="AD24" s="99">
        <v>-717715.91232</v>
      </c>
      <c r="AE24" s="99">
        <v>-777407</v>
      </c>
      <c r="AF24" s="99">
        <v>-1495123</v>
      </c>
      <c r="AG24" s="99">
        <v>-769058.95133999991</v>
      </c>
      <c r="AH24" s="99">
        <v>-2264181.9513400001</v>
      </c>
      <c r="AI24" s="99">
        <v>863639</v>
      </c>
      <c r="AJ24" s="99">
        <v>3127821</v>
      </c>
    </row>
    <row r="26" spans="1:36" x14ac:dyDescent="0.35">
      <c r="A26" s="132" t="s">
        <v>708</v>
      </c>
      <c r="H26" s="127"/>
      <c r="O26" s="128"/>
    </row>
    <row r="27" spans="1:36" x14ac:dyDescent="0.35">
      <c r="H27" s="127"/>
      <c r="O27" s="100"/>
      <c r="AH27" s="97"/>
    </row>
    <row r="28" spans="1:36" x14ac:dyDescent="0.35">
      <c r="O28" s="100"/>
    </row>
    <row r="29" spans="1:36" x14ac:dyDescent="0.3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spans="1:36" x14ac:dyDescent="0.3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AG30" s="97"/>
      <c r="AH30" s="97"/>
    </row>
    <row r="31" spans="1:36" x14ac:dyDescent="0.35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  <row r="32" spans="1:36" x14ac:dyDescent="0.35">
      <c r="AG32" s="97"/>
      <c r="AH32" s="97"/>
    </row>
    <row r="34" spans="33:34" x14ac:dyDescent="0.35">
      <c r="AG34" s="97"/>
      <c r="AH34" s="97"/>
    </row>
    <row r="36" spans="33:34" x14ac:dyDescent="0.35">
      <c r="AG36" s="175"/>
      <c r="AH36" s="175"/>
    </row>
    <row r="38" spans="33:34" x14ac:dyDescent="0.35">
      <c r="AG38" s="175"/>
      <c r="AH38" s="175"/>
    </row>
    <row r="40" spans="33:34" x14ac:dyDescent="0.35">
      <c r="AG40" s="175"/>
      <c r="AH40" s="175"/>
    </row>
    <row r="42" spans="33:34" x14ac:dyDescent="0.35">
      <c r="AG42" s="175"/>
      <c r="AH42" s="175"/>
    </row>
  </sheetData>
  <pageMargins left="0.511811024" right="0.511811024" top="0.78740157499999996" bottom="0.78740157499999996" header="0.31496062000000002" footer="0.31496062000000002"/>
  <ignoredErrors>
    <ignoredError sqref="AC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sheetPr>
    <tabColor rgb="FF002060"/>
  </sheetPr>
  <dimension ref="A1:AS25"/>
  <sheetViews>
    <sheetView showGridLines="0" workbookViewId="0">
      <pane xSplit="1" ySplit="2" topLeftCell="AG3" activePane="bottomRight" state="frozen"/>
      <selection pane="topRight" activeCell="B1" sqref="B1"/>
      <selection pane="bottomLeft" activeCell="A3" sqref="A3"/>
      <selection pane="bottomRight" activeCell="AQ14" sqref="AQ14"/>
    </sheetView>
  </sheetViews>
  <sheetFormatPr defaultRowHeight="14.5" x14ac:dyDescent="0.35"/>
  <cols>
    <col min="1" max="1" width="46.7265625" customWidth="1"/>
    <col min="2" max="2" width="9.7265625" customWidth="1"/>
  </cols>
  <sheetData>
    <row r="1" spans="1:45" ht="15.5" x14ac:dyDescent="0.35">
      <c r="A1" s="8" t="s">
        <v>14</v>
      </c>
    </row>
    <row r="2" spans="1:45" x14ac:dyDescent="0.35">
      <c r="A2" s="9" t="s">
        <v>137</v>
      </c>
      <c r="B2" s="9">
        <v>2016</v>
      </c>
      <c r="C2" s="9">
        <v>2017</v>
      </c>
      <c r="D2" s="9" t="s">
        <v>111</v>
      </c>
      <c r="E2" s="9" t="s">
        <v>112</v>
      </c>
      <c r="F2" s="9" t="s">
        <v>113</v>
      </c>
      <c r="G2" s="9" t="s">
        <v>114</v>
      </c>
      <c r="H2" s="9" t="s">
        <v>115</v>
      </c>
      <c r="I2" s="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40" t="s">
        <v>120</v>
      </c>
      <c r="O2" s="40" t="s">
        <v>121</v>
      </c>
      <c r="P2" s="40" t="s">
        <v>122</v>
      </c>
      <c r="Q2" s="41">
        <v>2019</v>
      </c>
      <c r="R2" s="40" t="s">
        <v>123</v>
      </c>
      <c r="S2" s="40" t="s">
        <v>124</v>
      </c>
      <c r="T2" s="39" t="s">
        <v>125</v>
      </c>
      <c r="U2" s="40" t="s">
        <v>126</v>
      </c>
      <c r="V2" s="39" t="s">
        <v>127</v>
      </c>
      <c r="W2" s="39" t="s">
        <v>128</v>
      </c>
      <c r="X2" s="41">
        <v>2020</v>
      </c>
      <c r="Y2" s="41" t="s">
        <v>129</v>
      </c>
      <c r="Z2" s="41" t="s">
        <v>130</v>
      </c>
      <c r="AA2" s="41" t="s">
        <v>131</v>
      </c>
      <c r="AB2" s="41" t="s">
        <v>132</v>
      </c>
      <c r="AC2" s="41" t="s">
        <v>133</v>
      </c>
      <c r="AD2" s="41" t="s">
        <v>134</v>
      </c>
      <c r="AE2" s="41" t="s">
        <v>135</v>
      </c>
      <c r="AF2" s="41" t="s">
        <v>136</v>
      </c>
      <c r="AG2" s="39" t="s">
        <v>751</v>
      </c>
      <c r="AH2" s="39" t="s">
        <v>750</v>
      </c>
      <c r="AI2" s="68" t="s">
        <v>775</v>
      </c>
      <c r="AJ2" s="68" t="s">
        <v>776</v>
      </c>
      <c r="AK2" s="123" t="s">
        <v>785</v>
      </c>
      <c r="AL2" s="123" t="s">
        <v>784</v>
      </c>
      <c r="AM2" s="123" t="s">
        <v>806</v>
      </c>
      <c r="AN2" s="41" t="s">
        <v>815</v>
      </c>
      <c r="AO2" s="41" t="s">
        <v>814</v>
      </c>
      <c r="AP2" s="41" t="s">
        <v>829</v>
      </c>
      <c r="AQ2" s="41" t="s">
        <v>828</v>
      </c>
      <c r="AR2" s="68" t="s">
        <v>832</v>
      </c>
      <c r="AS2" s="68">
        <v>2023</v>
      </c>
    </row>
    <row r="3" spans="1:45" x14ac:dyDescent="0.35">
      <c r="A3" s="44" t="s">
        <v>138</v>
      </c>
      <c r="B3" s="45">
        <v>4780.7</v>
      </c>
      <c r="C3" s="45">
        <v>5035.6000000000004</v>
      </c>
      <c r="D3" s="45">
        <v>998.9</v>
      </c>
      <c r="E3" s="45">
        <v>1235.3</v>
      </c>
      <c r="F3" s="45">
        <v>2234.1999999999998</v>
      </c>
      <c r="G3" s="45">
        <v>1214.2</v>
      </c>
      <c r="H3" s="45">
        <v>3448.4</v>
      </c>
      <c r="I3" s="45">
        <v>1690.7</v>
      </c>
      <c r="J3" s="45">
        <v>5139.1000000000004</v>
      </c>
      <c r="K3" s="45">
        <v>1040.5</v>
      </c>
      <c r="L3" s="45">
        <v>1260.3</v>
      </c>
      <c r="M3" s="45">
        <v>2300.8000000000002</v>
      </c>
      <c r="N3" s="45">
        <v>1241.9000000000001</v>
      </c>
      <c r="O3" s="45">
        <v>3542.7</v>
      </c>
      <c r="P3" s="45">
        <v>1742.4</v>
      </c>
      <c r="Q3" s="45">
        <v>5285.2</v>
      </c>
      <c r="R3" s="45">
        <v>976.9</v>
      </c>
      <c r="S3" s="45">
        <v>294.5</v>
      </c>
      <c r="T3" s="45">
        <v>1271.3</v>
      </c>
      <c r="U3" s="45">
        <v>1067.2</v>
      </c>
      <c r="V3" s="45">
        <v>2338.5</v>
      </c>
      <c r="W3" s="45">
        <v>1747</v>
      </c>
      <c r="X3" s="45">
        <v>4085.5</v>
      </c>
      <c r="Y3" s="45">
        <v>776.1</v>
      </c>
      <c r="Z3" s="45">
        <v>1175.5999999999999</v>
      </c>
      <c r="AA3" s="45">
        <v>1951.7</v>
      </c>
      <c r="AB3" s="45">
        <v>1339.4</v>
      </c>
      <c r="AC3" s="45">
        <v>3291.1</v>
      </c>
      <c r="AD3" s="46">
        <v>1862.1</v>
      </c>
      <c r="AE3" s="46">
        <v>5153.2</v>
      </c>
      <c r="AF3" s="46">
        <v>1197</v>
      </c>
      <c r="AG3" s="46">
        <v>1630.2</v>
      </c>
      <c r="AH3" s="46">
        <v>2827.3</v>
      </c>
      <c r="AI3" s="46">
        <f>'[1]DRE '!AG5/1000</f>
        <v>1407.5404293499998</v>
      </c>
      <c r="AJ3" s="46">
        <f>'[1]DRE '!AH5/1000</f>
        <v>4234.8044293499997</v>
      </c>
      <c r="AK3" s="46">
        <v>1948.7</v>
      </c>
      <c r="AL3" s="46">
        <v>6183.6</v>
      </c>
      <c r="AM3" s="46">
        <v>1240.577043</v>
      </c>
      <c r="AN3" s="46">
        <f>'[2]DRE '!AL5/1000</f>
        <v>1642.962</v>
      </c>
      <c r="AO3" s="46">
        <f>'[2]DRE '!AM5/1000</f>
        <v>2883.5390000000002</v>
      </c>
      <c r="AP3" s="46">
        <v>1542.7</v>
      </c>
      <c r="AQ3" s="46">
        <v>4426.2</v>
      </c>
      <c r="AR3" s="46">
        <v>2293.1</v>
      </c>
      <c r="AS3" s="46">
        <v>6719.3</v>
      </c>
    </row>
    <row r="4" spans="1:45" x14ac:dyDescent="0.35">
      <c r="A4" s="47" t="s">
        <v>139</v>
      </c>
      <c r="B4" s="48">
        <v>0</v>
      </c>
      <c r="C4" s="48">
        <v>4.9000000000000002E-2</v>
      </c>
      <c r="D4" s="48">
        <v>7.0000000000000001E-3</v>
      </c>
      <c r="E4" s="48">
        <v>-3.0000000000000001E-3</v>
      </c>
      <c r="F4" s="48">
        <v>1E-3</v>
      </c>
      <c r="G4" s="48">
        <v>5.3999999999999999E-2</v>
      </c>
      <c r="H4" s="48">
        <v>1.9E-2</v>
      </c>
      <c r="I4" s="48">
        <v>3.4000000000000002E-2</v>
      </c>
      <c r="J4" s="48">
        <v>2.5000000000000001E-2</v>
      </c>
      <c r="K4" s="48">
        <v>3.9E-2</v>
      </c>
      <c r="L4" s="48">
        <v>1.7999999999999999E-2</v>
      </c>
      <c r="M4" s="48">
        <v>2.8000000000000001E-2</v>
      </c>
      <c r="N4" s="48">
        <v>8.0000000000000002E-3</v>
      </c>
      <c r="O4" s="48">
        <v>2.1000000000000001E-2</v>
      </c>
      <c r="P4" s="48">
        <v>0.01</v>
      </c>
      <c r="Q4" s="48">
        <v>1.7999999999999999E-2</v>
      </c>
      <c r="R4" s="48">
        <v>-9.7000000000000003E-2</v>
      </c>
      <c r="S4" s="48">
        <v>-0.77</v>
      </c>
      <c r="T4" s="48">
        <v>-0.46800000000000003</v>
      </c>
      <c r="U4" s="48">
        <v>-0.13900000000000001</v>
      </c>
      <c r="V4" s="48">
        <v>-0.35199999999999998</v>
      </c>
      <c r="W4" s="48">
        <v>-8.0000000000000002E-3</v>
      </c>
      <c r="X4" s="48">
        <v>-0.23599999999999999</v>
      </c>
      <c r="Y4" s="48">
        <v>-0.217</v>
      </c>
      <c r="Z4" s="48">
        <v>3.0390000000000001</v>
      </c>
      <c r="AA4" s="48">
        <v>0.55400000000000005</v>
      </c>
      <c r="AB4" s="48">
        <v>0.21</v>
      </c>
      <c r="AC4" s="48">
        <v>0.39200000000000002</v>
      </c>
      <c r="AD4" s="48">
        <v>5.8000000000000003E-2</v>
      </c>
      <c r="AE4" s="48">
        <v>0.247</v>
      </c>
      <c r="AF4" s="48">
        <v>0.53500000000000003</v>
      </c>
      <c r="AG4" s="48">
        <v>0.34200000000000003</v>
      </c>
      <c r="AH4" s="48">
        <v>0.41599999999999998</v>
      </c>
      <c r="AI4" s="48">
        <v>0</v>
      </c>
      <c r="AJ4" s="48">
        <v>0.245</v>
      </c>
      <c r="AK4" s="48">
        <v>0.01</v>
      </c>
      <c r="AL4" s="48">
        <v>0.159</v>
      </c>
      <c r="AM4" s="48">
        <v>1.2999999999999999E-2</v>
      </c>
      <c r="AN4" s="48">
        <v>-2.1999999999999999E-2</v>
      </c>
      <c r="AO4" s="48">
        <v>-7.0000000000000001E-3</v>
      </c>
      <c r="AP4" s="48">
        <v>9.0999999999999998E-2</v>
      </c>
      <c r="AQ4" s="48">
        <v>2.5000000000000001E-2</v>
      </c>
      <c r="AR4" s="48">
        <v>0.158</v>
      </c>
      <c r="AS4" s="48">
        <v>6.7000000000000004E-2</v>
      </c>
    </row>
    <row r="5" spans="1:45" x14ac:dyDescent="0.35">
      <c r="A5" s="50" t="s">
        <v>140</v>
      </c>
      <c r="B5" s="48"/>
      <c r="C5" s="48">
        <v>7.0999999999999994E-2</v>
      </c>
      <c r="D5" s="48">
        <v>-8.0000000000000002E-3</v>
      </c>
      <c r="E5" s="48">
        <v>-2.4E-2</v>
      </c>
      <c r="F5" s="48">
        <v>-1.7000000000000001E-2</v>
      </c>
      <c r="G5" s="48">
        <v>2.8000000000000001E-2</v>
      </c>
      <c r="H5" s="48">
        <v>-2E-3</v>
      </c>
      <c r="I5" s="48">
        <v>1.2999999999999999E-2</v>
      </c>
      <c r="J5" s="48">
        <v>4.0000000000000001E-3</v>
      </c>
      <c r="K5" s="48">
        <v>2.1000000000000001E-2</v>
      </c>
      <c r="L5" s="48">
        <v>0.01</v>
      </c>
      <c r="M5" s="48">
        <v>1.4999999999999999E-2</v>
      </c>
      <c r="N5" s="48">
        <v>3.5999999999999997E-2</v>
      </c>
      <c r="O5" s="48">
        <v>2.1999999999999999E-2</v>
      </c>
      <c r="P5" s="48">
        <v>2.1999999999999999E-2</v>
      </c>
      <c r="Q5" s="48">
        <v>2.1999999999999999E-2</v>
      </c>
      <c r="R5" s="48">
        <v>-8.8999999999999996E-2</v>
      </c>
      <c r="S5" s="48">
        <v>-0.79700000000000004</v>
      </c>
      <c r="T5" s="48">
        <v>-0.48399999999999999</v>
      </c>
      <c r="U5" s="48">
        <v>-0.182</v>
      </c>
      <c r="V5" s="48">
        <v>-0.377</v>
      </c>
      <c r="W5" s="48">
        <v>-3.3000000000000002E-2</v>
      </c>
      <c r="X5" s="48">
        <v>-0.25700000000000001</v>
      </c>
      <c r="Y5" s="48">
        <v>-0.20599999999999999</v>
      </c>
      <c r="Z5" s="48">
        <v>3.7770000000000001</v>
      </c>
      <c r="AA5" s="48">
        <v>0.66300000000000003</v>
      </c>
      <c r="AB5" s="48">
        <v>0.30299999999999999</v>
      </c>
      <c r="AC5" s="48">
        <v>0.49199999999999999</v>
      </c>
      <c r="AD5" s="48">
        <v>0.125</v>
      </c>
      <c r="AE5" s="48">
        <v>0.32700000000000001</v>
      </c>
      <c r="AF5" s="48">
        <v>0.55100000000000005</v>
      </c>
      <c r="AG5" s="48">
        <v>0.35</v>
      </c>
      <c r="AH5" s="48">
        <v>0.42499999999999999</v>
      </c>
      <c r="AI5" s="48">
        <v>8.9999999999999993E-3</v>
      </c>
      <c r="AJ5" s="48">
        <v>0.27600000000000002</v>
      </c>
      <c r="AK5" s="48">
        <v>1.2999999999999999E-2</v>
      </c>
      <c r="AL5" s="48">
        <v>0.161</v>
      </c>
      <c r="AM5" s="48">
        <v>4.2999999999999997E-2</v>
      </c>
      <c r="AN5" s="48">
        <v>7.0000000000000001E-3</v>
      </c>
      <c r="AO5" s="48">
        <v>2.1999999999999999E-2</v>
      </c>
      <c r="AP5" s="48">
        <v>0.125</v>
      </c>
      <c r="AQ5" s="48">
        <v>5.6000000000000001E-2</v>
      </c>
      <c r="AR5" s="48">
        <v>0.185</v>
      </c>
      <c r="AS5" s="48">
        <v>9.9000000000000005E-2</v>
      </c>
    </row>
    <row r="6" spans="1:45" x14ac:dyDescent="0.35">
      <c r="A6" s="50" t="s">
        <v>787</v>
      </c>
      <c r="B6" s="48"/>
      <c r="C6" s="48">
        <v>-4.2999999999999997E-2</v>
      </c>
      <c r="D6" s="48">
        <v>3.6999999999999998E-2</v>
      </c>
      <c r="E6" s="48">
        <v>9.7000000000000003E-2</v>
      </c>
      <c r="F6" s="48">
        <v>6.8000000000000005E-2</v>
      </c>
      <c r="G6" s="48">
        <v>0.17199999999999999</v>
      </c>
      <c r="H6" s="48">
        <v>0.10299999999999999</v>
      </c>
      <c r="I6" s="48">
        <v>0.13700000000000001</v>
      </c>
      <c r="J6" s="48">
        <v>0.113</v>
      </c>
      <c r="K6" s="48">
        <v>0.109</v>
      </c>
      <c r="L6" s="48">
        <v>5.3999999999999999E-2</v>
      </c>
      <c r="M6" s="48">
        <v>7.9000000000000001E-2</v>
      </c>
      <c r="N6" s="48">
        <v>-9.4E-2</v>
      </c>
      <c r="O6" s="48">
        <v>1.7999999999999999E-2</v>
      </c>
      <c r="P6" s="48">
        <v>-4.7E-2</v>
      </c>
      <c r="Q6" s="48">
        <v>-2E-3</v>
      </c>
      <c r="R6" s="48">
        <v>-0.122</v>
      </c>
      <c r="S6" s="48">
        <v>-0.66</v>
      </c>
      <c r="T6" s="48">
        <v>-0.40500000000000003</v>
      </c>
      <c r="U6" s="48">
        <v>6.2E-2</v>
      </c>
      <c r="V6" s="48">
        <v>-0.253</v>
      </c>
      <c r="W6" s="48">
        <v>0.124</v>
      </c>
      <c r="X6" s="48">
        <v>-0.14399999999999999</v>
      </c>
      <c r="Y6" s="48">
        <v>-0.255</v>
      </c>
      <c r="Z6" s="48">
        <v>1.2569999999999999</v>
      </c>
      <c r="AA6" s="48">
        <v>0.19500000000000001</v>
      </c>
      <c r="AB6" s="48">
        <v>-0.125</v>
      </c>
      <c r="AC6" s="48">
        <v>0.05</v>
      </c>
      <c r="AD6" s="48">
        <v>-0.247</v>
      </c>
      <c r="AE6" s="48">
        <v>-6.3E-2</v>
      </c>
      <c r="AF6" s="48">
        <v>0.46899999999999997</v>
      </c>
      <c r="AG6" s="48">
        <v>0.3</v>
      </c>
      <c r="AH6" s="48">
        <v>0.374</v>
      </c>
      <c r="AI6" s="48">
        <v>-5.1999999999999998E-2</v>
      </c>
      <c r="AJ6" s="48">
        <v>0.253</v>
      </c>
      <c r="AK6" s="48">
        <v>-1.2999999999999999E-2</v>
      </c>
      <c r="AL6" s="48">
        <v>0.14399999999999999</v>
      </c>
      <c r="AM6" s="48">
        <v>-0.11700000000000001</v>
      </c>
      <c r="AN6" s="48">
        <v>-0.17899999999999999</v>
      </c>
      <c r="AO6" s="48">
        <v>-0.15</v>
      </c>
      <c r="AP6" s="48">
        <v>-0.108</v>
      </c>
      <c r="AQ6" s="48">
        <v>-0.13700000000000001</v>
      </c>
      <c r="AR6" s="48">
        <v>-3.6999999999999998E-2</v>
      </c>
      <c r="AS6" s="48">
        <v>-0.111</v>
      </c>
    </row>
    <row r="7" spans="1:45" x14ac:dyDescent="0.35">
      <c r="A7" s="44" t="s">
        <v>141</v>
      </c>
      <c r="B7" s="48"/>
      <c r="C7" s="48"/>
      <c r="D7" s="48">
        <v>0.47199999999999998</v>
      </c>
      <c r="E7" s="48">
        <v>0.505</v>
      </c>
      <c r="F7" s="48">
        <v>0.49</v>
      </c>
      <c r="G7" s="48">
        <v>0.48</v>
      </c>
      <c r="H7" s="48">
        <v>0.48699999999999999</v>
      </c>
      <c r="I7" s="48">
        <v>0.51500000000000001</v>
      </c>
      <c r="J7" s="48">
        <v>0.496</v>
      </c>
      <c r="K7" s="48">
        <v>0.48199999999999998</v>
      </c>
      <c r="L7" s="48">
        <v>0.49199999999999999</v>
      </c>
      <c r="M7" s="48">
        <v>0.48699999999999999</v>
      </c>
      <c r="N7" s="48">
        <v>0.47299999999999998</v>
      </c>
      <c r="O7" s="48">
        <v>0.48299999999999998</v>
      </c>
      <c r="P7" s="48">
        <v>0.49299999999999999</v>
      </c>
      <c r="Q7" s="48">
        <v>0.48599999999999999</v>
      </c>
      <c r="R7" s="48">
        <v>0.48799999999999999</v>
      </c>
      <c r="S7" s="48">
        <v>0.48599999999999999</v>
      </c>
      <c r="T7" s="48">
        <v>0.48699999999999999</v>
      </c>
      <c r="U7" s="48">
        <v>0.42599999999999999</v>
      </c>
      <c r="V7" s="48">
        <v>0.46</v>
      </c>
      <c r="W7" s="48">
        <v>0.47099999999999997</v>
      </c>
      <c r="X7" s="48">
        <v>0.46400000000000002</v>
      </c>
      <c r="Y7" s="48">
        <v>0.45200000000000001</v>
      </c>
      <c r="Z7" s="48">
        <v>0.46700000000000003</v>
      </c>
      <c r="AA7" s="48">
        <v>0.46100000000000002</v>
      </c>
      <c r="AB7" s="51">
        <v>0.44700000000000001</v>
      </c>
      <c r="AC7" s="52">
        <v>0.45500000000000002</v>
      </c>
      <c r="AD7" s="52">
        <v>0.48299999999999998</v>
      </c>
      <c r="AE7" s="52">
        <v>0.46500000000000002</v>
      </c>
      <c r="AF7" s="52">
        <v>0.47399999999999998</v>
      </c>
      <c r="AG7" s="52">
        <v>0.51300000000000001</v>
      </c>
      <c r="AH7" s="52">
        <v>0.49700000000000005</v>
      </c>
      <c r="AI7" s="48">
        <f>'[1]DRE '!AG12/'[1]DRE '!AG5</f>
        <v>0.4929524135661375</v>
      </c>
      <c r="AJ7" s="48">
        <f>'[1]DRE '!AH12/'[1]DRE '!AH5</f>
        <v>0.4953535604386764</v>
      </c>
      <c r="AK7" s="48">
        <v>0.51700000000000002</v>
      </c>
      <c r="AL7" s="48">
        <v>0.502</v>
      </c>
      <c r="AM7" s="48">
        <v>0.50341141758496966</v>
      </c>
      <c r="AN7" s="48">
        <f>'[2]DRE '!AL13/'[2]DRE '!AL5</f>
        <v>0.53521688267896639</v>
      </c>
      <c r="AO7" s="48">
        <f>'[2]DRE '!AM13/'[2]DRE '!AM5</f>
        <v>0.52153378192561295</v>
      </c>
      <c r="AP7" s="48">
        <v>0.51700000000000002</v>
      </c>
      <c r="AQ7" s="48">
        <v>0.52</v>
      </c>
      <c r="AR7" s="48">
        <f>'[3]DRE '!AP13/'[3]DRE '!AP5</f>
        <v>0.5325377883156579</v>
      </c>
      <c r="AS7" s="48">
        <f>'[3]DRE '!AQ13/'[3]DRE '!AQ5</f>
        <v>0.52420030190568478</v>
      </c>
    </row>
    <row r="8" spans="1:45" x14ac:dyDescent="0.35">
      <c r="A8" s="53" t="s">
        <v>808</v>
      </c>
      <c r="B8" s="48"/>
      <c r="C8" s="48"/>
      <c r="D8" s="48">
        <f>'Income Statement'!C18/'Income Statement'!C10</f>
        <v>0.47471915911163104</v>
      </c>
      <c r="E8" s="48">
        <f>'Income Statement'!D18/'Income Statement'!D10</f>
        <v>0.4590153955604252</v>
      </c>
      <c r="F8" s="48">
        <f>'Income Statement'!E18/'Income Statement'!E10</f>
        <v>0.45592061954802221</v>
      </c>
      <c r="G8" s="48">
        <f>'Income Statement'!F18/'Income Statement'!F10</f>
        <v>0.45791508370712525</v>
      </c>
      <c r="H8" s="48">
        <f>'Income Statement'!G18/'Income Statement'!G10</f>
        <v>0.49870720246689998</v>
      </c>
      <c r="I8" s="48">
        <f>'Income Statement'!H18/'Income Statement'!H10</f>
        <v>0.47152756836019449</v>
      </c>
      <c r="J8" s="48">
        <f>'Income Statement'!I18/'Income Statement'!I10</f>
        <v>0.45317131001778305</v>
      </c>
      <c r="K8" s="48">
        <f>'Income Statement'!J18/'Income Statement'!J10</f>
        <v>0.46647439136445423</v>
      </c>
      <c r="L8" s="48">
        <f>'Income Statement'!K18/'Income Statement'!K10</f>
        <v>0.46047479320494566</v>
      </c>
      <c r="M8" s="48">
        <f>'Income Statement'!L18/'Income Statement'!L10</f>
        <v>0.45038934877612824</v>
      </c>
      <c r="N8" s="48">
        <f>'Income Statement'!M18/'Income Statement'!M10</f>
        <v>0.45691936340528849</v>
      </c>
      <c r="O8" s="48">
        <f>'Income Statement'!N18/'Income Statement'!N10</f>
        <v>0.47872873965525581</v>
      </c>
      <c r="P8" s="48">
        <f>'Income Statement'!O18/'Income Statement'!O10</f>
        <v>0.46421166143923559</v>
      </c>
      <c r="Q8" s="48">
        <f>'Income Statement'!P18/'Income Statement'!P10</f>
        <v>0.44947271570671066</v>
      </c>
      <c r="R8" s="48">
        <f>'Income Statement'!Q18/'Income Statement'!Q10</f>
        <v>0.45806099631380404</v>
      </c>
      <c r="S8" s="48">
        <f>'Income Statement'!R18/'Income Statement'!R10</f>
        <v>0.45148813409421129</v>
      </c>
      <c r="T8" s="48">
        <f>'Income Statement'!S18/'Income Statement'!S10</f>
        <v>0.41786515132920249</v>
      </c>
      <c r="U8" s="48">
        <f>'Income Statement'!T18/'Income Statement'!T10</f>
        <v>0.4356988916806353</v>
      </c>
      <c r="V8" s="48">
        <f>'Income Statement'!U18/'Income Statement'!U10</f>
        <v>0.45535528655390273</v>
      </c>
      <c r="W8" s="48">
        <f>'Income Statement'!V18/'Income Statement'!V10</f>
        <v>0.44417763508049712</v>
      </c>
      <c r="X8" s="48">
        <f>'Income Statement'!W18/'Income Statement'!W10</f>
        <v>0.40464021906228675</v>
      </c>
      <c r="Y8" s="48">
        <f>'Income Statement'!X18/'Income Statement'!X10</f>
        <v>0.44904733155287463</v>
      </c>
      <c r="Z8" s="48">
        <f>'Income Statement'!Y18/'Income Statement'!Y10</f>
        <v>0.43193311351097358</v>
      </c>
      <c r="AA8" s="48">
        <f>'Income Statement'!Z18/'Income Statement'!Z10</f>
        <v>0.42637707182962964</v>
      </c>
      <c r="AB8" s="48">
        <f>'Income Statement'!AA18/'Income Statement'!AA10</f>
        <v>0.42965182852815254</v>
      </c>
      <c r="AC8" s="48">
        <f>'Income Statement'!AB18/'Income Statement'!AB10</f>
        <v>0.47614858446270553</v>
      </c>
      <c r="AD8" s="48">
        <f>'Income Statement'!AC18/'Income Statement'!AC10</f>
        <v>0.44680882690883028</v>
      </c>
      <c r="AE8" s="48">
        <f>'Income Statement'!AD18/'Income Statement'!AD10</f>
        <v>0.44327799839036341</v>
      </c>
      <c r="AF8" s="48">
        <f>'Income Statement'!AE18/'Income Statement'!AE10</f>
        <v>0.49657621631914689</v>
      </c>
      <c r="AG8" s="48">
        <f>'Income Statement'!AF18/'Income Statement'!AF10</f>
        <v>0.474306946425536</v>
      </c>
      <c r="AH8" s="48">
        <f>'Income Statement'!AG18/'Income Statement'!AG10</f>
        <v>0.46533406689283086</v>
      </c>
      <c r="AI8" s="48">
        <f>'Income Statement'!AH18/'Income Statement'!AH10</f>
        <v>0.4713441393688001</v>
      </c>
      <c r="AJ8" s="48">
        <f>'Income Statement'!AI18/'Income Statement'!AI10</f>
        <v>0.50156794831550278</v>
      </c>
      <c r="AK8" s="48">
        <f>'Income Statement'!AJ18/'Income Statement'!AJ10</f>
        <v>0.48096234722655096</v>
      </c>
      <c r="AL8" s="48">
        <f>'Income Statement'!AK18/'Income Statement'!AK10</f>
        <v>0.46984420614382816</v>
      </c>
      <c r="AM8" s="48">
        <v>0.46984420614382816</v>
      </c>
      <c r="AN8" s="48">
        <f>'[2]DRE '!AL18/'[2]DRE '!AL10</f>
        <v>0.50908045592634799</v>
      </c>
      <c r="AO8" s="48">
        <f>'[2]DRE '!AM18/'[2]DRE '!AM10</f>
        <v>0.49230487749208879</v>
      </c>
      <c r="AP8" s="48">
        <v>0.48837610432463779</v>
      </c>
      <c r="AQ8" s="48">
        <v>0.49093359058282909</v>
      </c>
      <c r="AR8" s="48">
        <f>'[3]DRE '!AP18/'[3]DRE '!AP10</f>
        <v>0.51060786716088913</v>
      </c>
      <c r="AS8" s="48">
        <f>'[3]DRE '!AQ18/'[3]DRE '!AQ10</f>
        <v>0.49770483558538203</v>
      </c>
    </row>
    <row r="9" spans="1:45" x14ac:dyDescent="0.35">
      <c r="A9" s="50" t="s">
        <v>142</v>
      </c>
      <c r="B9" s="48"/>
      <c r="C9" s="48"/>
      <c r="D9" s="48">
        <v>0.44900000000000001</v>
      </c>
      <c r="E9" s="48">
        <v>0.48699999999999999</v>
      </c>
      <c r="F9" s="48">
        <v>0.47</v>
      </c>
      <c r="G9" s="48">
        <v>0.46600000000000003</v>
      </c>
      <c r="H9" s="48">
        <v>0.46899999999999997</v>
      </c>
      <c r="I9" s="48">
        <v>0.50800000000000001</v>
      </c>
      <c r="J9" s="48">
        <v>0.48199999999999998</v>
      </c>
      <c r="K9" s="48">
        <v>0.45700000000000002</v>
      </c>
      <c r="L9" s="48">
        <v>0.47199999999999998</v>
      </c>
      <c r="M9" s="48">
        <v>0.46500000000000002</v>
      </c>
      <c r="N9" s="48">
        <v>0.45600000000000002</v>
      </c>
      <c r="O9" s="48">
        <v>0.46200000000000002</v>
      </c>
      <c r="P9" s="48">
        <v>0.48899999999999999</v>
      </c>
      <c r="Q9" s="48">
        <v>0.47099999999999997</v>
      </c>
      <c r="R9" s="48">
        <v>0.45700000000000002</v>
      </c>
      <c r="S9" s="48">
        <v>0.45900000000000002</v>
      </c>
      <c r="T9" s="48">
        <v>0.45800000000000002</v>
      </c>
      <c r="U9" s="48">
        <v>0.432</v>
      </c>
      <c r="V9" s="48">
        <v>0.44500000000000001</v>
      </c>
      <c r="W9" s="48">
        <v>0.46600000000000003</v>
      </c>
      <c r="X9" s="48">
        <v>0.45400000000000001</v>
      </c>
      <c r="Y9" s="48">
        <v>0.40799999999999997</v>
      </c>
      <c r="Z9" s="48">
        <v>0.46100000000000002</v>
      </c>
      <c r="AA9" s="48">
        <v>0.44</v>
      </c>
      <c r="AB9" s="48">
        <v>0.443</v>
      </c>
      <c r="AC9" s="48">
        <v>0.441</v>
      </c>
      <c r="AD9" s="48">
        <v>0.48599999999999999</v>
      </c>
      <c r="AE9" s="48">
        <v>0.45800000000000002</v>
      </c>
      <c r="AF9" s="48">
        <v>0.45</v>
      </c>
      <c r="AG9" s="48">
        <v>0.50600000000000001</v>
      </c>
      <c r="AH9" s="48">
        <v>0.48299999999999998</v>
      </c>
      <c r="AI9" s="48">
        <f>'[1]DRE '!AG15/'[1]DRE '!AG8</f>
        <v>0.47783903261764016</v>
      </c>
      <c r="AJ9" s="48">
        <f>'[1]DRE '!AH15/'[1]DRE '!AH8</f>
        <v>0.48122312738798145</v>
      </c>
      <c r="AK9" s="48">
        <v>0.51200000000000001</v>
      </c>
      <c r="AL9" s="48">
        <v>0.49099999999999999</v>
      </c>
      <c r="AM9" s="48">
        <v>0.48072673593711979</v>
      </c>
      <c r="AN9" s="48">
        <f>'[2]DRE '!AL16/'[2]DRE '!AL8</f>
        <v>0.51998768499137371</v>
      </c>
      <c r="AO9" s="48">
        <f>'[2]DRE '!AM16/'[2]DRE '!AM8</f>
        <v>0.50320088524511419</v>
      </c>
      <c r="AP9" s="48">
        <v>0.50373021684246522</v>
      </c>
      <c r="AQ9" s="48">
        <v>0.5033855541044584</v>
      </c>
      <c r="AR9" s="48">
        <f>'[3]DRE '!AP16/'[3]DRE '!AP8</f>
        <v>0.53240412620078781</v>
      </c>
      <c r="AS9" s="48">
        <f>'[3]DRE '!AQ16/'[3]DRE '!AQ8</f>
        <v>0.51336847254880302</v>
      </c>
    </row>
    <row r="10" spans="1:45" x14ac:dyDescent="0.35">
      <c r="A10" s="165" t="s">
        <v>143</v>
      </c>
      <c r="B10" s="48"/>
      <c r="C10" s="48"/>
      <c r="D10" s="48">
        <v>0.49299999999999999</v>
      </c>
      <c r="E10" s="48">
        <v>0.53</v>
      </c>
      <c r="F10" s="48">
        <v>0.51400000000000001</v>
      </c>
      <c r="G10" s="48">
        <v>0.504</v>
      </c>
      <c r="H10" s="48">
        <v>0.51</v>
      </c>
      <c r="I10" s="48">
        <v>0.55300000000000005</v>
      </c>
      <c r="J10" s="48">
        <v>0.52500000000000002</v>
      </c>
      <c r="K10" s="48">
        <v>0.51500000000000001</v>
      </c>
      <c r="L10" s="48">
        <v>0.52900000000000003</v>
      </c>
      <c r="M10" s="48">
        <v>0.52200000000000002</v>
      </c>
      <c r="N10" s="48">
        <v>0.502</v>
      </c>
      <c r="O10" s="48">
        <v>0.51500000000000001</v>
      </c>
      <c r="P10" s="48">
        <v>0.53600000000000003</v>
      </c>
      <c r="Q10" s="48">
        <v>0.52200000000000002</v>
      </c>
      <c r="R10" s="48">
        <v>0.52300000000000002</v>
      </c>
      <c r="S10" s="48">
        <v>0.55000000000000004</v>
      </c>
      <c r="T10" s="48">
        <v>0.52800000000000002</v>
      </c>
      <c r="U10" s="48">
        <v>0.48199999999999998</v>
      </c>
      <c r="V10" s="48">
        <v>0.50700000000000001</v>
      </c>
      <c r="W10" s="48">
        <v>0.52200000000000002</v>
      </c>
      <c r="X10" s="48">
        <v>0.51300000000000001</v>
      </c>
      <c r="Y10" s="48">
        <v>0.46400000000000002</v>
      </c>
      <c r="Z10" s="48">
        <v>0.51100000000000001</v>
      </c>
      <c r="AA10" s="48">
        <v>0.49299999999999999</v>
      </c>
      <c r="AB10" s="48">
        <v>0.49299999999999999</v>
      </c>
      <c r="AC10" s="48">
        <v>0.49299999999999999</v>
      </c>
      <c r="AD10" s="48">
        <v>0.52400000000000002</v>
      </c>
      <c r="AE10" s="48">
        <v>0.505</v>
      </c>
      <c r="AF10" s="48">
        <v>0.51</v>
      </c>
      <c r="AG10" s="48">
        <v>0.55899999999999994</v>
      </c>
      <c r="AH10" s="48">
        <v>0.53900000000000003</v>
      </c>
      <c r="AI10" s="48">
        <f>'[1]DRE '!AG13/'[1]DRE '!AG6</f>
        <v>0.51752395697727871</v>
      </c>
      <c r="AJ10" s="48">
        <f>'[1]DRE '!AH13/'[1]DRE '!AH6</f>
        <v>0.53194643287734722</v>
      </c>
      <c r="AK10" s="48">
        <v>0.55300000000000005</v>
      </c>
      <c r="AL10" s="48">
        <v>0.53900000000000003</v>
      </c>
      <c r="AM10" s="48">
        <v>0.53083996043149562</v>
      </c>
      <c r="AN10" s="48">
        <f>'[2]DRE '!AL14/'[2]DRE '!AL6</f>
        <v>0.56438766197670986</v>
      </c>
      <c r="AO10" s="48">
        <f>'[2]DRE '!AM14/'[2]DRE '!AM6</f>
        <v>0.55040120014777427</v>
      </c>
      <c r="AP10" s="48">
        <v>0.54097160821921131</v>
      </c>
      <c r="AQ10" s="48">
        <v>0.54705091354182589</v>
      </c>
      <c r="AR10" s="48">
        <f>'[3]DRE '!AP14/'[3]DRE '!AP6</f>
        <v>0.56455562741173693</v>
      </c>
      <c r="AS10" s="48">
        <f>'[3]DRE '!AQ14/'[3]DRE '!AQ6</f>
        <v>0.55322340666981296</v>
      </c>
    </row>
    <row r="11" spans="1:45" x14ac:dyDescent="0.35">
      <c r="A11" s="165" t="s">
        <v>788</v>
      </c>
      <c r="B11" s="48"/>
      <c r="C11" s="48"/>
      <c r="D11" s="48">
        <v>0.28100000000000003</v>
      </c>
      <c r="E11" s="48">
        <v>0.30399999999999999</v>
      </c>
      <c r="F11" s="48">
        <v>0.29399999999999998</v>
      </c>
      <c r="G11" s="48">
        <v>0.31</v>
      </c>
      <c r="H11" s="48">
        <v>0.29899999999999999</v>
      </c>
      <c r="I11" s="48">
        <v>0.28299999999999997</v>
      </c>
      <c r="J11" s="48">
        <v>0.29499999999999998</v>
      </c>
      <c r="K11" s="48">
        <v>0.248</v>
      </c>
      <c r="L11" s="48">
        <v>0.24399999999999999</v>
      </c>
      <c r="M11" s="48">
        <v>0.246</v>
      </c>
      <c r="N11" s="48">
        <v>0.24399999999999999</v>
      </c>
      <c r="O11" s="48">
        <v>0.245</v>
      </c>
      <c r="P11" s="48">
        <v>0.23899999999999999</v>
      </c>
      <c r="Q11" s="48">
        <v>0.24299999999999999</v>
      </c>
      <c r="R11" s="48">
        <v>0.21299999999999999</v>
      </c>
      <c r="S11" s="48">
        <v>0.24099999999999999</v>
      </c>
      <c r="T11" s="48">
        <v>0.221</v>
      </c>
      <c r="U11" s="48">
        <v>0.25</v>
      </c>
      <c r="V11" s="48">
        <v>0.23400000000000001</v>
      </c>
      <c r="W11" s="48">
        <v>0.20899999999999999</v>
      </c>
      <c r="X11" s="48">
        <v>0.22500000000000001</v>
      </c>
      <c r="Y11" s="48">
        <v>0.184</v>
      </c>
      <c r="Z11" s="48">
        <v>0.2</v>
      </c>
      <c r="AA11" s="48">
        <v>0.193</v>
      </c>
      <c r="AB11" s="48">
        <v>0.16900000000000001</v>
      </c>
      <c r="AC11" s="48">
        <v>0.184</v>
      </c>
      <c r="AD11" s="48">
        <v>0.218</v>
      </c>
      <c r="AE11" s="48">
        <v>0.19400000000000001</v>
      </c>
      <c r="AF11" s="48">
        <v>0.19500000000000001</v>
      </c>
      <c r="AG11" s="48">
        <v>0.21600000000000003</v>
      </c>
      <c r="AH11" s="48">
        <v>0.20600000000000002</v>
      </c>
      <c r="AI11" s="48">
        <f>'[1]DRE '!AG14/'[1]DRE '!AG7</f>
        <v>0.24742660793857527</v>
      </c>
      <c r="AJ11" s="48">
        <f>'[1]DRE '!AH14/'[1]DRE '!AH7</f>
        <v>0.21849998386439892</v>
      </c>
      <c r="AK11" s="48">
        <v>0.222</v>
      </c>
      <c r="AL11" s="48">
        <v>0.219</v>
      </c>
      <c r="AM11" s="48">
        <v>0.22761940421205221</v>
      </c>
      <c r="AN11" s="48">
        <f>'[2]DRE '!AL15/'[2]DRE '!AL7</f>
        <v>0.21746366359702651</v>
      </c>
      <c r="AO11" s="48">
        <f>'[2]DRE '!AM15/'[2]DRE '!AM7</f>
        <v>0.22244755460174356</v>
      </c>
      <c r="AP11" s="48">
        <v>0.22926963522200317</v>
      </c>
      <c r="AQ11" s="48">
        <v>0.2245477623838758</v>
      </c>
      <c r="AR11" s="48">
        <f>'[3]DRE '!AP15/'[3]DRE '!AP7</f>
        <v>0.24928927434010473</v>
      </c>
      <c r="AS11" s="48">
        <f>'[3]DRE '!AQ15/'[3]DRE '!AQ7</f>
        <v>0.23155441206439781</v>
      </c>
    </row>
    <row r="12" spans="1:45" x14ac:dyDescent="0.35">
      <c r="A12" s="44" t="s">
        <v>807</v>
      </c>
      <c r="B12" s="54"/>
      <c r="C12" s="54"/>
      <c r="D12" s="54">
        <v>16.399999999999999</v>
      </c>
      <c r="E12" s="54">
        <v>23.7</v>
      </c>
      <c r="F12" s="54">
        <v>40.1</v>
      </c>
      <c r="G12" s="54">
        <v>22.7</v>
      </c>
      <c r="H12" s="54">
        <v>62.9</v>
      </c>
      <c r="I12" s="54">
        <v>35.700000000000003</v>
      </c>
      <c r="J12" s="54">
        <v>98.5</v>
      </c>
      <c r="K12" s="55">
        <v>24.2</v>
      </c>
      <c r="L12" s="54">
        <v>30.5</v>
      </c>
      <c r="M12" s="54">
        <v>54.8</v>
      </c>
      <c r="N12" s="55">
        <v>31.9</v>
      </c>
      <c r="O12" s="55">
        <v>86.7</v>
      </c>
      <c r="P12" s="54">
        <v>41.5</v>
      </c>
      <c r="Q12" s="54">
        <v>128.19999999999999</v>
      </c>
      <c r="R12" s="54">
        <v>38.6</v>
      </c>
      <c r="S12" s="54">
        <v>139.6</v>
      </c>
      <c r="T12" s="54">
        <v>178.1</v>
      </c>
      <c r="U12" s="56">
        <v>173.7</v>
      </c>
      <c r="V12" s="56">
        <v>351.8</v>
      </c>
      <c r="W12" s="56">
        <v>157.30000000000001</v>
      </c>
      <c r="X12" s="56">
        <v>509.1</v>
      </c>
      <c r="Y12" s="56">
        <v>106.6</v>
      </c>
      <c r="Z12" s="56">
        <v>191</v>
      </c>
      <c r="AA12" s="56">
        <v>297.60000000000002</v>
      </c>
      <c r="AB12" s="56">
        <v>194</v>
      </c>
      <c r="AC12" s="56">
        <v>491.6</v>
      </c>
      <c r="AD12" s="56">
        <v>195.4</v>
      </c>
      <c r="AE12" s="56">
        <v>687</v>
      </c>
      <c r="AF12" s="56">
        <v>157.69999999999999</v>
      </c>
      <c r="AG12" s="56">
        <v>220.7</v>
      </c>
      <c r="AH12" s="56">
        <v>509.1</v>
      </c>
      <c r="AI12" s="56">
        <v>198.042</v>
      </c>
      <c r="AJ12" s="56">
        <f>AF12+AG12+AI12</f>
        <v>576.44200000000001</v>
      </c>
      <c r="AK12" s="56">
        <v>296.89999999999998</v>
      </c>
      <c r="AL12" s="56">
        <v>872.4</v>
      </c>
      <c r="AM12" s="56">
        <v>240.9</v>
      </c>
      <c r="AN12" s="56">
        <v>267.39999999999998</v>
      </c>
      <c r="AO12" s="56">
        <v>508.3</v>
      </c>
      <c r="AP12" s="56">
        <v>276.5</v>
      </c>
      <c r="AQ12" s="56">
        <v>784.8</v>
      </c>
      <c r="AR12" s="61">
        <v>292.7</v>
      </c>
      <c r="AS12" s="56">
        <v>1065.5999999999999</v>
      </c>
    </row>
    <row r="13" spans="1:45" x14ac:dyDescent="0.35">
      <c r="A13" s="44" t="s">
        <v>144</v>
      </c>
      <c r="B13" s="57"/>
      <c r="C13" s="57"/>
      <c r="D13" s="57">
        <v>1.7999999999999999E-2</v>
      </c>
      <c r="E13" s="57">
        <v>0.02</v>
      </c>
      <c r="F13" s="57">
        <v>1.9E-2</v>
      </c>
      <c r="G13" s="57">
        <v>0.02</v>
      </c>
      <c r="H13" s="57">
        <v>1.9E-2</v>
      </c>
      <c r="I13" s="57">
        <v>2.1999999999999999E-2</v>
      </c>
      <c r="J13" s="57">
        <v>0.02</v>
      </c>
      <c r="K13" s="57">
        <v>2.5000000000000001E-2</v>
      </c>
      <c r="L13" s="57">
        <v>2.5999999999999999E-2</v>
      </c>
      <c r="M13" s="57">
        <v>2.5000000000000001E-2</v>
      </c>
      <c r="N13" s="57">
        <v>2.7E-2</v>
      </c>
      <c r="O13" s="57">
        <v>2.5999999999999999E-2</v>
      </c>
      <c r="P13" s="57">
        <v>2.5000000000000001E-2</v>
      </c>
      <c r="Q13" s="57">
        <v>2.5000000000000001E-2</v>
      </c>
      <c r="R13" s="57">
        <v>4.2999999999999997E-2</v>
      </c>
      <c r="S13" s="57">
        <v>0.50700000000000001</v>
      </c>
      <c r="T13" s="57">
        <v>0.151</v>
      </c>
      <c r="U13" s="57">
        <v>0.16600000000000001</v>
      </c>
      <c r="V13" s="57">
        <v>0.158</v>
      </c>
      <c r="W13" s="57">
        <v>9.2999999999999999E-2</v>
      </c>
      <c r="X13" s="57">
        <v>0.13</v>
      </c>
      <c r="Y13" s="57">
        <v>0.15</v>
      </c>
      <c r="Z13" s="57">
        <v>0.16800000000000001</v>
      </c>
      <c r="AA13" s="57">
        <v>0.16200000000000001</v>
      </c>
      <c r="AB13" s="57">
        <v>0.151</v>
      </c>
      <c r="AC13" s="57">
        <v>0.157</v>
      </c>
      <c r="AD13" s="57">
        <v>0.107</v>
      </c>
      <c r="AE13" s="57">
        <v>0.13800000000000001</v>
      </c>
      <c r="AF13" s="57">
        <v>0.14000000000000001</v>
      </c>
      <c r="AG13" s="57">
        <v>0.14099999999999999</v>
      </c>
      <c r="AH13" s="57">
        <v>0.14000000000000001</v>
      </c>
      <c r="AI13" s="57">
        <v>0.14899459808337637</v>
      </c>
      <c r="AJ13" s="57">
        <v>0.14322874648617348</v>
      </c>
      <c r="AK13" s="57">
        <v>0.157</v>
      </c>
      <c r="AL13" s="57">
        <v>0.14799999999999999</v>
      </c>
      <c r="AM13" s="57">
        <v>0.20816301931125852</v>
      </c>
      <c r="AN13" s="57">
        <f>AN12/('[2]DRE '!AL8/1000)</f>
        <v>0.17259084416544193</v>
      </c>
      <c r="AO13" s="57">
        <f>AO12/('[2]DRE '!AM8/1000)</f>
        <v>0.18780053905368185</v>
      </c>
      <c r="AP13" s="57">
        <v>0.191</v>
      </c>
      <c r="AQ13" s="57">
        <v>0.189</v>
      </c>
      <c r="AR13" s="57">
        <v>0.13400000000000001</v>
      </c>
      <c r="AS13" s="57">
        <v>0.16800000000000001</v>
      </c>
    </row>
    <row r="14" spans="1:45" x14ac:dyDescent="0.35">
      <c r="A14" s="58" t="s">
        <v>145</v>
      </c>
      <c r="B14" s="48"/>
      <c r="C14" s="48"/>
      <c r="D14" s="48"/>
      <c r="E14" s="48"/>
      <c r="F14" s="48"/>
      <c r="G14" s="48"/>
      <c r="H14" s="48"/>
      <c r="I14" s="48"/>
      <c r="J14" s="48"/>
      <c r="K14" s="59">
        <v>125.5</v>
      </c>
      <c r="L14" s="59">
        <v>137.6</v>
      </c>
      <c r="M14" s="60">
        <v>131.9</v>
      </c>
      <c r="N14" s="59">
        <v>130.9</v>
      </c>
      <c r="O14" s="60">
        <v>131.6</v>
      </c>
      <c r="P14" s="59">
        <v>133.9</v>
      </c>
      <c r="Q14" s="59">
        <v>132.30000000000001</v>
      </c>
      <c r="R14" s="59">
        <v>127.8</v>
      </c>
      <c r="S14" s="59">
        <v>166.5</v>
      </c>
      <c r="T14" s="59">
        <v>135.19999999999999</v>
      </c>
      <c r="U14" s="59">
        <v>139.69999999999999</v>
      </c>
      <c r="V14" s="61">
        <v>137.30000000000001</v>
      </c>
      <c r="W14" s="59">
        <v>143.69999999999999</v>
      </c>
      <c r="X14" s="61">
        <v>140</v>
      </c>
      <c r="Y14" s="61">
        <v>131.9</v>
      </c>
      <c r="Z14" s="61">
        <v>161.1</v>
      </c>
      <c r="AA14" s="61">
        <v>148.6</v>
      </c>
      <c r="AB14" s="61">
        <v>150</v>
      </c>
      <c r="AC14" s="61">
        <v>149.19999999999999</v>
      </c>
      <c r="AD14" s="61">
        <v>158.30000000000001</v>
      </c>
      <c r="AE14" s="61">
        <v>152.5</v>
      </c>
      <c r="AF14" s="61">
        <v>154.6</v>
      </c>
      <c r="AG14" s="61">
        <v>182.9</v>
      </c>
      <c r="AH14" s="61">
        <v>170.1</v>
      </c>
      <c r="AI14" s="61">
        <v>167.8</v>
      </c>
      <c r="AJ14" s="61">
        <v>169.3</v>
      </c>
      <c r="AK14" s="61">
        <v>179.5</v>
      </c>
      <c r="AL14" s="61">
        <v>172.4</v>
      </c>
      <c r="AM14" s="61">
        <v>170.2</v>
      </c>
      <c r="AN14" s="61">
        <v>198.2</v>
      </c>
      <c r="AO14" s="61">
        <v>185.3</v>
      </c>
      <c r="AP14" s="61">
        <v>182.31430304005283</v>
      </c>
      <c r="AQ14" s="61">
        <v>184.26775668791427</v>
      </c>
      <c r="AR14" s="61">
        <v>187.4724860248408</v>
      </c>
      <c r="AS14" s="61">
        <v>185.4239754254873</v>
      </c>
    </row>
    <row r="15" spans="1:45" x14ac:dyDescent="0.3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66"/>
      <c r="AN15" s="166"/>
      <c r="AO15" s="166"/>
      <c r="AP15" s="166"/>
      <c r="AQ15" s="166"/>
      <c r="AR15" s="166"/>
      <c r="AS15" s="166"/>
    </row>
    <row r="16" spans="1:45" x14ac:dyDescent="0.35">
      <c r="A16" s="63" t="s">
        <v>146</v>
      </c>
      <c r="B16" s="60">
        <v>2</v>
      </c>
      <c r="C16" s="60">
        <v>0</v>
      </c>
      <c r="D16" s="60">
        <v>0</v>
      </c>
      <c r="E16" s="60">
        <v>1</v>
      </c>
      <c r="F16" s="60">
        <v>1</v>
      </c>
      <c r="G16" s="60">
        <v>0</v>
      </c>
      <c r="H16" s="60">
        <v>1</v>
      </c>
      <c r="I16" s="60">
        <v>3</v>
      </c>
      <c r="J16" s="60">
        <v>4</v>
      </c>
      <c r="K16" s="60">
        <v>0</v>
      </c>
      <c r="L16" s="60">
        <v>4</v>
      </c>
      <c r="M16" s="60">
        <v>4</v>
      </c>
      <c r="N16" s="60">
        <v>2</v>
      </c>
      <c r="O16" s="60">
        <v>6</v>
      </c>
      <c r="P16" s="60">
        <v>4</v>
      </c>
      <c r="Q16" s="60">
        <v>10</v>
      </c>
      <c r="R16" s="60">
        <v>1</v>
      </c>
      <c r="S16" s="60">
        <v>2</v>
      </c>
      <c r="T16" s="60">
        <v>3</v>
      </c>
      <c r="U16" s="60">
        <v>1</v>
      </c>
      <c r="V16" s="60">
        <v>4</v>
      </c>
      <c r="W16" s="60">
        <v>6</v>
      </c>
      <c r="X16" s="60">
        <v>10</v>
      </c>
      <c r="Y16" s="60">
        <v>2</v>
      </c>
      <c r="Z16" s="60">
        <v>9</v>
      </c>
      <c r="AA16" s="60">
        <v>11</v>
      </c>
      <c r="AB16" s="60">
        <v>4</v>
      </c>
      <c r="AC16" s="60">
        <v>15</v>
      </c>
      <c r="AD16" s="60">
        <v>11</v>
      </c>
      <c r="AE16" s="60">
        <f>Y16+Z16+AB16+AD16</f>
        <v>26</v>
      </c>
      <c r="AF16" s="60">
        <v>2</v>
      </c>
      <c r="AG16" s="60">
        <v>10</v>
      </c>
      <c r="AH16" s="60">
        <v>12</v>
      </c>
      <c r="AI16" s="60">
        <v>4</v>
      </c>
      <c r="AJ16" s="60">
        <f>AH16+AI16</f>
        <v>16</v>
      </c>
      <c r="AK16" s="152">
        <v>1</v>
      </c>
      <c r="AL16" s="152">
        <v>17</v>
      </c>
      <c r="AM16" s="60">
        <v>0</v>
      </c>
      <c r="AN16" s="152">
        <v>3</v>
      </c>
      <c r="AO16" s="60">
        <v>3</v>
      </c>
      <c r="AP16" s="152">
        <v>1</v>
      </c>
      <c r="AQ16" s="60">
        <v>4</v>
      </c>
      <c r="AR16" s="152">
        <v>0</v>
      </c>
      <c r="AS16" s="60">
        <f>AQ16+AR16</f>
        <v>4</v>
      </c>
    </row>
    <row r="17" spans="1:45" x14ac:dyDescent="0.35">
      <c r="A17" s="63" t="s">
        <v>147</v>
      </c>
      <c r="B17" s="60">
        <v>20</v>
      </c>
      <c r="C17" s="60">
        <v>3</v>
      </c>
      <c r="D17" s="60">
        <v>1</v>
      </c>
      <c r="E17" s="60">
        <v>0</v>
      </c>
      <c r="F17" s="60">
        <v>1</v>
      </c>
      <c r="G17" s="60">
        <v>0</v>
      </c>
      <c r="H17" s="60">
        <v>1</v>
      </c>
      <c r="I17" s="60">
        <v>0</v>
      </c>
      <c r="J17" s="60">
        <v>1</v>
      </c>
      <c r="K17" s="60">
        <v>1</v>
      </c>
      <c r="L17" s="60">
        <v>0</v>
      </c>
      <c r="M17" s="60">
        <v>1</v>
      </c>
      <c r="N17" s="60">
        <v>1</v>
      </c>
      <c r="O17" s="60">
        <v>2</v>
      </c>
      <c r="P17" s="60">
        <v>0</v>
      </c>
      <c r="Q17" s="60">
        <v>2</v>
      </c>
      <c r="R17" s="60">
        <v>2</v>
      </c>
      <c r="S17" s="60">
        <v>0</v>
      </c>
      <c r="T17" s="60">
        <v>2</v>
      </c>
      <c r="U17" s="60">
        <v>0</v>
      </c>
      <c r="V17" s="60">
        <v>2</v>
      </c>
      <c r="W17" s="60">
        <v>0</v>
      </c>
      <c r="X17" s="60">
        <v>2</v>
      </c>
      <c r="Y17" s="60">
        <v>0</v>
      </c>
      <c r="Z17" s="60">
        <v>2</v>
      </c>
      <c r="AA17" s="60">
        <v>2</v>
      </c>
      <c r="AB17" s="60">
        <v>0</v>
      </c>
      <c r="AC17" s="60">
        <v>2</v>
      </c>
      <c r="AD17" s="60">
        <v>0</v>
      </c>
      <c r="AE17" s="60">
        <f>Y17+Z17+AB17+AD17</f>
        <v>2</v>
      </c>
      <c r="AF17" s="60">
        <v>2</v>
      </c>
      <c r="AG17" s="60">
        <v>0</v>
      </c>
      <c r="AH17" s="60">
        <v>2</v>
      </c>
      <c r="AI17" s="60">
        <v>2</v>
      </c>
      <c r="AJ17" s="60">
        <f>AH17+AI17</f>
        <v>4</v>
      </c>
      <c r="AK17" s="152">
        <v>0</v>
      </c>
      <c r="AL17" s="152">
        <v>4</v>
      </c>
      <c r="AM17" s="60">
        <v>1</v>
      </c>
      <c r="AN17" s="152">
        <v>1</v>
      </c>
      <c r="AO17" s="60">
        <v>2</v>
      </c>
      <c r="AP17" s="152">
        <v>0</v>
      </c>
      <c r="AQ17" s="60">
        <v>2</v>
      </c>
      <c r="AR17" s="152">
        <v>0</v>
      </c>
      <c r="AS17" s="60">
        <f>AQ17+AR17</f>
        <v>2</v>
      </c>
    </row>
    <row r="18" spans="1:45" x14ac:dyDescent="0.35">
      <c r="A18" s="63" t="s">
        <v>148</v>
      </c>
      <c r="B18" s="60">
        <v>279</v>
      </c>
      <c r="C18" s="60">
        <v>276</v>
      </c>
      <c r="D18" s="60">
        <v>275</v>
      </c>
      <c r="E18" s="60">
        <v>276</v>
      </c>
      <c r="F18" s="60">
        <v>276</v>
      </c>
      <c r="G18" s="60">
        <v>276</v>
      </c>
      <c r="H18" s="60">
        <v>276</v>
      </c>
      <c r="I18" s="60">
        <v>279</v>
      </c>
      <c r="J18" s="60">
        <v>279</v>
      </c>
      <c r="K18" s="60">
        <v>278</v>
      </c>
      <c r="L18" s="60">
        <v>282</v>
      </c>
      <c r="M18" s="60">
        <v>282</v>
      </c>
      <c r="N18" s="60">
        <v>283</v>
      </c>
      <c r="O18" s="60">
        <v>283</v>
      </c>
      <c r="P18" s="60">
        <v>287</v>
      </c>
      <c r="Q18" s="60">
        <v>287</v>
      </c>
      <c r="R18" s="60">
        <v>286</v>
      </c>
      <c r="S18" s="60">
        <v>288</v>
      </c>
      <c r="T18" s="60">
        <v>288</v>
      </c>
      <c r="U18" s="60">
        <v>289</v>
      </c>
      <c r="V18" s="60">
        <v>30</v>
      </c>
      <c r="W18" s="60">
        <v>295</v>
      </c>
      <c r="X18" s="60">
        <v>295</v>
      </c>
      <c r="Y18" s="60">
        <v>297</v>
      </c>
      <c r="Z18" s="60">
        <v>304</v>
      </c>
      <c r="AA18" s="60">
        <v>304</v>
      </c>
      <c r="AB18" s="60">
        <v>308</v>
      </c>
      <c r="AC18" s="60">
        <v>308</v>
      </c>
      <c r="AD18" s="60">
        <v>319</v>
      </c>
      <c r="AE18" s="60">
        <v>319</v>
      </c>
      <c r="AF18" s="60">
        <v>319</v>
      </c>
      <c r="AG18" s="60">
        <v>329</v>
      </c>
      <c r="AH18" s="60">
        <v>329</v>
      </c>
      <c r="AI18" s="60">
        <v>331</v>
      </c>
      <c r="AJ18" s="60">
        <v>331</v>
      </c>
      <c r="AK18" s="152">
        <v>332</v>
      </c>
      <c r="AL18" s="152">
        <v>332</v>
      </c>
      <c r="AM18" s="60">
        <v>331</v>
      </c>
      <c r="AN18" s="152">
        <f>AM18+AN16-AN17</f>
        <v>333</v>
      </c>
      <c r="AO18" s="60">
        <f>AL18+AO16-AO17</f>
        <v>333</v>
      </c>
      <c r="AP18" s="152">
        <v>334</v>
      </c>
      <c r="AQ18" s="60">
        <v>334</v>
      </c>
      <c r="AR18" s="152">
        <v>334</v>
      </c>
      <c r="AS18" s="60">
        <v>334</v>
      </c>
    </row>
    <row r="19" spans="1:45" x14ac:dyDescent="0.35">
      <c r="A19" s="64" t="s">
        <v>149</v>
      </c>
      <c r="B19" s="65">
        <v>524.4</v>
      </c>
      <c r="C19" s="65">
        <v>518.5</v>
      </c>
      <c r="D19" s="65">
        <v>517.9</v>
      </c>
      <c r="E19" s="65">
        <v>519.79999999999995</v>
      </c>
      <c r="F19" s="65">
        <v>519.79999999999995</v>
      </c>
      <c r="G19" s="65">
        <v>519.79999999999995</v>
      </c>
      <c r="H19" s="65">
        <v>519.79999999999995</v>
      </c>
      <c r="I19" s="65">
        <v>525.79999999999995</v>
      </c>
      <c r="J19" s="65">
        <v>525.79999999999995</v>
      </c>
      <c r="K19" s="65">
        <v>524</v>
      </c>
      <c r="L19" s="65">
        <v>532.5</v>
      </c>
      <c r="M19" s="65">
        <v>532.5</v>
      </c>
      <c r="N19" s="65">
        <v>535.4</v>
      </c>
      <c r="O19" s="65">
        <v>535.4</v>
      </c>
      <c r="P19" s="65">
        <v>544</v>
      </c>
      <c r="Q19" s="65">
        <v>544</v>
      </c>
      <c r="R19" s="65">
        <v>544</v>
      </c>
      <c r="S19" s="65">
        <v>547.20000000000005</v>
      </c>
      <c r="T19" s="65">
        <v>547.20000000000005</v>
      </c>
      <c r="U19" s="65">
        <v>549</v>
      </c>
      <c r="V19" s="65">
        <v>549</v>
      </c>
      <c r="W19" s="60">
        <v>559</v>
      </c>
      <c r="X19" s="60">
        <v>559</v>
      </c>
      <c r="Y19" s="60">
        <v>559</v>
      </c>
      <c r="Z19" s="60">
        <v>575</v>
      </c>
      <c r="AA19" s="60">
        <v>575</v>
      </c>
      <c r="AB19" s="60">
        <v>581</v>
      </c>
      <c r="AC19" s="60">
        <v>581</v>
      </c>
      <c r="AD19" s="60">
        <v>597</v>
      </c>
      <c r="AE19" s="60">
        <v>597</v>
      </c>
      <c r="AF19" s="60">
        <v>597</v>
      </c>
      <c r="AG19" s="60">
        <v>612</v>
      </c>
      <c r="AH19" s="60">
        <v>612</v>
      </c>
      <c r="AI19" s="60">
        <v>613</v>
      </c>
      <c r="AJ19" s="60">
        <v>613</v>
      </c>
      <c r="AK19" s="152">
        <v>616</v>
      </c>
      <c r="AL19" s="152">
        <v>616</v>
      </c>
      <c r="AM19" s="60">
        <v>612</v>
      </c>
      <c r="AN19" s="152">
        <v>615</v>
      </c>
      <c r="AO19" s="60">
        <v>615</v>
      </c>
      <c r="AP19" s="177">
        <v>616.79999999999995</v>
      </c>
      <c r="AQ19" s="177">
        <v>616.79999999999995</v>
      </c>
      <c r="AR19" s="177">
        <v>617</v>
      </c>
      <c r="AS19" s="177">
        <v>617</v>
      </c>
    </row>
    <row r="20" spans="1:45" x14ac:dyDescent="0.3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66"/>
      <c r="AN20" s="166"/>
      <c r="AO20" s="166"/>
      <c r="AP20" s="166"/>
      <c r="AQ20" s="166"/>
      <c r="AR20" s="166"/>
      <c r="AS20" s="166"/>
    </row>
    <row r="21" spans="1:45" x14ac:dyDescent="0.35">
      <c r="A21" s="154" t="s">
        <v>786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>
        <v>14887</v>
      </c>
      <c r="L21" s="153">
        <v>15629</v>
      </c>
      <c r="M21" s="153">
        <f>L21</f>
        <v>15629</v>
      </c>
      <c r="N21" s="153">
        <v>15258</v>
      </c>
      <c r="O21" s="153">
        <f>N21</f>
        <v>15258</v>
      </c>
      <c r="P21" s="153">
        <v>15363</v>
      </c>
      <c r="Q21" s="153">
        <f>P21</f>
        <v>15363</v>
      </c>
      <c r="R21" s="153">
        <v>15717</v>
      </c>
      <c r="S21" s="153">
        <v>14360</v>
      </c>
      <c r="T21" s="153">
        <f>S21</f>
        <v>14360</v>
      </c>
      <c r="U21" s="153">
        <v>12925</v>
      </c>
      <c r="V21" s="153">
        <f>U21</f>
        <v>12925</v>
      </c>
      <c r="W21" s="153">
        <v>14350</v>
      </c>
      <c r="X21" s="153">
        <f>W21</f>
        <v>14350</v>
      </c>
      <c r="Y21" s="153">
        <v>13783</v>
      </c>
      <c r="Z21" s="153">
        <v>14163</v>
      </c>
      <c r="AA21" s="153">
        <f>Z21</f>
        <v>14163</v>
      </c>
      <c r="AB21" s="153">
        <v>16277</v>
      </c>
      <c r="AC21" s="153">
        <f>AB21</f>
        <v>16277</v>
      </c>
      <c r="AD21" s="153">
        <v>17403</v>
      </c>
      <c r="AE21" s="153">
        <f>AD21</f>
        <v>17403</v>
      </c>
      <c r="AF21" s="153">
        <v>16741</v>
      </c>
      <c r="AG21" s="153">
        <v>16683</v>
      </c>
      <c r="AH21" s="153">
        <f>AG21</f>
        <v>16683</v>
      </c>
      <c r="AI21" s="153">
        <v>15828</v>
      </c>
      <c r="AJ21" s="153">
        <f>AI21</f>
        <v>15828</v>
      </c>
      <c r="AK21" s="153">
        <v>16005</v>
      </c>
      <c r="AL21" s="153">
        <v>16005</v>
      </c>
      <c r="AM21" s="153">
        <v>15860</v>
      </c>
      <c r="AN21" s="153">
        <v>15669</v>
      </c>
      <c r="AO21" s="153">
        <v>15669</v>
      </c>
      <c r="AP21" s="176">
        <v>14972</v>
      </c>
      <c r="AQ21" s="176">
        <v>14972</v>
      </c>
      <c r="AR21" s="176">
        <v>15381</v>
      </c>
      <c r="AS21" s="176">
        <v>15381</v>
      </c>
    </row>
    <row r="22" spans="1:45" x14ac:dyDescent="0.3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66"/>
      <c r="AN22" s="166"/>
      <c r="AO22" s="166"/>
      <c r="AP22" s="166"/>
      <c r="AQ22" s="166"/>
      <c r="AR22" s="166"/>
      <c r="AS22" s="166"/>
    </row>
    <row r="25" spans="1:45" x14ac:dyDescent="0.35">
      <c r="AM25" s="167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  <ignoredErrors>
    <ignoredError sqref="AE2 AL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sheetPr>
    <tabColor rgb="FF002060"/>
  </sheetPr>
  <dimension ref="A1:AO39"/>
  <sheetViews>
    <sheetView showGridLines="0" workbookViewId="0">
      <pane xSplit="1" ySplit="2" topLeftCell="AD3" activePane="bottomRight" state="frozen"/>
      <selection pane="topRight" activeCell="B1" sqref="B1"/>
      <selection pane="bottomLeft" activeCell="A3" sqref="A3"/>
      <selection pane="bottomRight" activeCell="AP7" sqref="AP7"/>
    </sheetView>
  </sheetViews>
  <sheetFormatPr defaultRowHeight="14.5" x14ac:dyDescent="0.35"/>
  <cols>
    <col min="1" max="1" width="54.26953125" bestFit="1" customWidth="1"/>
    <col min="2" max="2" width="6.54296875" bestFit="1" customWidth="1"/>
    <col min="3" max="27" width="8.7265625" customWidth="1"/>
    <col min="40" max="40" width="6" bestFit="1" customWidth="1"/>
    <col min="41" max="41" width="6.54296875" bestFit="1" customWidth="1"/>
    <col min="42" max="42" width="8.81640625" customWidth="1"/>
  </cols>
  <sheetData>
    <row r="1" spans="1:41" ht="15.5" x14ac:dyDescent="0.35">
      <c r="A1" s="8" t="s">
        <v>14</v>
      </c>
    </row>
    <row r="2" spans="1:41" x14ac:dyDescent="0.35">
      <c r="A2" s="81" t="s">
        <v>653</v>
      </c>
      <c r="B2" s="9" t="s">
        <v>111</v>
      </c>
      <c r="C2" s="9" t="s">
        <v>112</v>
      </c>
      <c r="D2" s="9" t="s">
        <v>114</v>
      </c>
      <c r="E2" s="9" t="s">
        <v>116</v>
      </c>
      <c r="F2" s="9">
        <v>2018</v>
      </c>
      <c r="G2" s="9" t="s">
        <v>117</v>
      </c>
      <c r="H2" s="9" t="s">
        <v>118</v>
      </c>
      <c r="I2" s="39" t="s">
        <v>119</v>
      </c>
      <c r="J2" s="9" t="s">
        <v>120</v>
      </c>
      <c r="K2" s="9" t="s">
        <v>121</v>
      </c>
      <c r="L2" s="9" t="s">
        <v>122</v>
      </c>
      <c r="M2" s="9">
        <v>2019</v>
      </c>
      <c r="N2" s="9" t="s">
        <v>123</v>
      </c>
      <c r="O2" s="9" t="s">
        <v>124</v>
      </c>
      <c r="P2" s="39" t="s">
        <v>125</v>
      </c>
      <c r="Q2" s="39" t="s">
        <v>126</v>
      </c>
      <c r="R2" s="39" t="s">
        <v>127</v>
      </c>
      <c r="S2" s="39" t="s">
        <v>128</v>
      </c>
      <c r="T2" s="9">
        <v>2020</v>
      </c>
      <c r="U2" s="9" t="s">
        <v>129</v>
      </c>
      <c r="V2" s="9" t="s">
        <v>130</v>
      </c>
      <c r="W2" s="9" t="s">
        <v>131</v>
      </c>
      <c r="X2" s="68" t="s">
        <v>132</v>
      </c>
      <c r="Y2" s="68" t="s">
        <v>133</v>
      </c>
      <c r="Z2" s="41" t="s">
        <v>134</v>
      </c>
      <c r="AA2" s="41" t="s">
        <v>135</v>
      </c>
      <c r="AB2" s="41" t="s">
        <v>136</v>
      </c>
      <c r="AC2" s="9" t="s">
        <v>751</v>
      </c>
      <c r="AD2" s="9" t="s">
        <v>750</v>
      </c>
      <c r="AE2" s="68" t="s">
        <v>775</v>
      </c>
      <c r="AF2" s="68" t="s">
        <v>776</v>
      </c>
      <c r="AG2" s="9" t="s">
        <v>785</v>
      </c>
      <c r="AH2" s="9">
        <v>2022</v>
      </c>
      <c r="AI2" s="9" t="s">
        <v>806</v>
      </c>
      <c r="AJ2" s="9" t="s">
        <v>815</v>
      </c>
      <c r="AK2" s="41" t="s">
        <v>814</v>
      </c>
      <c r="AL2" s="41" t="s">
        <v>829</v>
      </c>
      <c r="AM2" s="41" t="s">
        <v>828</v>
      </c>
      <c r="AN2" s="68" t="s">
        <v>832</v>
      </c>
      <c r="AO2" s="68">
        <v>2023</v>
      </c>
    </row>
    <row r="3" spans="1:41" x14ac:dyDescent="0.35">
      <c r="A3" s="82" t="s">
        <v>654</v>
      </c>
      <c r="B3" s="83">
        <v>58.7</v>
      </c>
      <c r="C3" s="83">
        <v>72.7</v>
      </c>
      <c r="D3" s="83">
        <v>53.6</v>
      </c>
      <c r="E3" s="83">
        <v>56.3</v>
      </c>
      <c r="F3" s="83">
        <v>241.3</v>
      </c>
      <c r="G3" s="83">
        <v>55.3</v>
      </c>
      <c r="H3" s="84">
        <v>61</v>
      </c>
      <c r="I3" s="83">
        <v>116.3</v>
      </c>
      <c r="J3" s="83">
        <v>52.5</v>
      </c>
      <c r="K3" s="83">
        <v>168.8</v>
      </c>
      <c r="L3" s="83">
        <v>47.6</v>
      </c>
      <c r="M3" s="83">
        <v>216.4</v>
      </c>
      <c r="N3" s="83">
        <v>68.2</v>
      </c>
      <c r="O3" s="83">
        <v>15.9</v>
      </c>
      <c r="P3" s="83">
        <v>84.1</v>
      </c>
      <c r="Q3" s="83">
        <v>16</v>
      </c>
      <c r="R3" s="83">
        <v>100.1</v>
      </c>
      <c r="S3" s="83">
        <v>49.1</v>
      </c>
      <c r="T3" s="83">
        <v>149.19999999999999</v>
      </c>
      <c r="U3" s="85">
        <v>62.5</v>
      </c>
      <c r="V3" s="85">
        <v>37.700000000000003</v>
      </c>
      <c r="W3" s="85">
        <v>100.2</v>
      </c>
      <c r="X3" s="85">
        <v>49.6</v>
      </c>
      <c r="Y3" s="85">
        <v>149.80000000000001</v>
      </c>
      <c r="Z3" s="85">
        <v>24.5</v>
      </c>
      <c r="AA3" s="85">
        <v>174.3</v>
      </c>
      <c r="AB3" s="85">
        <f>56.7-0.3</f>
        <v>56.400000000000006</v>
      </c>
      <c r="AC3" s="85">
        <v>26.4</v>
      </c>
      <c r="AD3" s="85">
        <v>82.8</v>
      </c>
      <c r="AE3" s="85">
        <v>29.8</v>
      </c>
      <c r="AF3" s="85">
        <v>112.6</v>
      </c>
      <c r="AG3" s="85">
        <v>10.7</v>
      </c>
      <c r="AH3" s="85">
        <v>123.2</v>
      </c>
      <c r="AI3" s="85">
        <v>9.9375180400000005</v>
      </c>
      <c r="AJ3" s="85">
        <v>16.2</v>
      </c>
      <c r="AK3" s="85">
        <v>26.1</v>
      </c>
      <c r="AL3" s="85">
        <v>4.9240430214000002</v>
      </c>
      <c r="AM3" s="85">
        <v>31.039937608750002</v>
      </c>
      <c r="AN3" s="85">
        <v>10.89915822715</v>
      </c>
      <c r="AO3" s="85">
        <v>41.939095835900005</v>
      </c>
    </row>
    <row r="4" spans="1:41" x14ac:dyDescent="0.35">
      <c r="A4" s="82" t="s">
        <v>655</v>
      </c>
      <c r="B4" s="89">
        <v>0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89">
        <v>0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5">
        <v>0.7</v>
      </c>
      <c r="AA4" s="85">
        <v>0.7</v>
      </c>
      <c r="AB4" s="83">
        <v>9.9</v>
      </c>
      <c r="AC4" s="83">
        <v>28.4</v>
      </c>
      <c r="AD4" s="83">
        <v>38.299999999999997</v>
      </c>
      <c r="AE4" s="83">
        <v>43.6</v>
      </c>
      <c r="AF4" s="85">
        <v>81.900000000000006</v>
      </c>
      <c r="AG4" s="85">
        <v>52.2</v>
      </c>
      <c r="AH4" s="85">
        <v>134.1</v>
      </c>
      <c r="AI4" s="85">
        <v>69.23181000999999</v>
      </c>
      <c r="AJ4" s="85">
        <v>71.795962832650005</v>
      </c>
      <c r="AK4" s="85">
        <v>141.02777284264999</v>
      </c>
      <c r="AL4" s="85">
        <v>81.259053018600014</v>
      </c>
      <c r="AM4" s="85">
        <v>222.28682586125001</v>
      </c>
      <c r="AN4" s="85">
        <v>92.367062832850095</v>
      </c>
      <c r="AO4" s="85">
        <v>314.65388869410009</v>
      </c>
    </row>
    <row r="5" spans="1:41" x14ac:dyDescent="0.35">
      <c r="A5" s="28" t="s">
        <v>656</v>
      </c>
      <c r="B5" s="140">
        <f t="shared" ref="B5:Q5" si="0">B3+B4</f>
        <v>58.7</v>
      </c>
      <c r="C5" s="140">
        <f t="shared" si="0"/>
        <v>72.7</v>
      </c>
      <c r="D5" s="140">
        <f t="shared" si="0"/>
        <v>53.6</v>
      </c>
      <c r="E5" s="140">
        <f t="shared" si="0"/>
        <v>56.3</v>
      </c>
      <c r="F5" s="140">
        <f t="shared" si="0"/>
        <v>241.3</v>
      </c>
      <c r="G5" s="140">
        <f t="shared" si="0"/>
        <v>55.3</v>
      </c>
      <c r="H5" s="140">
        <f t="shared" si="0"/>
        <v>61</v>
      </c>
      <c r="I5" s="140">
        <f t="shared" si="0"/>
        <v>116.3</v>
      </c>
      <c r="J5" s="140">
        <f t="shared" si="0"/>
        <v>52.5</v>
      </c>
      <c r="K5" s="140">
        <f t="shared" si="0"/>
        <v>168.8</v>
      </c>
      <c r="L5" s="140">
        <f t="shared" si="0"/>
        <v>47.6</v>
      </c>
      <c r="M5" s="140">
        <f t="shared" si="0"/>
        <v>216.4</v>
      </c>
      <c r="N5" s="140">
        <f t="shared" si="0"/>
        <v>68.2</v>
      </c>
      <c r="O5" s="140">
        <f t="shared" si="0"/>
        <v>15.9</v>
      </c>
      <c r="P5" s="140">
        <f t="shared" si="0"/>
        <v>84.1</v>
      </c>
      <c r="Q5" s="140">
        <f t="shared" si="0"/>
        <v>16</v>
      </c>
      <c r="R5" s="140">
        <f>R3+R4</f>
        <v>100.1</v>
      </c>
      <c r="S5" s="89">
        <v>49.1</v>
      </c>
      <c r="T5" s="89">
        <v>149.19999999999999</v>
      </c>
      <c r="U5" s="89">
        <v>62.5</v>
      </c>
      <c r="V5" s="89">
        <v>37.700000000000003</v>
      </c>
      <c r="W5" s="89">
        <v>100.2</v>
      </c>
      <c r="X5" s="89">
        <v>49.6</v>
      </c>
      <c r="Y5" s="89">
        <v>149.80000000000001</v>
      </c>
      <c r="Z5" s="89">
        <v>25.2</v>
      </c>
      <c r="AA5" s="89">
        <v>175</v>
      </c>
      <c r="AB5" s="89">
        <v>66.3</v>
      </c>
      <c r="AC5" s="89">
        <v>54.8</v>
      </c>
      <c r="AD5" s="89">
        <v>121.1</v>
      </c>
      <c r="AE5" s="89">
        <v>73.400000000000006</v>
      </c>
      <c r="AF5" s="89">
        <v>194.5</v>
      </c>
      <c r="AG5" s="89">
        <v>62.8</v>
      </c>
      <c r="AH5" s="89">
        <v>257.3</v>
      </c>
      <c r="AI5" s="89">
        <v>79.16932804999999</v>
      </c>
      <c r="AJ5" s="89">
        <v>87.974339380000004</v>
      </c>
      <c r="AK5" s="89">
        <v>167.14366742999999</v>
      </c>
      <c r="AL5" s="89">
        <v>86.183096040000009</v>
      </c>
      <c r="AM5" s="89">
        <v>253.32676347</v>
      </c>
      <c r="AN5" s="178">
        <v>103.26622106000009</v>
      </c>
      <c r="AO5" s="178">
        <v>356.59298453000008</v>
      </c>
    </row>
    <row r="6" spans="1:41" x14ac:dyDescent="0.35">
      <c r="A6" s="87" t="s">
        <v>657</v>
      </c>
      <c r="B6" s="88">
        <v>58.2</v>
      </c>
      <c r="C6" s="88">
        <v>72.3</v>
      </c>
      <c r="D6" s="88">
        <v>53.2</v>
      </c>
      <c r="E6" s="88">
        <v>55.9</v>
      </c>
      <c r="F6" s="88">
        <v>239.7</v>
      </c>
      <c r="G6" s="88">
        <v>55</v>
      </c>
      <c r="H6" s="88">
        <v>60.7</v>
      </c>
      <c r="I6" s="88">
        <v>115.7</v>
      </c>
      <c r="J6" s="88">
        <v>52.2</v>
      </c>
      <c r="K6" s="88">
        <v>167.9</v>
      </c>
      <c r="L6" s="88">
        <v>47.3</v>
      </c>
      <c r="M6" s="88">
        <v>215.1</v>
      </c>
      <c r="N6" s="88">
        <v>67.900000000000006</v>
      </c>
      <c r="O6" s="88">
        <v>15.6</v>
      </c>
      <c r="P6" s="88">
        <v>83.5</v>
      </c>
      <c r="Q6" s="88">
        <v>15.8</v>
      </c>
      <c r="R6" s="88">
        <v>99.3</v>
      </c>
      <c r="S6" s="88">
        <v>48.9</v>
      </c>
      <c r="T6" s="88">
        <v>148.19999999999999</v>
      </c>
      <c r="U6" s="88">
        <v>62.3</v>
      </c>
      <c r="V6" s="88">
        <v>37.5</v>
      </c>
      <c r="W6" s="88">
        <v>99.7</v>
      </c>
      <c r="X6" s="88">
        <v>49.4</v>
      </c>
      <c r="Y6" s="88">
        <v>149.1</v>
      </c>
      <c r="Z6" s="88">
        <v>23.9</v>
      </c>
      <c r="AA6" s="88">
        <v>173</v>
      </c>
      <c r="AB6" s="88">
        <v>66.2</v>
      </c>
      <c r="AC6" s="88">
        <v>54.1</v>
      </c>
      <c r="AD6" s="88">
        <v>120.3</v>
      </c>
      <c r="AE6" s="88">
        <v>73</v>
      </c>
      <c r="AF6" s="89">
        <v>193.3</v>
      </c>
      <c r="AG6" s="89">
        <v>62.5</v>
      </c>
      <c r="AH6" s="89">
        <v>255.8</v>
      </c>
      <c r="AI6" s="89">
        <v>78.839962</v>
      </c>
      <c r="AJ6" s="89">
        <v>87.728065260000008</v>
      </c>
      <c r="AK6" s="89">
        <v>166.56802726000001</v>
      </c>
      <c r="AL6" s="89">
        <v>86.183096039999995</v>
      </c>
      <c r="AM6" s="89">
        <v>252.75112330000002</v>
      </c>
      <c r="AN6" s="178">
        <v>103.0146902000001</v>
      </c>
      <c r="AO6" s="178">
        <v>355.50968310000007</v>
      </c>
    </row>
    <row r="7" spans="1:41" s="6" customFormat="1" x14ac:dyDescent="0.35">
      <c r="A7" s="87" t="s">
        <v>658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8">
        <v>-0.5</v>
      </c>
      <c r="AA7" s="88">
        <v>-0.5</v>
      </c>
      <c r="AB7" s="88">
        <v>-1.2</v>
      </c>
      <c r="AC7" s="88">
        <v>-12.2</v>
      </c>
      <c r="AD7" s="88">
        <v>-13.4</v>
      </c>
      <c r="AE7" s="88">
        <v>-20.8</v>
      </c>
      <c r="AF7" s="88">
        <v>-34.200000000000003</v>
      </c>
      <c r="AG7" s="88">
        <v>-30</v>
      </c>
      <c r="AH7" s="88">
        <v>-64.3</v>
      </c>
      <c r="AI7" s="88">
        <v>-44.123577299999994</v>
      </c>
      <c r="AJ7" s="88">
        <v>-58.962680320010008</v>
      </c>
      <c r="AK7" s="88">
        <v>-103.08625762001</v>
      </c>
      <c r="AL7" s="88">
        <v>-64.191338520000002</v>
      </c>
      <c r="AM7" s="88">
        <v>-167.27759614001002</v>
      </c>
      <c r="AN7" s="179">
        <v>-56.600098884373907</v>
      </c>
      <c r="AO7" s="179">
        <v>-223.87769502438391</v>
      </c>
    </row>
    <row r="8" spans="1:41" x14ac:dyDescent="0.35">
      <c r="A8" s="87" t="s">
        <v>659</v>
      </c>
      <c r="B8" s="88">
        <v>-54.1</v>
      </c>
      <c r="C8" s="88">
        <v>-45.4</v>
      </c>
      <c r="D8" s="88">
        <v>-43.8</v>
      </c>
      <c r="E8" s="88">
        <v>-47.7</v>
      </c>
      <c r="F8" s="88">
        <v>-191.1</v>
      </c>
      <c r="G8" s="88">
        <v>-49.7</v>
      </c>
      <c r="H8" s="88">
        <v>-51.1</v>
      </c>
      <c r="I8" s="88">
        <v>-100.8</v>
      </c>
      <c r="J8" s="88">
        <v>-50.5</v>
      </c>
      <c r="K8" s="88">
        <v>-151.30000000000001</v>
      </c>
      <c r="L8" s="88">
        <v>-56.4</v>
      </c>
      <c r="M8" s="88">
        <v>-207.8</v>
      </c>
      <c r="N8" s="88">
        <v>-51</v>
      </c>
      <c r="O8" s="88">
        <v>-33.4</v>
      </c>
      <c r="P8" s="88">
        <v>-84.4</v>
      </c>
      <c r="Q8" s="88">
        <v>-47.7</v>
      </c>
      <c r="R8" s="88">
        <v>-132.1</v>
      </c>
      <c r="S8" s="88">
        <v>-47.3</v>
      </c>
      <c r="T8" s="88">
        <v>-179.4</v>
      </c>
      <c r="U8" s="88">
        <v>-28.8</v>
      </c>
      <c r="V8" s="88">
        <v>-27.2</v>
      </c>
      <c r="W8" s="88">
        <v>-56</v>
      </c>
      <c r="X8" s="88">
        <v>-33.9</v>
      </c>
      <c r="Y8" s="88">
        <v>-89.9</v>
      </c>
      <c r="Z8" s="88">
        <v>-47.4</v>
      </c>
      <c r="AA8" s="88">
        <v>-137.30000000000001</v>
      </c>
      <c r="AB8" s="88">
        <v>-47.9</v>
      </c>
      <c r="AC8" s="88">
        <v>-52</v>
      </c>
      <c r="AD8" s="88">
        <v>-99.9</v>
      </c>
      <c r="AE8" s="88">
        <v>-61.2</v>
      </c>
      <c r="AF8" s="88">
        <v>-161.1</v>
      </c>
      <c r="AG8" s="88">
        <v>-66</v>
      </c>
      <c r="AH8" s="88">
        <v>-227</v>
      </c>
      <c r="AI8" s="88">
        <v>-58.144312710000001</v>
      </c>
      <c r="AJ8" s="88">
        <v>-54.729942310000006</v>
      </c>
      <c r="AK8" s="88">
        <v>-112.87425502000001</v>
      </c>
      <c r="AL8" s="88">
        <v>-54.388934240000005</v>
      </c>
      <c r="AM8" s="88">
        <v>-167.26318925999999</v>
      </c>
      <c r="AN8" s="179">
        <v>-60.317811249999998</v>
      </c>
      <c r="AO8" s="179">
        <v>-227.58100051</v>
      </c>
    </row>
    <row r="9" spans="1:41" x14ac:dyDescent="0.35">
      <c r="A9" s="82" t="s">
        <v>810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>
        <v>-127.953</v>
      </c>
      <c r="AB9" s="83">
        <v>-40.701999999999998</v>
      </c>
      <c r="AC9" s="83">
        <v>-45.855000000000004</v>
      </c>
      <c r="AD9" s="83">
        <v>-86.557000000000002</v>
      </c>
      <c r="AE9" s="83">
        <v>-53.747</v>
      </c>
      <c r="AF9" s="83">
        <v>-140.304</v>
      </c>
      <c r="AG9" s="83">
        <v>-58.032999999999987</v>
      </c>
      <c r="AH9" s="83">
        <v>-198.33699999999999</v>
      </c>
      <c r="AI9" s="83">
        <v>-51.628999999999998</v>
      </c>
      <c r="AJ9" s="83">
        <v>-45.28726489999999</v>
      </c>
      <c r="AK9" s="83">
        <v>-96.91620915</v>
      </c>
      <c r="AL9" s="83">
        <v>-45.290472460000004</v>
      </c>
      <c r="AM9" s="83">
        <v>-142.20668161</v>
      </c>
      <c r="AN9" s="180">
        <v>-48.910114039999996</v>
      </c>
      <c r="AO9" s="180">
        <v>-191.11679565</v>
      </c>
    </row>
    <row r="10" spans="1:41" x14ac:dyDescent="0.35">
      <c r="A10" s="82" t="s">
        <v>811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>
        <v>-2.0529999999999999</v>
      </c>
      <c r="AB10" s="83">
        <v>-2.5960000000000001</v>
      </c>
      <c r="AC10" s="83">
        <v>-2.9399999999999995</v>
      </c>
      <c r="AD10" s="83">
        <v>-5.5359999999999996</v>
      </c>
      <c r="AE10" s="83">
        <v>-2.5960000000000001</v>
      </c>
      <c r="AF10" s="83">
        <v>-8.1319999999999997</v>
      </c>
      <c r="AG10" s="83">
        <v>-4.0400000000000009</v>
      </c>
      <c r="AH10" s="83">
        <v>-12.172000000000001</v>
      </c>
      <c r="AI10" s="83">
        <v>-3.5259999999999998</v>
      </c>
      <c r="AJ10" s="83">
        <v>-4.9604965799999992</v>
      </c>
      <c r="AK10" s="83">
        <v>-8.486496579999999</v>
      </c>
      <c r="AL10" s="83">
        <v>-4.7556383799999997</v>
      </c>
      <c r="AM10" s="83">
        <v>-13.241765259999998</v>
      </c>
      <c r="AN10" s="180">
        <v>-7.4317054300000009</v>
      </c>
      <c r="AO10" s="180">
        <v>-20.673470689999998</v>
      </c>
    </row>
    <row r="11" spans="1:41" x14ac:dyDescent="0.35">
      <c r="A11" s="82" t="s">
        <v>812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>
        <v>-1.246</v>
      </c>
      <c r="AB11" s="83">
        <v>0</v>
      </c>
      <c r="AC11" s="83">
        <v>1E-3</v>
      </c>
      <c r="AD11" s="83">
        <v>1E-3</v>
      </c>
      <c r="AE11" s="83">
        <v>-0.98199999999999998</v>
      </c>
      <c r="AF11" s="83">
        <v>-0.98099999999999998</v>
      </c>
      <c r="AG11" s="83">
        <v>-4.599999999999993E-2</v>
      </c>
      <c r="AH11" s="83">
        <v>-1.0269999999999999</v>
      </c>
      <c r="AI11" s="83">
        <v>-2.5000000000000001E-2</v>
      </c>
      <c r="AJ11" s="83">
        <v>-0.22832636000000001</v>
      </c>
      <c r="AK11" s="83">
        <v>-0.25332636000000003</v>
      </c>
      <c r="AL11" s="83">
        <v>2.2908999999999999E-4</v>
      </c>
      <c r="AM11" s="83">
        <v>-0.25321528000000004</v>
      </c>
      <c r="AN11" s="180">
        <v>0</v>
      </c>
      <c r="AO11" s="180">
        <v>-0.25321528000000004</v>
      </c>
    </row>
    <row r="12" spans="1:41" x14ac:dyDescent="0.35">
      <c r="A12" s="82" t="s">
        <v>813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>
        <v>-6.5670000000000002</v>
      </c>
      <c r="AB12" s="83">
        <v>-4</v>
      </c>
      <c r="AC12" s="83">
        <v>-3.8760000000000003</v>
      </c>
      <c r="AD12" s="83">
        <v>-7.8760000000000003</v>
      </c>
      <c r="AE12" s="83">
        <v>-3.8410000000000002</v>
      </c>
      <c r="AF12" s="83">
        <v>-11.717000000000001</v>
      </c>
      <c r="AG12" s="83">
        <v>-3.8360000000000003</v>
      </c>
      <c r="AH12" s="83">
        <v>-15.553000000000001</v>
      </c>
      <c r="AI12" s="83">
        <v>-2.9649999999999999</v>
      </c>
      <c r="AJ12" s="83">
        <v>-4.2538544699999994</v>
      </c>
      <c r="AK12" s="83">
        <v>-7.2188544699999992</v>
      </c>
      <c r="AL12" s="83">
        <v>-4.3430524899999989</v>
      </c>
      <c r="AM12" s="83">
        <v>-11.561527109999997</v>
      </c>
      <c r="AN12" s="180">
        <v>-3.9759917800000002</v>
      </c>
      <c r="AO12" s="180">
        <v>-15.537518889999998</v>
      </c>
    </row>
    <row r="13" spans="1:41" x14ac:dyDescent="0.35">
      <c r="A13" s="28" t="s">
        <v>660</v>
      </c>
      <c r="B13" s="88">
        <v>4.0999999999999996</v>
      </c>
      <c r="C13" s="88">
        <v>26.9</v>
      </c>
      <c r="D13" s="88">
        <v>9.4</v>
      </c>
      <c r="E13" s="88">
        <v>8.1999999999999993</v>
      </c>
      <c r="F13" s="88">
        <v>48.6</v>
      </c>
      <c r="G13" s="88">
        <v>5.2</v>
      </c>
      <c r="H13" s="88">
        <v>9.6</v>
      </c>
      <c r="I13" s="88">
        <v>14.8</v>
      </c>
      <c r="J13" s="88">
        <v>1.6</v>
      </c>
      <c r="K13" s="88">
        <v>16.399999999999999</v>
      </c>
      <c r="L13" s="88">
        <v>-9.1</v>
      </c>
      <c r="M13" s="88">
        <v>7.3</v>
      </c>
      <c r="N13" s="88">
        <v>17</v>
      </c>
      <c r="O13" s="88">
        <v>-17.8</v>
      </c>
      <c r="P13" s="88">
        <v>-0.8</v>
      </c>
      <c r="Q13" s="88">
        <v>-31.9</v>
      </c>
      <c r="R13" s="88">
        <v>-32.799999999999997</v>
      </c>
      <c r="S13" s="88">
        <v>1.6</v>
      </c>
      <c r="T13" s="88">
        <v>-31.2</v>
      </c>
      <c r="U13" s="88">
        <v>33.5</v>
      </c>
      <c r="V13" s="88">
        <v>10.3</v>
      </c>
      <c r="W13" s="88">
        <v>43.7</v>
      </c>
      <c r="X13" s="88">
        <v>15.5</v>
      </c>
      <c r="Y13" s="88">
        <v>59.2</v>
      </c>
      <c r="Z13" s="88">
        <v>-24</v>
      </c>
      <c r="AA13" s="88">
        <v>35.199999999999989</v>
      </c>
      <c r="AB13" s="88">
        <v>17.100000000000001</v>
      </c>
      <c r="AC13" s="88">
        <v>-10.099999999999994</v>
      </c>
      <c r="AD13" s="88">
        <v>6.9999999999999858</v>
      </c>
      <c r="AE13" s="88">
        <v>-9</v>
      </c>
      <c r="AF13" s="88">
        <v>-1.9999999999999716</v>
      </c>
      <c r="AG13" s="88">
        <v>-33.5</v>
      </c>
      <c r="AH13" s="88">
        <v>-35.5</v>
      </c>
      <c r="AI13" s="88">
        <v>-23.427928009999995</v>
      </c>
      <c r="AJ13" s="88">
        <v>-25.964557370010006</v>
      </c>
      <c r="AK13" s="88">
        <v>-49.392485380010001</v>
      </c>
      <c r="AL13" s="88">
        <v>-32.397176720000012</v>
      </c>
      <c r="AM13" s="88">
        <v>-81.789662100010005</v>
      </c>
      <c r="AN13" s="88">
        <v>-13.903219934373801</v>
      </c>
      <c r="AO13" s="88">
        <v>-95.949012434383803</v>
      </c>
    </row>
    <row r="14" spans="1:41" x14ac:dyDescent="0.35">
      <c r="A14" s="81"/>
      <c r="B14" s="9" t="s">
        <v>755</v>
      </c>
      <c r="C14" s="9" t="s">
        <v>756</v>
      </c>
      <c r="D14" s="9" t="s">
        <v>757</v>
      </c>
      <c r="E14" s="9" t="s">
        <v>758</v>
      </c>
      <c r="F14" s="9">
        <v>2018</v>
      </c>
      <c r="G14" s="9" t="s">
        <v>759</v>
      </c>
      <c r="H14" s="9" t="s">
        <v>760</v>
      </c>
      <c r="I14" s="9" t="s">
        <v>119</v>
      </c>
      <c r="J14" s="9" t="s">
        <v>761</v>
      </c>
      <c r="K14" s="9" t="s">
        <v>121</v>
      </c>
      <c r="L14" s="9" t="s">
        <v>762</v>
      </c>
      <c r="M14" s="9">
        <v>2019</v>
      </c>
      <c r="N14" s="9" t="s">
        <v>763</v>
      </c>
      <c r="O14" s="9" t="s">
        <v>764</v>
      </c>
      <c r="P14" s="9" t="s">
        <v>125</v>
      </c>
      <c r="Q14" s="9" t="s">
        <v>765</v>
      </c>
      <c r="R14" s="9" t="s">
        <v>127</v>
      </c>
      <c r="S14" s="9" t="s">
        <v>766</v>
      </c>
      <c r="T14" s="9">
        <v>2020</v>
      </c>
      <c r="U14" s="9" t="s">
        <v>767</v>
      </c>
      <c r="V14" s="9" t="s">
        <v>768</v>
      </c>
      <c r="W14" s="9" t="s">
        <v>131</v>
      </c>
      <c r="X14" s="9" t="s">
        <v>769</v>
      </c>
      <c r="Y14" s="9" t="s">
        <v>133</v>
      </c>
      <c r="Z14" s="9" t="s">
        <v>770</v>
      </c>
      <c r="AA14" s="9">
        <v>2021</v>
      </c>
      <c r="AB14" s="9" t="s">
        <v>771</v>
      </c>
      <c r="AC14" s="9" t="s">
        <v>772</v>
      </c>
      <c r="AD14" s="9" t="s">
        <v>750</v>
      </c>
      <c r="AE14" s="68" t="s">
        <v>775</v>
      </c>
      <c r="AF14" s="68" t="s">
        <v>776</v>
      </c>
      <c r="AG14" s="9" t="s">
        <v>785</v>
      </c>
      <c r="AH14" s="9">
        <v>2022</v>
      </c>
      <c r="AI14" s="9" t="s">
        <v>806</v>
      </c>
      <c r="AJ14" s="9" t="s">
        <v>822</v>
      </c>
      <c r="AK14" s="41" t="s">
        <v>814</v>
      </c>
      <c r="AL14" s="41" t="s">
        <v>827</v>
      </c>
      <c r="AM14" s="41" t="s">
        <v>828</v>
      </c>
      <c r="AN14" s="41" t="s">
        <v>833</v>
      </c>
      <c r="AO14" s="41" t="s">
        <v>834</v>
      </c>
    </row>
    <row r="15" spans="1:41" x14ac:dyDescent="0.35">
      <c r="A15" s="90" t="s">
        <v>824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1:41" x14ac:dyDescent="0.35">
      <c r="A16" s="91" t="s">
        <v>661</v>
      </c>
      <c r="B16" s="83">
        <v>4</v>
      </c>
      <c r="C16" s="83">
        <v>3.5</v>
      </c>
      <c r="D16" s="83">
        <v>3.2</v>
      </c>
      <c r="E16" s="83">
        <v>3.2</v>
      </c>
      <c r="F16" s="83">
        <v>3.5</v>
      </c>
      <c r="G16" s="83">
        <v>3</v>
      </c>
      <c r="H16" s="83">
        <v>2.8</v>
      </c>
      <c r="I16" s="83">
        <v>2.9</v>
      </c>
      <c r="J16" s="83">
        <v>2.9</v>
      </c>
      <c r="K16" s="83">
        <v>3</v>
      </c>
      <c r="L16" s="83">
        <v>3.1</v>
      </c>
      <c r="M16" s="83">
        <v>2.9</v>
      </c>
      <c r="N16" s="83">
        <v>3.2</v>
      </c>
      <c r="O16" s="83">
        <v>2.7</v>
      </c>
      <c r="P16" s="83">
        <v>3</v>
      </c>
      <c r="Q16" s="83">
        <v>2.7</v>
      </c>
      <c r="R16" s="83">
        <v>2.9</v>
      </c>
      <c r="S16" s="83">
        <v>2.8</v>
      </c>
      <c r="T16" s="83">
        <v>3.1</v>
      </c>
      <c r="U16" s="83">
        <v>2.7</v>
      </c>
      <c r="V16" s="83">
        <v>2.6</v>
      </c>
      <c r="W16" s="83">
        <v>2.7</v>
      </c>
      <c r="X16" s="83">
        <v>2.7</v>
      </c>
      <c r="Y16" s="83">
        <v>2.8</v>
      </c>
      <c r="Z16" s="83">
        <v>2.9</v>
      </c>
      <c r="AA16" s="83">
        <v>2.9</v>
      </c>
      <c r="AB16" s="83">
        <v>2.9</v>
      </c>
      <c r="AC16" s="83">
        <v>2.8</v>
      </c>
      <c r="AD16" s="83">
        <v>2.8</v>
      </c>
      <c r="AE16" s="83">
        <v>2.7</v>
      </c>
      <c r="AF16" s="83">
        <v>2.8</v>
      </c>
      <c r="AG16" s="83">
        <v>2.6</v>
      </c>
      <c r="AH16" s="83">
        <v>2.8</v>
      </c>
      <c r="AI16" s="83">
        <v>2.6301689923149998</v>
      </c>
      <c r="AJ16" s="83">
        <v>702.48255443000005</v>
      </c>
      <c r="AK16" s="180">
        <v>702.48255443000005</v>
      </c>
      <c r="AL16" s="180">
        <v>724.76523769000005</v>
      </c>
      <c r="AM16" s="180">
        <v>724.7</v>
      </c>
      <c r="AN16" s="180">
        <v>963</v>
      </c>
      <c r="AO16" s="180">
        <v>963</v>
      </c>
    </row>
    <row r="17" spans="1:41" x14ac:dyDescent="0.35">
      <c r="A17" s="91" t="s">
        <v>662</v>
      </c>
      <c r="B17" s="92">
        <v>0.245</v>
      </c>
      <c r="C17" s="92">
        <v>0.23599999999999999</v>
      </c>
      <c r="D17" s="92">
        <v>0.223</v>
      </c>
      <c r="E17" s="92">
        <v>0.21199999999999999</v>
      </c>
      <c r="F17" s="92">
        <v>0.224</v>
      </c>
      <c r="G17" s="92">
        <v>0.20899999999999999</v>
      </c>
      <c r="H17" s="92">
        <v>0.22</v>
      </c>
      <c r="I17" s="92">
        <v>0.215</v>
      </c>
      <c r="J17" s="92">
        <v>0.21199999999999999</v>
      </c>
      <c r="K17" s="92">
        <v>0.214</v>
      </c>
      <c r="L17" s="92">
        <v>0.18</v>
      </c>
      <c r="M17" s="92">
        <v>0.21099999999999999</v>
      </c>
      <c r="N17" s="92">
        <v>0.20300000000000001</v>
      </c>
      <c r="O17" s="93">
        <v>0.2</v>
      </c>
      <c r="P17" s="93">
        <v>0.21</v>
      </c>
      <c r="Q17" s="92">
        <v>0.155</v>
      </c>
      <c r="R17" s="92">
        <v>0.17199999999999999</v>
      </c>
      <c r="S17" s="92">
        <v>0.13600000000000001</v>
      </c>
      <c r="T17" s="92">
        <v>0.157</v>
      </c>
      <c r="U17" s="92">
        <v>0.155</v>
      </c>
      <c r="V17" s="93">
        <v>0.15</v>
      </c>
      <c r="W17" s="93">
        <v>0.15</v>
      </c>
      <c r="X17" s="93">
        <v>0.15</v>
      </c>
      <c r="Y17" s="93">
        <v>0.15</v>
      </c>
      <c r="Z17" s="93">
        <v>0.13</v>
      </c>
      <c r="AA17" s="93">
        <v>0.14000000000000001</v>
      </c>
      <c r="AB17" s="93">
        <v>0.1</v>
      </c>
      <c r="AC17" s="93">
        <v>0.09</v>
      </c>
      <c r="AD17" s="93">
        <v>0.09</v>
      </c>
      <c r="AE17" s="93">
        <v>0.08</v>
      </c>
      <c r="AF17" s="93">
        <v>0.09</v>
      </c>
      <c r="AG17" s="93">
        <v>0.06</v>
      </c>
      <c r="AH17" s="93">
        <v>0.08</v>
      </c>
      <c r="AI17" s="93">
        <v>0.05</v>
      </c>
      <c r="AJ17" s="156">
        <v>0.2</v>
      </c>
      <c r="AK17" s="182">
        <v>0.19</v>
      </c>
      <c r="AL17" s="181">
        <v>0.22306498887892262</v>
      </c>
      <c r="AM17" s="182">
        <v>0.20300000000000001</v>
      </c>
      <c r="AN17" s="182">
        <v>0.25</v>
      </c>
      <c r="AO17" s="182">
        <v>0.22</v>
      </c>
    </row>
    <row r="18" spans="1:41" x14ac:dyDescent="0.35">
      <c r="A18" s="91" t="s">
        <v>663</v>
      </c>
      <c r="B18" s="83">
        <v>118.4</v>
      </c>
      <c r="C18" s="83">
        <v>139.1</v>
      </c>
      <c r="D18" s="83">
        <v>134.19999999999999</v>
      </c>
      <c r="E18" s="83">
        <v>198.2</v>
      </c>
      <c r="F18" s="83">
        <v>589.79999999999995</v>
      </c>
      <c r="G18" s="83">
        <v>143.19999999999999</v>
      </c>
      <c r="H18" s="83">
        <v>167.4</v>
      </c>
      <c r="I18" s="83">
        <v>310.60000000000002</v>
      </c>
      <c r="J18" s="83">
        <v>178.9</v>
      </c>
      <c r="K18" s="83">
        <v>489.4</v>
      </c>
      <c r="L18" s="83">
        <v>294.10000000000002</v>
      </c>
      <c r="M18" s="83">
        <v>783.5</v>
      </c>
      <c r="N18" s="83">
        <v>179.5</v>
      </c>
      <c r="O18" s="83">
        <v>18.5</v>
      </c>
      <c r="P18" s="83">
        <v>198</v>
      </c>
      <c r="Q18" s="83">
        <v>102.7</v>
      </c>
      <c r="R18" s="83">
        <v>335.9</v>
      </c>
      <c r="S18" s="83">
        <v>179.6</v>
      </c>
      <c r="T18" s="83">
        <v>516.1</v>
      </c>
      <c r="U18" s="83">
        <v>130</v>
      </c>
      <c r="V18" s="83">
        <v>199</v>
      </c>
      <c r="W18" s="83">
        <v>329</v>
      </c>
      <c r="X18" s="83">
        <v>277</v>
      </c>
      <c r="Y18" s="83">
        <v>606</v>
      </c>
      <c r="Z18" s="83">
        <v>265</v>
      </c>
      <c r="AA18" s="83">
        <v>871</v>
      </c>
      <c r="AB18" s="83">
        <v>96</v>
      </c>
      <c r="AC18" s="83">
        <v>117</v>
      </c>
      <c r="AD18" s="83">
        <v>212.9</v>
      </c>
      <c r="AE18" s="83">
        <v>59</v>
      </c>
      <c r="AF18" s="83">
        <v>272</v>
      </c>
      <c r="AG18" s="83">
        <v>93</v>
      </c>
      <c r="AH18" s="83">
        <v>871</v>
      </c>
      <c r="AI18" s="83">
        <v>71.063999999999993</v>
      </c>
      <c r="AJ18" s="149">
        <v>608.68299999999999</v>
      </c>
      <c r="AK18" s="184">
        <v>1031.9279999999999</v>
      </c>
      <c r="AL18" s="183">
        <v>585.08299999999997</v>
      </c>
      <c r="AM18" s="184">
        <v>1617</v>
      </c>
      <c r="AN18" s="184">
        <v>830</v>
      </c>
      <c r="AO18" s="184">
        <v>2447</v>
      </c>
    </row>
    <row r="19" spans="1:41" x14ac:dyDescent="0.35">
      <c r="A19" s="91" t="s">
        <v>664</v>
      </c>
      <c r="B19" s="83">
        <v>3.2</v>
      </c>
      <c r="C19" s="83">
        <v>3.1</v>
      </c>
      <c r="D19" s="83">
        <v>3</v>
      </c>
      <c r="E19" s="83">
        <v>6</v>
      </c>
      <c r="F19" s="83">
        <v>6.1</v>
      </c>
      <c r="G19" s="83">
        <v>5.5</v>
      </c>
      <c r="H19" s="83">
        <v>5.4</v>
      </c>
      <c r="I19" s="83">
        <v>5.5</v>
      </c>
      <c r="J19" s="83">
        <v>5.3</v>
      </c>
      <c r="K19" s="83">
        <v>5.4</v>
      </c>
      <c r="L19" s="83">
        <v>5.3</v>
      </c>
      <c r="M19" s="83">
        <v>5.4</v>
      </c>
      <c r="N19" s="83">
        <v>5.2</v>
      </c>
      <c r="O19" s="83">
        <v>3.4</v>
      </c>
      <c r="P19" s="83">
        <v>4</v>
      </c>
      <c r="Q19" s="83">
        <v>2.8</v>
      </c>
      <c r="R19" s="83">
        <v>3.8</v>
      </c>
      <c r="S19" s="83">
        <v>2.7</v>
      </c>
      <c r="T19" s="83">
        <v>4</v>
      </c>
      <c r="U19" s="83">
        <v>2.7</v>
      </c>
      <c r="V19" s="83">
        <v>2.5</v>
      </c>
      <c r="W19" s="83">
        <v>2.6</v>
      </c>
      <c r="X19" s="83">
        <v>2.5</v>
      </c>
      <c r="Y19" s="83">
        <v>2.6</v>
      </c>
      <c r="Z19" s="83">
        <v>2.6</v>
      </c>
      <c r="AA19" s="83">
        <v>2.7</v>
      </c>
      <c r="AB19" s="83">
        <v>2.7</v>
      </c>
      <c r="AC19" s="83">
        <v>2.2000000000000002</v>
      </c>
      <c r="AD19" s="83">
        <v>2.5</v>
      </c>
      <c r="AE19" s="83">
        <v>2.2000000000000002</v>
      </c>
      <c r="AF19" s="83">
        <v>2.4</v>
      </c>
      <c r="AG19" s="83">
        <v>2.1</v>
      </c>
      <c r="AH19" s="83">
        <v>2.7</v>
      </c>
      <c r="AI19" s="83">
        <v>2.0181209999999998</v>
      </c>
      <c r="AJ19" s="149">
        <v>3597.6010000000001</v>
      </c>
      <c r="AK19" s="184">
        <v>3597.6010000000001</v>
      </c>
      <c r="AL19" s="183">
        <v>4182.6840000000002</v>
      </c>
      <c r="AM19" s="184">
        <v>4182</v>
      </c>
      <c r="AN19" s="184">
        <v>5012</v>
      </c>
      <c r="AO19" s="184">
        <v>5012</v>
      </c>
    </row>
    <row r="20" spans="1:41" x14ac:dyDescent="0.35">
      <c r="A20" s="91" t="s">
        <v>773</v>
      </c>
      <c r="B20" s="92">
        <v>1.0500000000000001E-2</v>
      </c>
      <c r="C20" s="92">
        <v>2.0500000000000001E-2</v>
      </c>
      <c r="D20" s="92">
        <v>2.2749999999999999E-2</v>
      </c>
      <c r="E20" s="92">
        <v>1.575E-2</v>
      </c>
      <c r="F20" s="92">
        <v>7.0000000000000007E-2</v>
      </c>
      <c r="G20" s="92">
        <v>1.9E-2</v>
      </c>
      <c r="H20" s="92">
        <v>2.0750000000000001E-2</v>
      </c>
      <c r="I20" s="92">
        <v>3.9750000000000001E-2</v>
      </c>
      <c r="J20" s="92">
        <v>2.5499999999999998E-2</v>
      </c>
      <c r="K20" s="92">
        <v>6.5250000000000002E-2</v>
      </c>
      <c r="L20" s="92">
        <v>2.4500000000000001E-2</v>
      </c>
      <c r="M20" s="92">
        <v>8.9749999999999996E-2</v>
      </c>
      <c r="N20" s="92">
        <v>1.4E-2</v>
      </c>
      <c r="O20" s="92">
        <v>5.425E-2</v>
      </c>
      <c r="P20" s="92">
        <v>6.8250000000000005E-2</v>
      </c>
      <c r="Q20" s="92">
        <v>3.3250000000000002E-2</v>
      </c>
      <c r="R20" s="92">
        <v>0.10150000000000001</v>
      </c>
      <c r="S20" s="92">
        <v>9.4999999999999998E-3</v>
      </c>
      <c r="T20" s="92">
        <v>0.111</v>
      </c>
      <c r="U20" s="92">
        <v>2.7499999999999998E-3</v>
      </c>
      <c r="V20" s="92">
        <v>2.5499999999999998E-2</v>
      </c>
      <c r="W20" s="92">
        <v>2.7E-2</v>
      </c>
      <c r="X20" s="92">
        <v>1.6E-2</v>
      </c>
      <c r="Y20" s="92">
        <v>4.2999999999999997E-2</v>
      </c>
      <c r="Z20" s="92">
        <v>3.5999999999999997E-2</v>
      </c>
      <c r="AA20" s="92">
        <v>7.5999999999999998E-2</v>
      </c>
      <c r="AB20" s="92">
        <v>1.325E-2</v>
      </c>
      <c r="AC20" s="92">
        <v>3.3750000000000002E-2</v>
      </c>
      <c r="AD20" s="92">
        <v>4.7E-2</v>
      </c>
      <c r="AE20" s="92">
        <v>3.2000000000000001E-2</v>
      </c>
      <c r="AF20" s="147">
        <v>7.7299999999999994E-2</v>
      </c>
      <c r="AG20" s="92">
        <v>4.9000000000000002E-2</v>
      </c>
      <c r="AH20" s="147">
        <v>7.5999999999999998E-2</v>
      </c>
      <c r="AI20" s="92">
        <v>4.8064461378480007E-2</v>
      </c>
      <c r="AJ20" s="95">
        <v>9.1315984243320977E-2</v>
      </c>
      <c r="AK20" s="185">
        <v>0.16147700753320521</v>
      </c>
      <c r="AL20" s="185">
        <v>0.09</v>
      </c>
      <c r="AM20" s="185">
        <v>0.26</v>
      </c>
      <c r="AN20" s="185">
        <v>6.7000000000000004E-2</v>
      </c>
      <c r="AO20" s="185">
        <v>0.29299999999999998</v>
      </c>
    </row>
    <row r="21" spans="1:41" x14ac:dyDescent="0.35">
      <c r="A21" s="90" t="s">
        <v>665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AH21" s="155"/>
      <c r="AJ21" s="86"/>
      <c r="AL21" s="86"/>
      <c r="AN21" s="86"/>
    </row>
    <row r="22" spans="1:41" x14ac:dyDescent="0.35">
      <c r="A22" s="91" t="s">
        <v>823</v>
      </c>
      <c r="B22" s="52" t="s">
        <v>47</v>
      </c>
      <c r="C22" s="52" t="s">
        <v>47</v>
      </c>
      <c r="D22" s="52" t="s">
        <v>47</v>
      </c>
      <c r="E22" s="52" t="s">
        <v>47</v>
      </c>
      <c r="F22" s="52" t="s">
        <v>47</v>
      </c>
      <c r="G22" s="52" t="s">
        <v>47</v>
      </c>
      <c r="H22" s="52" t="s">
        <v>47</v>
      </c>
      <c r="I22" s="52" t="s">
        <v>47</v>
      </c>
      <c r="J22" s="52" t="s">
        <v>47</v>
      </c>
      <c r="K22" s="52" t="s">
        <v>47</v>
      </c>
      <c r="L22" s="52" t="s">
        <v>47</v>
      </c>
      <c r="M22" s="52" t="s">
        <v>47</v>
      </c>
      <c r="N22" s="52" t="s">
        <v>47</v>
      </c>
      <c r="O22" s="52" t="s">
        <v>47</v>
      </c>
      <c r="P22" s="52" t="s">
        <v>47</v>
      </c>
      <c r="Q22" s="52" t="s">
        <v>47</v>
      </c>
      <c r="R22" s="52" t="s">
        <v>47</v>
      </c>
      <c r="S22" s="52" t="s">
        <v>47</v>
      </c>
      <c r="T22" s="52" t="s">
        <v>47</v>
      </c>
      <c r="U22" s="52" t="s">
        <v>47</v>
      </c>
      <c r="V22" s="52" t="s">
        <v>47</v>
      </c>
      <c r="W22" s="52" t="s">
        <v>47</v>
      </c>
      <c r="X22" s="52" t="s">
        <v>47</v>
      </c>
      <c r="Y22" s="52" t="s">
        <v>47</v>
      </c>
      <c r="Z22" s="83">
        <v>98.239193</v>
      </c>
      <c r="AA22" s="83">
        <v>98.239193</v>
      </c>
      <c r="AB22" s="83">
        <v>178.97047699999999</v>
      </c>
      <c r="AC22" s="83">
        <v>324.47032899999999</v>
      </c>
      <c r="AD22" s="83">
        <v>324.47032899999999</v>
      </c>
      <c r="AE22" s="83">
        <v>384.84214415999401</v>
      </c>
      <c r="AF22" s="83">
        <v>384.84214415999401</v>
      </c>
      <c r="AG22" s="83">
        <v>562.6</v>
      </c>
      <c r="AH22" s="83">
        <v>562.6</v>
      </c>
      <c r="AI22" s="83">
        <v>568.26679116999992</v>
      </c>
      <c r="AJ22" s="83">
        <v>2.59883547517</v>
      </c>
      <c r="AK22" s="83">
        <v>2.6238955694983299</v>
      </c>
      <c r="AL22" s="83">
        <v>2.4244556207849999</v>
      </c>
      <c r="AM22" s="169">
        <v>2.4557891379300001</v>
      </c>
      <c r="AN22" s="83">
        <v>2.2613823368300001</v>
      </c>
      <c r="AO22" s="83">
        <v>2.2613823368300001</v>
      </c>
    </row>
    <row r="23" spans="1:41" x14ac:dyDescent="0.35">
      <c r="A23" s="91" t="s">
        <v>662</v>
      </c>
      <c r="B23" s="52" t="s">
        <v>47</v>
      </c>
      <c r="C23" s="52" t="s">
        <v>47</v>
      </c>
      <c r="D23" s="52" t="s">
        <v>47</v>
      </c>
      <c r="E23" s="52" t="s">
        <v>47</v>
      </c>
      <c r="F23" s="52" t="s">
        <v>47</v>
      </c>
      <c r="G23" s="52" t="s">
        <v>47</v>
      </c>
      <c r="H23" s="52" t="s">
        <v>47</v>
      </c>
      <c r="I23" s="52" t="s">
        <v>47</v>
      </c>
      <c r="J23" s="52" t="s">
        <v>47</v>
      </c>
      <c r="K23" s="52" t="s">
        <v>47</v>
      </c>
      <c r="L23" s="52" t="s">
        <v>47</v>
      </c>
      <c r="M23" s="52" t="s">
        <v>47</v>
      </c>
      <c r="N23" s="52" t="s">
        <v>47</v>
      </c>
      <c r="O23" s="52" t="s">
        <v>47</v>
      </c>
      <c r="P23" s="52" t="s">
        <v>47</v>
      </c>
      <c r="Q23" s="52" t="s">
        <v>47</v>
      </c>
      <c r="R23" s="52" t="s">
        <v>47</v>
      </c>
      <c r="S23" s="52" t="s">
        <v>47</v>
      </c>
      <c r="T23" s="52" t="s">
        <v>47</v>
      </c>
      <c r="U23" s="52" t="s">
        <v>47</v>
      </c>
      <c r="V23" s="52" t="s">
        <v>47</v>
      </c>
      <c r="W23" s="52" t="s">
        <v>47</v>
      </c>
      <c r="X23" s="52" t="s">
        <v>47</v>
      </c>
      <c r="Y23" s="52" t="s">
        <v>47</v>
      </c>
      <c r="Z23" s="94">
        <v>0.04</v>
      </c>
      <c r="AA23" s="94">
        <v>0.02</v>
      </c>
      <c r="AB23" s="94">
        <v>0.1</v>
      </c>
      <c r="AC23" s="136">
        <v>0.13300000000000001</v>
      </c>
      <c r="AD23" s="136">
        <v>0.12</v>
      </c>
      <c r="AE23" s="94">
        <v>0.14300000000000002</v>
      </c>
      <c r="AF23" s="94">
        <v>0.12993997985508235</v>
      </c>
      <c r="AG23" s="156">
        <v>0.16</v>
      </c>
      <c r="AH23" s="156">
        <v>0.13</v>
      </c>
      <c r="AI23" s="94">
        <v>0.18</v>
      </c>
      <c r="AJ23" s="93">
        <v>0.04</v>
      </c>
      <c r="AK23" s="93">
        <v>0.05</v>
      </c>
      <c r="AL23" s="93">
        <v>0.03</v>
      </c>
      <c r="AM23" s="94">
        <v>0.05</v>
      </c>
      <c r="AN23" s="93">
        <v>0.02</v>
      </c>
      <c r="AO23" s="93">
        <v>4.0000000000000008E-2</v>
      </c>
    </row>
    <row r="24" spans="1:41" x14ac:dyDescent="0.35">
      <c r="A24" s="91" t="s">
        <v>663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148">
        <v>401.5</v>
      </c>
      <c r="AA24" s="148">
        <v>401.5</v>
      </c>
      <c r="AB24" s="148">
        <v>490</v>
      </c>
      <c r="AC24" s="149">
        <v>589.20000000000005</v>
      </c>
      <c r="AD24" s="149">
        <v>1079.3</v>
      </c>
      <c r="AE24" s="148">
        <v>477.7</v>
      </c>
      <c r="AF24" s="149">
        <v>1556.991</v>
      </c>
      <c r="AG24" s="149">
        <v>608</v>
      </c>
      <c r="AH24" s="149">
        <v>2165</v>
      </c>
      <c r="AI24" s="148">
        <v>423.245</v>
      </c>
      <c r="AJ24" s="83">
        <v>27.6</v>
      </c>
      <c r="AK24" s="83">
        <v>98.6</v>
      </c>
      <c r="AL24" s="169" t="s">
        <v>47</v>
      </c>
      <c r="AM24" s="169">
        <v>98.7</v>
      </c>
      <c r="AN24" s="16" t="s">
        <v>47</v>
      </c>
      <c r="AO24" s="83">
        <v>250.67299999999997</v>
      </c>
    </row>
    <row r="25" spans="1:41" x14ac:dyDescent="0.35">
      <c r="A25" s="91" t="s">
        <v>666</v>
      </c>
      <c r="B25" s="69" t="s">
        <v>47</v>
      </c>
      <c r="C25" s="69" t="s">
        <v>47</v>
      </c>
      <c r="D25" s="69" t="s">
        <v>47</v>
      </c>
      <c r="E25" s="69" t="s">
        <v>47</v>
      </c>
      <c r="F25" s="69" t="s">
        <v>47</v>
      </c>
      <c r="G25" s="69" t="s">
        <v>47</v>
      </c>
      <c r="H25" s="69" t="s">
        <v>47</v>
      </c>
      <c r="I25" s="69" t="s">
        <v>47</v>
      </c>
      <c r="J25" s="69" t="s">
        <v>47</v>
      </c>
      <c r="K25" s="69" t="s">
        <v>47</v>
      </c>
      <c r="L25" s="69" t="s">
        <v>47</v>
      </c>
      <c r="M25" s="69" t="s">
        <v>47</v>
      </c>
      <c r="N25" s="69" t="s">
        <v>47</v>
      </c>
      <c r="O25" s="69" t="s">
        <v>47</v>
      </c>
      <c r="P25" s="69" t="s">
        <v>47</v>
      </c>
      <c r="Q25" s="69" t="s">
        <v>47</v>
      </c>
      <c r="R25" s="69" t="s">
        <v>47</v>
      </c>
      <c r="S25" s="69" t="s">
        <v>47</v>
      </c>
      <c r="T25" s="69" t="s">
        <v>47</v>
      </c>
      <c r="U25" s="69" t="s">
        <v>47</v>
      </c>
      <c r="V25" s="69" t="s">
        <v>47</v>
      </c>
      <c r="W25" s="69" t="s">
        <v>47</v>
      </c>
      <c r="X25" s="69" t="s">
        <v>47</v>
      </c>
      <c r="Y25" s="69" t="s">
        <v>47</v>
      </c>
      <c r="Z25" s="148">
        <v>401.5</v>
      </c>
      <c r="AA25" s="148">
        <v>401.5</v>
      </c>
      <c r="AB25" s="148">
        <v>891.6</v>
      </c>
      <c r="AC25" s="149">
        <v>1480.9</v>
      </c>
      <c r="AD25" s="149">
        <v>1480.9</v>
      </c>
      <c r="AE25" s="149">
        <v>1958.54</v>
      </c>
      <c r="AF25" s="149">
        <v>1958.54</v>
      </c>
      <c r="AG25" s="149">
        <v>2567</v>
      </c>
      <c r="AH25" s="149">
        <v>2567</v>
      </c>
      <c r="AI25" s="148">
        <v>2988.9180000000001</v>
      </c>
      <c r="AJ25" s="83">
        <v>1.9059999999999999</v>
      </c>
      <c r="AK25" s="83">
        <v>1.96</v>
      </c>
      <c r="AL25" s="83">
        <v>1.7173419999999999</v>
      </c>
      <c r="AM25" s="169">
        <v>1.8800429999999999</v>
      </c>
      <c r="AN25" s="83">
        <v>1.573353</v>
      </c>
      <c r="AO25" s="83">
        <v>1.573353</v>
      </c>
    </row>
    <row r="26" spans="1:41" x14ac:dyDescent="0.35">
      <c r="A26" s="91" t="s">
        <v>773</v>
      </c>
      <c r="B26" s="69" t="s">
        <v>47</v>
      </c>
      <c r="C26" s="69" t="s">
        <v>47</v>
      </c>
      <c r="D26" s="69" t="s">
        <v>47</v>
      </c>
      <c r="E26" s="69" t="s">
        <v>47</v>
      </c>
      <c r="F26" s="69" t="s">
        <v>47</v>
      </c>
      <c r="G26" s="69" t="s">
        <v>47</v>
      </c>
      <c r="H26" s="69" t="s">
        <v>47</v>
      </c>
      <c r="I26" s="69" t="s">
        <v>47</v>
      </c>
      <c r="J26" s="69" t="s">
        <v>47</v>
      </c>
      <c r="K26" s="69" t="s">
        <v>47</v>
      </c>
      <c r="L26" s="69" t="s">
        <v>47</v>
      </c>
      <c r="M26" s="69" t="s">
        <v>47</v>
      </c>
      <c r="N26" s="69" t="s">
        <v>47</v>
      </c>
      <c r="O26" s="69" t="s">
        <v>47</v>
      </c>
      <c r="P26" s="69" t="s">
        <v>47</v>
      </c>
      <c r="Q26" s="69" t="s">
        <v>47</v>
      </c>
      <c r="R26" s="69" t="s">
        <v>47</v>
      </c>
      <c r="S26" s="69" t="s">
        <v>47</v>
      </c>
      <c r="T26" s="69" t="s">
        <v>47</v>
      </c>
      <c r="U26" s="69" t="s">
        <v>47</v>
      </c>
      <c r="V26" s="69" t="s">
        <v>47</v>
      </c>
      <c r="W26" s="69" t="s">
        <v>47</v>
      </c>
      <c r="X26" s="69" t="s">
        <v>47</v>
      </c>
      <c r="Y26" s="69" t="s">
        <v>47</v>
      </c>
      <c r="Z26" s="95">
        <v>0.01</v>
      </c>
      <c r="AA26" s="95">
        <v>0.04</v>
      </c>
      <c r="AB26" s="95">
        <v>8.7500000000000008E-3</v>
      </c>
      <c r="AC26" s="137">
        <v>4.8000000000000001E-2</v>
      </c>
      <c r="AD26" s="137">
        <v>6.3E-2</v>
      </c>
      <c r="AE26" s="95">
        <v>5.8799999999999998E-2</v>
      </c>
      <c r="AF26" s="95">
        <v>0.14169999999999999</v>
      </c>
      <c r="AG26" s="95">
        <v>6.3E-2</v>
      </c>
      <c r="AH26" s="95">
        <v>0.19500000000000001</v>
      </c>
      <c r="AI26" s="95">
        <v>7.8032773652287252E-2</v>
      </c>
      <c r="AJ26" s="92">
        <v>3.7401033724015098E-2</v>
      </c>
      <c r="AK26" s="147">
        <v>8.6735722268394294E-2</v>
      </c>
      <c r="AL26" s="92">
        <v>4.1841131662849217E-2</v>
      </c>
      <c r="AM26" s="187">
        <v>0.13236427795017999</v>
      </c>
      <c r="AN26" s="92">
        <v>3.5300207872810102E-2</v>
      </c>
      <c r="AO26" s="92">
        <v>0.16765007296220899</v>
      </c>
    </row>
    <row r="27" spans="1:41" x14ac:dyDescent="0.35">
      <c r="A27" s="90" t="s">
        <v>825</v>
      </c>
      <c r="B27" s="69" t="s">
        <v>47</v>
      </c>
      <c r="C27" s="69" t="s">
        <v>47</v>
      </c>
      <c r="D27" s="69" t="s">
        <v>47</v>
      </c>
      <c r="E27" s="69" t="s">
        <v>47</v>
      </c>
      <c r="F27" s="69" t="s">
        <v>47</v>
      </c>
      <c r="G27" s="69" t="s">
        <v>47</v>
      </c>
      <c r="H27" s="69" t="s">
        <v>47</v>
      </c>
      <c r="I27" s="69" t="s">
        <v>47</v>
      </c>
      <c r="J27" s="69" t="s">
        <v>47</v>
      </c>
      <c r="K27" s="69" t="s">
        <v>47</v>
      </c>
      <c r="L27" s="69" t="s">
        <v>47</v>
      </c>
      <c r="M27" s="69" t="s">
        <v>47</v>
      </c>
      <c r="N27" s="69" t="s">
        <v>47</v>
      </c>
      <c r="O27" s="69" t="s">
        <v>47</v>
      </c>
      <c r="P27" s="69" t="s">
        <v>47</v>
      </c>
      <c r="Q27" s="69" t="s">
        <v>47</v>
      </c>
      <c r="R27" s="69" t="s">
        <v>47</v>
      </c>
      <c r="S27" s="69" t="s">
        <v>47</v>
      </c>
      <c r="T27" s="69" t="s">
        <v>47</v>
      </c>
      <c r="U27" s="69" t="s">
        <v>47</v>
      </c>
      <c r="V27" s="69" t="s">
        <v>47</v>
      </c>
      <c r="W27" s="69" t="s">
        <v>47</v>
      </c>
      <c r="X27" s="69" t="s">
        <v>47</v>
      </c>
      <c r="Y27" s="69"/>
      <c r="Z27" s="148"/>
      <c r="AA27" s="148"/>
      <c r="AB27" s="148"/>
      <c r="AC27" s="149"/>
      <c r="AD27" s="149"/>
      <c r="AE27" s="148"/>
      <c r="AF27" s="149"/>
      <c r="AG27" s="149"/>
      <c r="AH27" s="149"/>
      <c r="AI27" s="148"/>
      <c r="AJ27" s="86"/>
      <c r="AL27" s="86"/>
      <c r="AN27" s="86"/>
    </row>
    <row r="28" spans="1:41" x14ac:dyDescent="0.35">
      <c r="A28" s="91" t="s">
        <v>662</v>
      </c>
      <c r="B28" s="69" t="s">
        <v>47</v>
      </c>
      <c r="C28" s="69" t="s">
        <v>47</v>
      </c>
      <c r="D28" s="69" t="s">
        <v>47</v>
      </c>
      <c r="E28" s="69" t="s">
        <v>47</v>
      </c>
      <c r="F28" s="69" t="s">
        <v>47</v>
      </c>
      <c r="G28" s="69" t="s">
        <v>47</v>
      </c>
      <c r="H28" s="69" t="s">
        <v>47</v>
      </c>
      <c r="I28" s="69" t="s">
        <v>47</v>
      </c>
      <c r="J28" s="69" t="s">
        <v>47</v>
      </c>
      <c r="K28" s="69" t="s">
        <v>47</v>
      </c>
      <c r="L28" s="69" t="s">
        <v>47</v>
      </c>
      <c r="M28" s="69" t="s">
        <v>47</v>
      </c>
      <c r="N28" s="69" t="s">
        <v>47</v>
      </c>
      <c r="O28" s="69" t="s">
        <v>47</v>
      </c>
      <c r="P28" s="69" t="s">
        <v>47</v>
      </c>
      <c r="Q28" s="69" t="s">
        <v>47</v>
      </c>
      <c r="R28" s="69" t="s">
        <v>47</v>
      </c>
      <c r="S28" s="69" t="s">
        <v>47</v>
      </c>
      <c r="T28" s="69" t="s">
        <v>47</v>
      </c>
      <c r="U28" s="69" t="s">
        <v>47</v>
      </c>
      <c r="V28" s="69" t="s">
        <v>47</v>
      </c>
      <c r="W28" s="69" t="s">
        <v>47</v>
      </c>
      <c r="X28" s="69" t="s">
        <v>47</v>
      </c>
      <c r="Y28" s="69" t="s">
        <v>47</v>
      </c>
      <c r="Z28" s="69" t="s">
        <v>47</v>
      </c>
      <c r="AA28" s="69" t="s">
        <v>47</v>
      </c>
      <c r="AB28" s="69" t="s">
        <v>47</v>
      </c>
      <c r="AC28" s="69" t="s">
        <v>47</v>
      </c>
      <c r="AD28" s="69" t="s">
        <v>47</v>
      </c>
      <c r="AE28" s="69" t="s">
        <v>47</v>
      </c>
      <c r="AF28" s="69" t="s">
        <v>47</v>
      </c>
      <c r="AG28" s="69" t="s">
        <v>47</v>
      </c>
      <c r="AH28" s="69" t="s">
        <v>47</v>
      </c>
      <c r="AI28" s="69" t="s">
        <v>47</v>
      </c>
      <c r="AJ28" s="94">
        <v>0.01</v>
      </c>
      <c r="AK28" s="52" t="s">
        <v>47</v>
      </c>
      <c r="AL28" s="94">
        <v>0.01</v>
      </c>
      <c r="AM28" s="52" t="s">
        <v>47</v>
      </c>
      <c r="AN28" s="93">
        <v>0.01</v>
      </c>
      <c r="AO28" s="94" t="s">
        <v>47</v>
      </c>
    </row>
    <row r="29" spans="1:41" x14ac:dyDescent="0.35">
      <c r="A29" s="91" t="s">
        <v>663</v>
      </c>
      <c r="B29" s="69" t="s">
        <v>47</v>
      </c>
      <c r="C29" s="69" t="s">
        <v>47</v>
      </c>
      <c r="D29" s="69" t="s">
        <v>47</v>
      </c>
      <c r="E29" s="69" t="s">
        <v>47</v>
      </c>
      <c r="F29" s="69" t="s">
        <v>47</v>
      </c>
      <c r="G29" s="69" t="s">
        <v>47</v>
      </c>
      <c r="H29" s="69" t="s">
        <v>47</v>
      </c>
      <c r="I29" s="69" t="s">
        <v>47</v>
      </c>
      <c r="J29" s="69" t="s">
        <v>47</v>
      </c>
      <c r="K29" s="69" t="s">
        <v>47</v>
      </c>
      <c r="L29" s="69" t="s">
        <v>47</v>
      </c>
      <c r="M29" s="69" t="s">
        <v>47</v>
      </c>
      <c r="N29" s="69" t="s">
        <v>47</v>
      </c>
      <c r="O29" s="69" t="s">
        <v>47</v>
      </c>
      <c r="P29" s="69" t="s">
        <v>47</v>
      </c>
      <c r="Q29" s="69" t="s">
        <v>47</v>
      </c>
      <c r="R29" s="69" t="s">
        <v>47</v>
      </c>
      <c r="S29" s="69" t="s">
        <v>47</v>
      </c>
      <c r="T29" s="69" t="s">
        <v>47</v>
      </c>
      <c r="U29" s="69" t="s">
        <v>47</v>
      </c>
      <c r="V29" s="69" t="s">
        <v>47</v>
      </c>
      <c r="W29" s="69" t="s">
        <v>47</v>
      </c>
      <c r="X29" s="69" t="s">
        <v>47</v>
      </c>
      <c r="Y29" s="69" t="s">
        <v>47</v>
      </c>
      <c r="Z29" s="69" t="s">
        <v>47</v>
      </c>
      <c r="AA29" s="69" t="s">
        <v>47</v>
      </c>
      <c r="AB29" s="69" t="s">
        <v>47</v>
      </c>
      <c r="AC29" s="69" t="s">
        <v>47</v>
      </c>
      <c r="AD29" s="69" t="s">
        <v>47</v>
      </c>
      <c r="AE29" s="69" t="s">
        <v>47</v>
      </c>
      <c r="AF29" s="69" t="s">
        <v>47</v>
      </c>
      <c r="AG29" s="69" t="s">
        <v>47</v>
      </c>
      <c r="AH29" s="69" t="s">
        <v>47</v>
      </c>
      <c r="AI29" s="69" t="s">
        <v>47</v>
      </c>
      <c r="AJ29" s="169">
        <v>58.7</v>
      </c>
      <c r="AK29" s="169">
        <v>58.7</v>
      </c>
      <c r="AL29" s="169">
        <v>65</v>
      </c>
      <c r="AM29" s="169">
        <v>123.7</v>
      </c>
      <c r="AN29" s="83">
        <v>28</v>
      </c>
      <c r="AO29" s="83">
        <v>151.69999999999999</v>
      </c>
    </row>
    <row r="39" spans="24:24" x14ac:dyDescent="0.35">
      <c r="X39" s="96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sheetPr>
    <tabColor rgb="FF002060"/>
  </sheetPr>
  <dimension ref="A1:AS12"/>
  <sheetViews>
    <sheetView showGridLines="0" workbookViewId="0">
      <pane xSplit="1" ySplit="2" topLeftCell="AF3" activePane="bottomRight" state="frozen"/>
      <selection activeCell="AK24" sqref="AK24"/>
      <selection pane="topRight" activeCell="AK24" sqref="AK24"/>
      <selection pane="bottomLeft" activeCell="AK24" sqref="AK24"/>
      <selection pane="bottomRight" activeCell="AH11" sqref="AH11"/>
    </sheetView>
  </sheetViews>
  <sheetFormatPr defaultRowHeight="14.5" x14ac:dyDescent="0.35"/>
  <cols>
    <col min="1" max="1" width="26" bestFit="1" customWidth="1"/>
    <col min="28" max="29" width="0" hidden="1" customWidth="1"/>
  </cols>
  <sheetData>
    <row r="1" spans="1:45" ht="15.5" x14ac:dyDescent="0.35">
      <c r="A1" s="66" t="s">
        <v>14</v>
      </c>
      <c r="B1" s="67"/>
    </row>
    <row r="2" spans="1:45" x14ac:dyDescent="0.35">
      <c r="A2" s="9" t="s">
        <v>150</v>
      </c>
      <c r="B2" s="9">
        <v>2016</v>
      </c>
      <c r="C2" s="9">
        <v>2017</v>
      </c>
      <c r="D2" s="9" t="s">
        <v>111</v>
      </c>
      <c r="E2" s="9" t="s">
        <v>112</v>
      </c>
      <c r="F2" s="39" t="s">
        <v>113</v>
      </c>
      <c r="G2" s="39" t="s">
        <v>114</v>
      </c>
      <c r="H2" s="39" t="s">
        <v>115</v>
      </c>
      <c r="I2" s="3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9" t="s">
        <v>120</v>
      </c>
      <c r="O2" s="9" t="s">
        <v>121</v>
      </c>
      <c r="P2" s="9" t="s">
        <v>122</v>
      </c>
      <c r="Q2" s="9">
        <v>2019</v>
      </c>
      <c r="R2" s="9" t="s">
        <v>123</v>
      </c>
      <c r="S2" s="9" t="s">
        <v>124</v>
      </c>
      <c r="T2" s="39" t="s">
        <v>125</v>
      </c>
      <c r="U2" s="39" t="s">
        <v>126</v>
      </c>
      <c r="V2" s="39" t="s">
        <v>127</v>
      </c>
      <c r="W2" s="39" t="s">
        <v>128</v>
      </c>
      <c r="X2" s="9">
        <v>2020</v>
      </c>
      <c r="Y2" s="9" t="s">
        <v>129</v>
      </c>
      <c r="Z2" s="68" t="s">
        <v>130</v>
      </c>
      <c r="AA2" s="68" t="s">
        <v>131</v>
      </c>
      <c r="AB2" s="68" t="s">
        <v>132</v>
      </c>
      <c r="AC2" s="68" t="s">
        <v>133</v>
      </c>
      <c r="AD2" s="68" t="s">
        <v>134</v>
      </c>
      <c r="AE2" s="68" t="s">
        <v>135</v>
      </c>
      <c r="AF2" s="68" t="s">
        <v>136</v>
      </c>
      <c r="AG2" s="68" t="s">
        <v>751</v>
      </c>
      <c r="AH2" s="68" t="s">
        <v>750</v>
      </c>
      <c r="AI2" s="68" t="s">
        <v>775</v>
      </c>
      <c r="AJ2" s="68" t="s">
        <v>776</v>
      </c>
      <c r="AK2" s="123" t="s">
        <v>785</v>
      </c>
      <c r="AL2" s="123" t="s">
        <v>784</v>
      </c>
      <c r="AM2" s="68" t="s">
        <v>806</v>
      </c>
      <c r="AN2" s="41" t="s">
        <v>815</v>
      </c>
      <c r="AO2" s="41" t="s">
        <v>814</v>
      </c>
      <c r="AP2" s="41" t="s">
        <v>829</v>
      </c>
      <c r="AQ2" s="41" t="s">
        <v>828</v>
      </c>
      <c r="AR2" s="68" t="s">
        <v>832</v>
      </c>
      <c r="AS2" s="68">
        <v>2023</v>
      </c>
    </row>
    <row r="3" spans="1:45" x14ac:dyDescent="0.35">
      <c r="A3" t="s">
        <v>146</v>
      </c>
      <c r="B3">
        <v>16.3</v>
      </c>
      <c r="C3" s="69" t="s">
        <v>22</v>
      </c>
      <c r="D3" s="69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0">
        <v>27.1</v>
      </c>
      <c r="Z3">
        <v>15.3</v>
      </c>
      <c r="AA3" s="70">
        <v>42.4</v>
      </c>
      <c r="AB3" s="70">
        <v>42.6</v>
      </c>
      <c r="AC3" s="70">
        <v>85</v>
      </c>
      <c r="AD3" s="70">
        <v>93.688968030000012</v>
      </c>
      <c r="AE3" s="70">
        <v>178.68896803000001</v>
      </c>
      <c r="AF3" s="70">
        <v>22.5</v>
      </c>
      <c r="AG3">
        <v>45.7</v>
      </c>
      <c r="AH3" s="138">
        <f>AF3+AG3</f>
        <v>68.2</v>
      </c>
      <c r="AI3">
        <v>24.2</v>
      </c>
      <c r="AJ3">
        <v>92.4</v>
      </c>
      <c r="AK3">
        <v>16</v>
      </c>
      <c r="AL3">
        <v>108.4</v>
      </c>
      <c r="AM3" s="168">
        <v>6.4</v>
      </c>
      <c r="AN3" s="168">
        <v>3.3</v>
      </c>
      <c r="AO3" s="168">
        <v>9.6999999999999993</v>
      </c>
      <c r="AP3" s="168">
        <v>2.6</v>
      </c>
      <c r="AQ3" s="168">
        <v>26.7</v>
      </c>
      <c r="AR3" s="168">
        <v>3.3</v>
      </c>
      <c r="AS3" s="168">
        <v>30</v>
      </c>
    </row>
    <row r="4" spans="1:45" x14ac:dyDescent="0.35">
      <c r="A4" t="s">
        <v>151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0">
        <v>3.7</v>
      </c>
      <c r="Z4">
        <v>8.1</v>
      </c>
      <c r="AA4" s="70">
        <v>11.8</v>
      </c>
      <c r="AB4" s="70">
        <v>11.1</v>
      </c>
      <c r="AC4" s="70">
        <v>22.9</v>
      </c>
      <c r="AD4" s="70">
        <v>36.890751739999999</v>
      </c>
      <c r="AE4" s="70">
        <v>59.790751739999997</v>
      </c>
      <c r="AF4" s="70">
        <v>4.5999999999999996</v>
      </c>
      <c r="AG4">
        <v>9.4</v>
      </c>
      <c r="AH4" s="138">
        <f t="shared" ref="AH4:AH7" si="0">AF4+AG4</f>
        <v>14</v>
      </c>
      <c r="AI4">
        <v>8.6999999999999993</v>
      </c>
      <c r="AJ4">
        <v>22.7</v>
      </c>
      <c r="AK4">
        <v>22.9</v>
      </c>
      <c r="AL4">
        <v>45.6</v>
      </c>
      <c r="AM4" s="168">
        <v>5</v>
      </c>
      <c r="AN4" s="168">
        <v>19.100000000000001</v>
      </c>
      <c r="AO4" s="168">
        <v>24.1</v>
      </c>
      <c r="AP4" s="168">
        <v>7</v>
      </c>
      <c r="AQ4" s="168">
        <v>16.7</v>
      </c>
      <c r="AR4" s="168">
        <v>16.899999999999999</v>
      </c>
      <c r="AS4" s="168">
        <v>33.6</v>
      </c>
    </row>
    <row r="5" spans="1:45" x14ac:dyDescent="0.35">
      <c r="A5" t="s">
        <v>152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0">
        <v>14.3</v>
      </c>
      <c r="Z5">
        <v>30.9</v>
      </c>
      <c r="AA5" s="70">
        <v>45.2</v>
      </c>
      <c r="AB5" s="70">
        <v>55.6</v>
      </c>
      <c r="AC5" s="70">
        <v>100.8</v>
      </c>
      <c r="AD5" s="70">
        <v>43.741682289999986</v>
      </c>
      <c r="AE5" s="70">
        <v>144.54168228999998</v>
      </c>
      <c r="AF5" s="70">
        <v>3.5</v>
      </c>
      <c r="AG5">
        <v>11.3</v>
      </c>
      <c r="AH5" s="138">
        <f t="shared" si="0"/>
        <v>14.8</v>
      </c>
      <c r="AI5">
        <v>11.4</v>
      </c>
      <c r="AJ5">
        <v>26.200000000000003</v>
      </c>
      <c r="AK5">
        <v>11.6</v>
      </c>
      <c r="AL5">
        <v>37.799999999999997</v>
      </c>
      <c r="AM5" s="168">
        <v>1</v>
      </c>
      <c r="AN5">
        <v>4.0999999999999996</v>
      </c>
      <c r="AO5">
        <v>5.0999999999999996</v>
      </c>
      <c r="AP5">
        <v>10.5</v>
      </c>
      <c r="AQ5">
        <v>15.6</v>
      </c>
      <c r="AR5">
        <v>2.7</v>
      </c>
      <c r="AS5">
        <v>18.3</v>
      </c>
    </row>
    <row r="6" spans="1:45" x14ac:dyDescent="0.35">
      <c r="A6" t="s">
        <v>153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0">
        <v>25.5</v>
      </c>
      <c r="Z6">
        <v>87.3</v>
      </c>
      <c r="AA6" s="70">
        <v>112.8</v>
      </c>
      <c r="AB6" s="70">
        <v>13.4</v>
      </c>
      <c r="AC6" s="70">
        <v>126.2</v>
      </c>
      <c r="AD6" s="70">
        <v>172.86235069999998</v>
      </c>
      <c r="AE6" s="70">
        <v>299.06235069999997</v>
      </c>
      <c r="AF6" s="70">
        <v>24.9</v>
      </c>
      <c r="AG6">
        <v>47.3</v>
      </c>
      <c r="AH6" s="138">
        <f t="shared" si="0"/>
        <v>72.199999999999989</v>
      </c>
      <c r="AI6">
        <v>49.1</v>
      </c>
      <c r="AJ6">
        <v>121.29999999999998</v>
      </c>
      <c r="AK6">
        <v>60.3</v>
      </c>
      <c r="AL6">
        <v>181.6</v>
      </c>
      <c r="AM6">
        <v>37.4</v>
      </c>
      <c r="AN6">
        <v>29.2</v>
      </c>
      <c r="AO6">
        <v>66.599999999999994</v>
      </c>
      <c r="AP6">
        <v>26.7</v>
      </c>
      <c r="AQ6">
        <v>93.3</v>
      </c>
      <c r="AR6">
        <v>40.1</v>
      </c>
      <c r="AS6">
        <v>133.4</v>
      </c>
    </row>
    <row r="7" spans="1:45" x14ac:dyDescent="0.35">
      <c r="A7" s="71" t="s">
        <v>154</v>
      </c>
      <c r="B7" s="71">
        <v>110.2</v>
      </c>
      <c r="C7" s="71">
        <v>98.9</v>
      </c>
      <c r="D7" s="71">
        <v>68.599999999999994</v>
      </c>
      <c r="E7" s="71">
        <v>20.9</v>
      </c>
      <c r="F7" s="71">
        <v>89.5</v>
      </c>
      <c r="G7" s="71">
        <v>71.900000000000006</v>
      </c>
      <c r="H7" s="71">
        <v>161.4</v>
      </c>
      <c r="I7" s="71">
        <v>78.2</v>
      </c>
      <c r="J7" s="71">
        <v>239.7</v>
      </c>
      <c r="K7" s="71">
        <v>83.6</v>
      </c>
      <c r="L7" s="71">
        <v>74.400000000000006</v>
      </c>
      <c r="M7" s="71">
        <v>158.19999999999999</v>
      </c>
      <c r="N7" s="71">
        <v>75.900000000000006</v>
      </c>
      <c r="O7" s="71">
        <v>233.9</v>
      </c>
      <c r="P7" s="71">
        <v>84.8</v>
      </c>
      <c r="Q7" s="71">
        <v>318.7</v>
      </c>
      <c r="R7" s="71">
        <v>33.5</v>
      </c>
      <c r="S7" s="71">
        <v>45.3</v>
      </c>
      <c r="T7" s="71">
        <v>78.8</v>
      </c>
      <c r="U7" s="71">
        <v>44.4</v>
      </c>
      <c r="V7" s="71">
        <v>123.2</v>
      </c>
      <c r="W7" s="71">
        <v>179.3</v>
      </c>
      <c r="X7" s="71">
        <v>302.5</v>
      </c>
      <c r="Y7" s="72">
        <v>70.7</v>
      </c>
      <c r="Z7" s="71">
        <v>141.6</v>
      </c>
      <c r="AA7" s="72">
        <v>212.2</v>
      </c>
      <c r="AB7" s="72">
        <v>122.7</v>
      </c>
      <c r="AC7" s="72">
        <v>334.9</v>
      </c>
      <c r="AD7" s="72">
        <v>347.18375276000006</v>
      </c>
      <c r="AE7" s="72">
        <v>682.08375276000004</v>
      </c>
      <c r="AF7" s="72">
        <v>55.5</v>
      </c>
      <c r="AG7" s="71">
        <f>SUM(AG3:AG6)</f>
        <v>113.7</v>
      </c>
      <c r="AH7" s="71">
        <f t="shared" si="0"/>
        <v>169.2</v>
      </c>
      <c r="AI7" s="71">
        <v>93.4</v>
      </c>
      <c r="AJ7" s="71">
        <v>262.60000000000002</v>
      </c>
      <c r="AK7" s="71">
        <v>110.8</v>
      </c>
      <c r="AL7" s="71">
        <v>373.4</v>
      </c>
      <c r="AM7" s="71">
        <v>49.8</v>
      </c>
      <c r="AN7" s="71">
        <v>55.7</v>
      </c>
      <c r="AO7" s="71">
        <v>105.5</v>
      </c>
      <c r="AP7" s="71">
        <v>46.8</v>
      </c>
      <c r="AQ7" s="71">
        <v>152.30000000000001</v>
      </c>
      <c r="AR7" s="188">
        <v>63</v>
      </c>
      <c r="AS7" s="71">
        <v>215.3</v>
      </c>
    </row>
    <row r="12" spans="1:45" x14ac:dyDescent="0.35">
      <c r="AN12" s="186"/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  <ignoredErrors>
    <ignoredError sqref="AL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 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Leandra Victoria De Melo Baptista</cp:lastModifiedBy>
  <dcterms:created xsi:type="dcterms:W3CDTF">2022-07-07T19:24:46Z</dcterms:created>
  <dcterms:modified xsi:type="dcterms:W3CDTF">2024-02-28T20:35:10Z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