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ESG-RI/Documentos Compartilhados/01. Relatórios/01. Relatorio_ESG/Publicação 2024/"/>
    </mc:Choice>
  </mc:AlternateContent>
  <xr:revisionPtr revIDLastSave="0" documentId="8_{26E10C63-6BF1-4E94-9EB0-8EB360E601CD}" xr6:coauthVersionLast="47" xr6:coauthVersionMax="47" xr10:uidLastSave="{00000000-0000-0000-0000-000000000000}"/>
  <bookViews>
    <workbookView xWindow="-120" yWindow="-120" windowWidth="20730" windowHeight="11040" tabRatio="1000" activeTab="1" xr2:uid="{94D49C37-660A-43B4-BA77-BF85E29461EE}"/>
  </bookViews>
  <sheets>
    <sheet name="Menu" sheetId="1" r:id="rId1"/>
    <sheet name="Indicadores ESG" sheetId="2" r:id="rId2"/>
    <sheet name="Conselho de Administração" sheetId="3" r:id="rId3"/>
    <sheet name="Entidades e afiliações" sheetId="5" r:id="rId4"/>
    <sheet name="Reporte fiscal" sheetId="4" r:id="rId5"/>
    <sheet name="Produtos Sustentáveis" sheetId="6" r:id="rId6"/>
  </sheets>
  <definedNames>
    <definedName name="_xlnm._FilterDatabase" localSheetId="2" hidden="1">'Conselho de Administração'!$A$3:$K$38</definedName>
    <definedName name="_xlnm._FilterDatabase" localSheetId="3" hidden="1">'Entidades e afiliações'!$A$3:$D$77</definedName>
    <definedName name="_xlnm._FilterDatabase" localSheetId="1" hidden="1">'Indicadores ESG'!$A$4:$G$632</definedName>
    <definedName name="_xlnm._FilterDatabase" localSheetId="4" hidden="1">'Reporte fiscal'!$A$5:$I$15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6" l="1"/>
  <c r="F16" i="3" l="1"/>
  <c r="F15" i="3"/>
  <c r="F14" i="3"/>
  <c r="F13" i="3"/>
  <c r="F12" i="3"/>
  <c r="F11" i="3"/>
  <c r="F10" i="3"/>
  <c r="F9" i="3"/>
  <c r="F8" i="3"/>
  <c r="F7" i="3"/>
  <c r="F6" i="3"/>
  <c r="F5" i="3"/>
  <c r="D426" i="2" l="1"/>
  <c r="D103" i="6" l="1"/>
  <c r="D86" i="6"/>
  <c r="D34" i="6"/>
  <c r="D22" i="6"/>
  <c r="D24" i="6" s="1"/>
  <c r="D105" i="6" l="1"/>
  <c r="D88" i="6"/>
  <c r="D76" i="6"/>
  <c r="D78" i="6" s="1"/>
  <c r="D70" i="6"/>
  <c r="D63" i="6"/>
  <c r="D48" i="6"/>
  <c r="D51" i="6" s="1"/>
  <c r="C2" i="4"/>
  <c r="D82" i="3"/>
  <c r="C1" i="3"/>
  <c r="E565" i="2"/>
  <c r="D565" i="2"/>
  <c r="D486" i="2"/>
  <c r="D482" i="2"/>
  <c r="D479" i="2"/>
  <c r="E459" i="2"/>
  <c r="D459" i="2"/>
  <c r="E425" i="2"/>
  <c r="D425" i="2"/>
  <c r="E88" i="2"/>
  <c r="D88" i="2"/>
  <c r="D82" i="1"/>
  <c r="D53" i="6" l="1"/>
  <c r="D65" i="6"/>
</calcChain>
</file>

<file path=xl/sharedStrings.xml><?xml version="1.0" encoding="utf-8"?>
<sst xmlns="http://schemas.openxmlformats.org/spreadsheetml/2006/main" count="3299" uniqueCount="977">
  <si>
    <t>Sustentabilidade nos Negócios</t>
  </si>
  <si>
    <t xml:space="preserve">Ambiental </t>
  </si>
  <si>
    <t>Riscos sociais, ambientais e climáticos</t>
  </si>
  <si>
    <t>Gestão Ambiental</t>
  </si>
  <si>
    <t>Finanças sustentáveis</t>
  </si>
  <si>
    <t>Emissões GEE</t>
  </si>
  <si>
    <t>Asset management</t>
  </si>
  <si>
    <t xml:space="preserve">Energia </t>
  </si>
  <si>
    <t xml:space="preserve">Água </t>
  </si>
  <si>
    <t>Materiais e resíduos</t>
  </si>
  <si>
    <t>Social</t>
  </si>
  <si>
    <t>Governança</t>
  </si>
  <si>
    <t>Força de trabalho</t>
  </si>
  <si>
    <t>Governança corporativa</t>
  </si>
  <si>
    <t>Diversidade e inclusão</t>
  </si>
  <si>
    <t>Conselho de administração</t>
  </si>
  <si>
    <t>Atração e Retenção</t>
  </si>
  <si>
    <t>Influência política</t>
  </si>
  <si>
    <t>Experiência do colaborador</t>
  </si>
  <si>
    <t>Entidades e afiliações</t>
  </si>
  <si>
    <t>Desenvolvimento</t>
  </si>
  <si>
    <t>Ética nos negocios</t>
  </si>
  <si>
    <t>Remuneração e benefícios</t>
  </si>
  <si>
    <t>Canais de manifestação</t>
  </si>
  <si>
    <t>Saúde, segurança e bem-estar</t>
  </si>
  <si>
    <t>Fornecedores</t>
  </si>
  <si>
    <t>Transparência Fiscal</t>
  </si>
  <si>
    <t>Investimento social privado</t>
  </si>
  <si>
    <t>Índice suplementar ESG</t>
  </si>
  <si>
    <t>GRI</t>
  </si>
  <si>
    <t>SASB</t>
  </si>
  <si>
    <t>ODS</t>
  </si>
  <si>
    <t>PRB</t>
  </si>
  <si>
    <t>PRSAC</t>
  </si>
  <si>
    <t>Sustentabilidade nos negocios</t>
  </si>
  <si>
    <t>Ambiental</t>
  </si>
  <si>
    <t>Tema</t>
  </si>
  <si>
    <t>Tópico</t>
  </si>
  <si>
    <t xml:space="preserve">Indicador </t>
  </si>
  <si>
    <t>Unidade</t>
  </si>
  <si>
    <t>R$ bilhão</t>
  </si>
  <si>
    <t>Riscos social, ambiental e climático</t>
  </si>
  <si>
    <t>Avaliação de risco social, ambiental e climático</t>
  </si>
  <si>
    <t>349</t>
  </si>
  <si>
    <t>Número</t>
  </si>
  <si>
    <t>Clientes avaliados sobre questões ESG de forma individualizada</t>
  </si>
  <si>
    <t>%</t>
  </si>
  <si>
    <t>R$ milhão</t>
  </si>
  <si>
    <t>Project finance</t>
  </si>
  <si>
    <t xml:space="preserve">Investimento total </t>
  </si>
  <si>
    <t>Participação do Itaú Unibanco</t>
  </si>
  <si>
    <t>Operações contratadas para financiamento de projetos</t>
  </si>
  <si>
    <t>Fiança para projeto</t>
  </si>
  <si>
    <t>23</t>
  </si>
  <si>
    <t>31</t>
  </si>
  <si>
    <t>Investimento total</t>
  </si>
  <si>
    <t>Empréstimo ponte</t>
  </si>
  <si>
    <t>20</t>
  </si>
  <si>
    <t>11</t>
  </si>
  <si>
    <t>Operações de mercado de capitais contratadas para financiamento de projetos</t>
  </si>
  <si>
    <t>Total de operações contratadas</t>
  </si>
  <si>
    <t>Volume das operações</t>
  </si>
  <si>
    <t>Financiamento de impacto positivo</t>
  </si>
  <si>
    <t>Crédito para setores de impacto positivo</t>
  </si>
  <si>
    <t>Agronegócio</t>
  </si>
  <si>
    <t>Serviços de energia</t>
  </si>
  <si>
    <t>Obras de infraestrutura</t>
  </si>
  <si>
    <t>Energia renovável</t>
  </si>
  <si>
    <t>Saúde e educação</t>
  </si>
  <si>
    <t>Papel e celulose</t>
  </si>
  <si>
    <t>Crédito ESG no varejo</t>
  </si>
  <si>
    <t>Mulheres empreendedoras</t>
  </si>
  <si>
    <t>Painéis solares</t>
  </si>
  <si>
    <t>Microcrédito</t>
  </si>
  <si>
    <t>Veículos elétricos e híbridos</t>
  </si>
  <si>
    <t>Operações de renda fixa com selo ESG (green, social, Sustainable e Sustainability-linked bonds)</t>
  </si>
  <si>
    <t>Operações de crédito com critérios ESG</t>
  </si>
  <si>
    <t>Produtos de repasse do BNDES</t>
  </si>
  <si>
    <t xml:space="preserve">Linhas de repasse ESG do BNDES por segmento </t>
  </si>
  <si>
    <t>-</t>
  </si>
  <si>
    <t>Banco de Atacado</t>
  </si>
  <si>
    <t>Sustentabilidade em investimentos</t>
  </si>
  <si>
    <t xml:space="preserve">Ações </t>
  </si>
  <si>
    <t xml:space="preserve">ETF </t>
  </si>
  <si>
    <t>Multimercados</t>
  </si>
  <si>
    <t>Previdência</t>
  </si>
  <si>
    <t>Renda fixa</t>
  </si>
  <si>
    <t>Cobertura ESG dos ativos elegíveis</t>
  </si>
  <si>
    <t>Investimentos ESG por classe de ativos</t>
  </si>
  <si>
    <t>Integração ESG</t>
  </si>
  <si>
    <t>Best-in-class screening</t>
  </si>
  <si>
    <t>Investimentos temáticos</t>
  </si>
  <si>
    <t>Alocação de ativos</t>
  </si>
  <si>
    <t>ESG stewardship</t>
  </si>
  <si>
    <t>mil</t>
  </si>
  <si>
    <t>Crédito para mulheres</t>
  </si>
  <si>
    <t>milhão</t>
  </si>
  <si>
    <t xml:space="preserve">Inclusão financeira </t>
  </si>
  <si>
    <t>Produtos e serviços para uma economia mais sustentável e de baixo carbono</t>
  </si>
  <si>
    <t>Gestão ambiental</t>
  </si>
  <si>
    <t>Sistema de Gestão Ambiental (SGA)</t>
  </si>
  <si>
    <t>Investimento em certificação externa de sistema de gestão ambiental</t>
  </si>
  <si>
    <t>Investimento em ecoeficiência e sistema de gestão ambiental</t>
  </si>
  <si>
    <t>Escopo 1, 2 e 3</t>
  </si>
  <si>
    <t xml:space="preserve">Emissões (Escopo 1, 2 e 3) </t>
  </si>
  <si>
    <t>tCO₂e</t>
  </si>
  <si>
    <t>Intensidade de emissões - por colaborador</t>
  </si>
  <si>
    <t>tCO₂e/colaborador</t>
  </si>
  <si>
    <t>Intensidade de emissões - por Produto Bancário</t>
  </si>
  <si>
    <t>tCO₂e/R$ milhão</t>
  </si>
  <si>
    <t>Escopo 1</t>
  </si>
  <si>
    <t>Emissões (Escopo 1)</t>
  </si>
  <si>
    <t>Emissões (Escopo 1) - Brasil</t>
  </si>
  <si>
    <t>Combustão estacionária</t>
  </si>
  <si>
    <t>Combustão móvel</t>
  </si>
  <si>
    <t>Emissões fugitivas</t>
  </si>
  <si>
    <t>Tratamento de resíduos</t>
  </si>
  <si>
    <t>–</t>
  </si>
  <si>
    <t>Emissões (Escopo 1) - Unidades internacionais</t>
  </si>
  <si>
    <t>Escopo 2</t>
  </si>
  <si>
    <t>Emissões (Escopo 2) - por localização</t>
  </si>
  <si>
    <t>Emissões (Escopo 2) - por escolha de compra</t>
  </si>
  <si>
    <t>Emissões (Escopo 2) - por localização - Brasil</t>
  </si>
  <si>
    <t>Emissões (Escopo 2) - por escolha de compra - Brasil</t>
  </si>
  <si>
    <t>Emissões (Escopo 2) - por localização -  Unidades internacionais</t>
  </si>
  <si>
    <t>Emissões (Escopo 2) - por escolha de compra - Unidades internacionais</t>
  </si>
  <si>
    <t>Escopo 3 - Outras</t>
  </si>
  <si>
    <t>Outras emissões (Escopo 3)</t>
  </si>
  <si>
    <t>Outras emissões (Escopo 3) - Brasil</t>
  </si>
  <si>
    <t>Deslocamento casa-trabalho</t>
  </si>
  <si>
    <t>Resíduos gerados</t>
  </si>
  <si>
    <t>Transporte e distribuição (Upstream)</t>
  </si>
  <si>
    <t>Transporte e distribuição (Downstream)</t>
  </si>
  <si>
    <t>Viagens a negócios</t>
  </si>
  <si>
    <t>Outras emissões (Escopo 3) - Unidades internacionais</t>
  </si>
  <si>
    <t>Escopo 3 - Emissões financiadas</t>
  </si>
  <si>
    <t>Emissões financiadas (Escopo 3)</t>
  </si>
  <si>
    <t xml:space="preserve">Cobertura de avaliação em relação ao total da carteira com metodologia aplicável </t>
  </si>
  <si>
    <t>Escopo 3 - Emissões financiadas (Empresas)</t>
  </si>
  <si>
    <t>Emissões financiadas (Escopo 3) - Crédito para empresas</t>
  </si>
  <si>
    <t>MtCO₂e</t>
  </si>
  <si>
    <t>Score de qualidade ponderado (PCAF) - Crédito para empresas</t>
  </si>
  <si>
    <t>(0 a 5)</t>
  </si>
  <si>
    <t>Cobertura de avaliação das emissões da carteira de crédito para empresas</t>
  </si>
  <si>
    <t>Escopo 3 - Emissões financiadas (Veículos)</t>
  </si>
  <si>
    <t>Emissões financiadas (Escopo 3) - Financiamento de veículos (Varejo)</t>
  </si>
  <si>
    <t>Score de qualidade ponderado (PCAF) - Financiamento de veículos</t>
  </si>
  <si>
    <t>Cobertura de avaliação das emissões da carteira de crédito para veículos</t>
  </si>
  <si>
    <t>Escopo 3 - Emissões financiadas (Imobiliário)</t>
  </si>
  <si>
    <t>Emissões financiadas (Escopo 3) - Financiamento imobiliário (Varejo)</t>
  </si>
  <si>
    <t>Score de qualidade ponderado (PCAF) - Financiamento imobiliário</t>
  </si>
  <si>
    <t>Cobertura de avaliação das emissões da carteira de crédito imobiliário</t>
  </si>
  <si>
    <t>Escopo 3 - Emissões financiadas (Classe de ativos)</t>
  </si>
  <si>
    <t>Business loans</t>
  </si>
  <si>
    <t>Corporate bonds</t>
  </si>
  <si>
    <t>Escopo 3 - Emissões financiadas (Localização)</t>
  </si>
  <si>
    <t>Brasil (matriz)</t>
  </si>
  <si>
    <t>Outras unidades internacionais (Europa, América Central e Norte)</t>
  </si>
  <si>
    <t>Escopo 3 - Emissões financiadas (Setor)</t>
  </si>
  <si>
    <t>Agro</t>
  </si>
  <si>
    <t>Petróleo e gás</t>
  </si>
  <si>
    <t>Comércio</t>
  </si>
  <si>
    <t>Energia</t>
  </si>
  <si>
    <t>Indústria - diversos</t>
  </si>
  <si>
    <t>Transporte</t>
  </si>
  <si>
    <t>Cimento</t>
  </si>
  <si>
    <t>Petroquímica e química</t>
  </si>
  <si>
    <t>Serviços - diversos</t>
  </si>
  <si>
    <t>Alimentos e bebidas</t>
  </si>
  <si>
    <t>Metalurgia e siderurgia</t>
  </si>
  <si>
    <t>Farmacêuticos e cosméticos</t>
  </si>
  <si>
    <t>Saneamento</t>
  </si>
  <si>
    <t>Mineração</t>
  </si>
  <si>
    <t>Eletroeletrônicos e ti</t>
  </si>
  <si>
    <t>Madeira e móveis</t>
  </si>
  <si>
    <t>Calçado e têxtil</t>
  </si>
  <si>
    <t>Imobiliário</t>
  </si>
  <si>
    <t>Bancos e instituições financeiras</t>
  </si>
  <si>
    <t>Construção</t>
  </si>
  <si>
    <t>Reciclagem</t>
  </si>
  <si>
    <t>Veículos e autopeças</t>
  </si>
  <si>
    <t>Carvão</t>
  </si>
  <si>
    <t>Comunicação</t>
  </si>
  <si>
    <t>Bens de capital</t>
  </si>
  <si>
    <t>Lazer e turismo</t>
  </si>
  <si>
    <t>Saúde</t>
  </si>
  <si>
    <t>Logística</t>
  </si>
  <si>
    <t>Seguros, resseguros e previdência</t>
  </si>
  <si>
    <t>Educação</t>
  </si>
  <si>
    <t>Infraestrutura</t>
  </si>
  <si>
    <t>Serviços - púbicos</t>
  </si>
  <si>
    <t>Cultura e recreação</t>
  </si>
  <si>
    <t>Terceiro setor</t>
  </si>
  <si>
    <t>Diversos</t>
  </si>
  <si>
    <t>América Latina (Paraguai, Uruguai, Argentina, Chile e Colômbia)</t>
  </si>
  <si>
    <t>Dados utilizados para cálculo de Emissões (pessoa jurídica)</t>
  </si>
  <si>
    <t>Score 1 - emissões publicadas e asseguradas</t>
  </si>
  <si>
    <t>Score 2 - emissões publicadas, mas não asseguradas</t>
  </si>
  <si>
    <t>0,4%</t>
  </si>
  <si>
    <t>Score 3 - emissões estimadas por produção física</t>
  </si>
  <si>
    <t>Score 4 - emissões estimadas por faturamento</t>
  </si>
  <si>
    <t>Score 5 - emissões estimadas pelo crédito contratado</t>
  </si>
  <si>
    <t>Consumo de energia</t>
  </si>
  <si>
    <t>MWh</t>
  </si>
  <si>
    <t>Consumo de energia - renovável</t>
  </si>
  <si>
    <t>Consumo de energia - por fonte</t>
  </si>
  <si>
    <t>Concessionária</t>
  </si>
  <si>
    <t>Mercado Livre de Energia</t>
  </si>
  <si>
    <t>Geração Distribuída</t>
  </si>
  <si>
    <t>Consumo de energia - intensidade</t>
  </si>
  <si>
    <t>MWh/colaborador</t>
  </si>
  <si>
    <t>MWh/R$ milhão</t>
  </si>
  <si>
    <t>Água</t>
  </si>
  <si>
    <t>Captação e consumo de água</t>
  </si>
  <si>
    <t>m³</t>
  </si>
  <si>
    <t>Captação e consumo de água - por fonte</t>
  </si>
  <si>
    <t>Concessionária e poço artesiano (água potável)</t>
  </si>
  <si>
    <t>Água de chuva</t>
  </si>
  <si>
    <t>Água de reuso</t>
  </si>
  <si>
    <t>Cortina d'água</t>
  </si>
  <si>
    <t>Norte</t>
  </si>
  <si>
    <t>Nordeste</t>
  </si>
  <si>
    <t>Centro-Oeste</t>
  </si>
  <si>
    <t>Sul</t>
  </si>
  <si>
    <t>Sudeste</t>
  </si>
  <si>
    <t>Captação e consumo de água - intensidade</t>
  </si>
  <si>
    <t>7,4</t>
  </si>
  <si>
    <t>m³/colaborador</t>
  </si>
  <si>
    <t>4,8</t>
  </si>
  <si>
    <t>4,6</t>
  </si>
  <si>
    <t>m³/R$ milhão</t>
  </si>
  <si>
    <t>Resíduos</t>
  </si>
  <si>
    <t>Toneladas</t>
  </si>
  <si>
    <t>Resíduos - por tipo de descarte</t>
  </si>
  <si>
    <t>Aterros</t>
  </si>
  <si>
    <t>Compostagem</t>
  </si>
  <si>
    <t>Incineração e coprocessamento com geração de energia</t>
  </si>
  <si>
    <t>Resíduos - por classificação</t>
  </si>
  <si>
    <t>Resíduos perigosos</t>
  </si>
  <si>
    <t>Resíduos não perigosos</t>
  </si>
  <si>
    <t>Resíduos de obras</t>
  </si>
  <si>
    <t>Colaboradores</t>
  </si>
  <si>
    <t xml:space="preserve">Colaboradores - por país e região </t>
  </si>
  <si>
    <t>Brasil</t>
  </si>
  <si>
    <t>Unidades internacionais</t>
  </si>
  <si>
    <t>Argentina</t>
  </si>
  <si>
    <t>Paraguai</t>
  </si>
  <si>
    <t>Uruguai</t>
  </si>
  <si>
    <t>Estados Unidos</t>
  </si>
  <si>
    <t>Portugal</t>
  </si>
  <si>
    <t>Chile</t>
  </si>
  <si>
    <t>Suíça</t>
  </si>
  <si>
    <t>Reino Unido</t>
  </si>
  <si>
    <t>Bahamas</t>
  </si>
  <si>
    <t>Espanha</t>
  </si>
  <si>
    <t>México</t>
  </si>
  <si>
    <t>França</t>
  </si>
  <si>
    <t>Luxemburgo</t>
  </si>
  <si>
    <t>Alemanha</t>
  </si>
  <si>
    <t>Colaboradores (Brasil)</t>
  </si>
  <si>
    <t>Total de colaboradores no Brasil</t>
  </si>
  <si>
    <t>Colaboradores (Brasil) - por tipo de contrato</t>
  </si>
  <si>
    <t>Contrato permanente</t>
  </si>
  <si>
    <t>Contrato temporário</t>
  </si>
  <si>
    <t>Colaboradores (Brasil) - por jornada de trabalho</t>
  </si>
  <si>
    <t>Tempo integral</t>
  </si>
  <si>
    <t>Jornada parcial</t>
  </si>
  <si>
    <t>Colaboradores em cargos de gestão</t>
  </si>
  <si>
    <t>Executivos</t>
  </si>
  <si>
    <t>Diretores</t>
  </si>
  <si>
    <t>Superintendentes</t>
  </si>
  <si>
    <t>Gerentes</t>
  </si>
  <si>
    <t>Coordenadores</t>
  </si>
  <si>
    <t>Demais gestores</t>
  </si>
  <si>
    <t>Administrativo</t>
  </si>
  <si>
    <t>Comercial e Operacional (áreas geradoras de receita)</t>
  </si>
  <si>
    <t>Trainees</t>
  </si>
  <si>
    <t>Aprendizes</t>
  </si>
  <si>
    <t>Estagiários</t>
  </si>
  <si>
    <t xml:space="preserve">Diversidade e Inclusão </t>
  </si>
  <si>
    <t>Gênero - Mulheres</t>
  </si>
  <si>
    <t>Total de mulheres na força de trabalho</t>
  </si>
  <si>
    <t xml:space="preserve">Gênero - Mulheres </t>
  </si>
  <si>
    <t>Gênero - Mulheres por tipo de contrato</t>
  </si>
  <si>
    <t>Gênero - Mulheres por jornada de trabalho</t>
  </si>
  <si>
    <t>Executivas</t>
  </si>
  <si>
    <t>Diretoras</t>
  </si>
  <si>
    <t>Coordenadoras</t>
  </si>
  <si>
    <t>Demais gestoras</t>
  </si>
  <si>
    <t>Estagiárias</t>
  </si>
  <si>
    <t>Mulheres em cargos de gestão</t>
  </si>
  <si>
    <t>Mulheres em cargos de gestão senior</t>
  </si>
  <si>
    <t>Mulheres em cargos de média gestão</t>
  </si>
  <si>
    <t>Mulheres em cargos de gestão júnior</t>
  </si>
  <si>
    <t>Mulheres em cargos de gestão em áreas geradoras de receita</t>
  </si>
  <si>
    <t>Mulheres em cargos de entrada</t>
  </si>
  <si>
    <t>Mulheres em áreas de STEM</t>
  </si>
  <si>
    <t>Raça - Brancos</t>
  </si>
  <si>
    <t>Raça - Negros</t>
  </si>
  <si>
    <t>Raça - Asiáticos</t>
  </si>
  <si>
    <t>Raça - Indígenas</t>
  </si>
  <si>
    <t>Raça - Não informada</t>
  </si>
  <si>
    <t>Raça - Negros por nível hierárquico</t>
  </si>
  <si>
    <t>Raça - Negros por tipo de contrato</t>
  </si>
  <si>
    <t>Raça - Negros por jornada de trabalho</t>
  </si>
  <si>
    <t>Colaboradores negros em cargos de gestão</t>
  </si>
  <si>
    <t>Colaboradores negros em cargos de gestão sênior</t>
  </si>
  <si>
    <t>Colaboradores negros em cargos de média gestão</t>
  </si>
  <si>
    <t>Colaboradores negros em cargos de gestão júnior</t>
  </si>
  <si>
    <t>Colaboradores negros em cargos de entrada</t>
  </si>
  <si>
    <t>Raça - Mulheres negras</t>
  </si>
  <si>
    <t>Pessoas com Deficiência</t>
  </si>
  <si>
    <t>Total de pessoas com Deficiência (PcDs)</t>
  </si>
  <si>
    <t>Pessoas com Deficiência - por tipo de contrato</t>
  </si>
  <si>
    <t>Pessoas com Deficiência - por jornada de trabalho</t>
  </si>
  <si>
    <t>Pessoas com Deficiência - por nível hierárquico</t>
  </si>
  <si>
    <t>PCDs em cargos de gestão</t>
  </si>
  <si>
    <t>PCDs em cargos de gestão senior</t>
  </si>
  <si>
    <t>PCDs em cargos de média gestão</t>
  </si>
  <si>
    <t>PCDs em cargos de gestão júnior</t>
  </si>
  <si>
    <t>PcDs em cargos de entrada</t>
  </si>
  <si>
    <t xml:space="preserve">Atração e retenção </t>
  </si>
  <si>
    <t xml:space="preserve">Rotatividade </t>
  </si>
  <si>
    <t>Índice de rotatividade total</t>
  </si>
  <si>
    <t>14,9%</t>
  </si>
  <si>
    <t>Voluntária</t>
  </si>
  <si>
    <t>3,7%</t>
  </si>
  <si>
    <t>Involuntária</t>
  </si>
  <si>
    <t>11,2%</t>
  </si>
  <si>
    <t xml:space="preserve">Rotatividade - por gênero </t>
  </si>
  <si>
    <t>Homens</t>
  </si>
  <si>
    <t>14,7%</t>
  </si>
  <si>
    <t>Mulheres</t>
  </si>
  <si>
    <t>15,1%</t>
  </si>
  <si>
    <t xml:space="preserve">Rotatividade - por raça </t>
  </si>
  <si>
    <t>Negros</t>
  </si>
  <si>
    <t>15,7%</t>
  </si>
  <si>
    <t>Brancos</t>
  </si>
  <si>
    <t>14,6%</t>
  </si>
  <si>
    <t>Outros grupos</t>
  </si>
  <si>
    <t xml:space="preserve">Rotatividade - por faixa etária </t>
  </si>
  <si>
    <t>Abaixo de 30 anos</t>
  </si>
  <si>
    <t>11,1%</t>
  </si>
  <si>
    <t>Entre 30-50 anos</t>
  </si>
  <si>
    <t>16,0%</t>
  </si>
  <si>
    <t>Acima de 50 anos</t>
  </si>
  <si>
    <t>30,4%</t>
  </si>
  <si>
    <t>Liderança</t>
  </si>
  <si>
    <t>13,5%</t>
  </si>
  <si>
    <t>Não liderança</t>
  </si>
  <si>
    <t>15,2%</t>
  </si>
  <si>
    <t>Contratações</t>
  </si>
  <si>
    <t>9.701</t>
  </si>
  <si>
    <t>Contratações - por gênero</t>
  </si>
  <si>
    <t xml:space="preserve">Homens </t>
  </si>
  <si>
    <t>49,2%</t>
  </si>
  <si>
    <t>Contratações por gênero</t>
  </si>
  <si>
    <t>50,8%</t>
  </si>
  <si>
    <t xml:space="preserve">Contratações - por raça </t>
  </si>
  <si>
    <t>38,8%</t>
  </si>
  <si>
    <t>58,6%</t>
  </si>
  <si>
    <t>2,6%</t>
  </si>
  <si>
    <t xml:space="preserve">Contratações - por faixa etária </t>
  </si>
  <si>
    <t>61,6%</t>
  </si>
  <si>
    <t>38,0%</t>
  </si>
  <si>
    <t>2,2%</t>
  </si>
  <si>
    <t>97,8%</t>
  </si>
  <si>
    <t>Desligamentos</t>
  </si>
  <si>
    <t xml:space="preserve"> 12.803 </t>
  </si>
  <si>
    <t>Desligamentos - por gênero</t>
  </si>
  <si>
    <t>45,0%</t>
  </si>
  <si>
    <t>55,0%</t>
  </si>
  <si>
    <t xml:space="preserve">Desligamentos - por raça </t>
  </si>
  <si>
    <t>28,7%</t>
  </si>
  <si>
    <t>67,5%</t>
  </si>
  <si>
    <t>3,8%</t>
  </si>
  <si>
    <t xml:space="preserve">Desligamentos - por faixa etária </t>
  </si>
  <si>
    <t>27,5%</t>
  </si>
  <si>
    <t>61,9%</t>
  </si>
  <si>
    <t>10,6%</t>
  </si>
  <si>
    <t>12,8%</t>
  </si>
  <si>
    <t>87,2%</t>
  </si>
  <si>
    <t>Programas de atração de talentos - Trainees</t>
  </si>
  <si>
    <t>53</t>
  </si>
  <si>
    <t>Pessoas com deficiência</t>
  </si>
  <si>
    <t xml:space="preserve">Principais movimentações </t>
  </si>
  <si>
    <t>Movimentações totais</t>
  </si>
  <si>
    <t>20.464</t>
  </si>
  <si>
    <t>Mobilidade Interna</t>
  </si>
  <si>
    <t>10.763</t>
  </si>
  <si>
    <t>Vagas preenchidas internamente</t>
  </si>
  <si>
    <t>4.747</t>
  </si>
  <si>
    <t>6.016</t>
  </si>
  <si>
    <t>Contratações externas</t>
  </si>
  <si>
    <t xml:space="preserve">Experiência do colaborador </t>
  </si>
  <si>
    <t>Satisfação de colaboradores</t>
  </si>
  <si>
    <t>Índice de satisfação dos colaboradores</t>
  </si>
  <si>
    <t>Satisfação de colaboradores - por gênero</t>
  </si>
  <si>
    <t>Satisfação de colaboradores - por faixa etária</t>
  </si>
  <si>
    <t>"Baby boomers"</t>
  </si>
  <si>
    <t>Geração X</t>
  </si>
  <si>
    <t>Geração Y</t>
  </si>
  <si>
    <t>Geração Z</t>
  </si>
  <si>
    <t>Satisfação de colaboradores - por cargo</t>
  </si>
  <si>
    <t>Liderança (gestores)</t>
  </si>
  <si>
    <t>Não liderança (equipes)</t>
  </si>
  <si>
    <t>Employee Net Promoter Score (eNPS)</t>
  </si>
  <si>
    <t>Resultado da pesquisa eNPS</t>
  </si>
  <si>
    <t>eNPS</t>
  </si>
  <si>
    <t>Employee Net Promoter Score (e-NPS):</t>
  </si>
  <si>
    <t>Promotores</t>
  </si>
  <si>
    <t>Neutros</t>
  </si>
  <si>
    <t>Detratores</t>
  </si>
  <si>
    <t xml:space="preserve">Desenvolvimento </t>
  </si>
  <si>
    <t>Indicadores de treinamento</t>
  </si>
  <si>
    <t>Treinamentos</t>
  </si>
  <si>
    <t>Treinamentos assíncronos</t>
  </si>
  <si>
    <t>Investimento em treinamento</t>
  </si>
  <si>
    <t>Valor médio gasto com treinamento por colaborador</t>
  </si>
  <si>
    <t>R$</t>
  </si>
  <si>
    <t>Horas de treinamento</t>
  </si>
  <si>
    <t>Total de horas de treinamento</t>
  </si>
  <si>
    <t>mil horas</t>
  </si>
  <si>
    <t>Média de horas de treinamento por colaborador</t>
  </si>
  <si>
    <t>horas</t>
  </si>
  <si>
    <t>Operacional e administrativo</t>
  </si>
  <si>
    <t>Aprendiz e estagiário</t>
  </si>
  <si>
    <t>Média de horas de treinamento - por gênero</t>
  </si>
  <si>
    <t>Média de horas de treinamento - por raça</t>
  </si>
  <si>
    <t>Média de horas de treinamento - por faixa etária</t>
  </si>
  <si>
    <t>Entre 30 e 50 anos</t>
  </si>
  <si>
    <t>Colaboradores treinados - por nível hierárquico</t>
  </si>
  <si>
    <t>Aprendiz e Estagiário</t>
  </si>
  <si>
    <t>Operacional e Técnico</t>
  </si>
  <si>
    <t>Colaboradores treinados - por gênero</t>
  </si>
  <si>
    <t>Colaboradores treinados - por raça</t>
  </si>
  <si>
    <t>Outros</t>
  </si>
  <si>
    <t>Colaboradores treinados - por faixa etária</t>
  </si>
  <si>
    <t>Bolsas e incentivos à educação</t>
  </si>
  <si>
    <t>Bolsa auxílio CCT (Graduação e Pós-graduação)</t>
  </si>
  <si>
    <t>Formação Acadêmica (Pós-graduação, Mestrado e Doutorado)</t>
  </si>
  <si>
    <t xml:space="preserve">Cursos externos e Idiomas </t>
  </si>
  <si>
    <t>Certificações</t>
  </si>
  <si>
    <t>Remuneração</t>
  </si>
  <si>
    <t>Razão entre o salário mais baixo e o salário mínimo local</t>
  </si>
  <si>
    <t>Razão</t>
  </si>
  <si>
    <t>Razão salarial entre gêneros</t>
  </si>
  <si>
    <t>Diretoria</t>
  </si>
  <si>
    <t>Superintendência</t>
  </si>
  <si>
    <t>Gerência</t>
  </si>
  <si>
    <t>Coordenação</t>
  </si>
  <si>
    <t>Comercial e Operacional</t>
  </si>
  <si>
    <t>Razão salarial entre raças</t>
  </si>
  <si>
    <t>Saúde e segurança</t>
  </si>
  <si>
    <t>Programas de saúde e bem-estar</t>
  </si>
  <si>
    <t>N.A</t>
  </si>
  <si>
    <t>Colaboradores no Brasil que aderiram ao Plano de Saúde</t>
  </si>
  <si>
    <t>Saúde e segurança dos colaboradores</t>
  </si>
  <si>
    <t>Taxa de colaboradores afastados</t>
  </si>
  <si>
    <t>Indicadores de saúde e segurança</t>
  </si>
  <si>
    <t>Taxa de absenteísmo</t>
  </si>
  <si>
    <t>Taxa de dias perdidos</t>
  </si>
  <si>
    <t>Taxa de doenças ocupacionais</t>
  </si>
  <si>
    <t>Taxa de lesão</t>
  </si>
  <si>
    <t>Total de óbitos</t>
  </si>
  <si>
    <t>Total de acidentes fatais</t>
  </si>
  <si>
    <t xml:space="preserve">Licença Parental </t>
  </si>
  <si>
    <t xml:space="preserve"> Licença Parental </t>
  </si>
  <si>
    <t>Taxa de retorno de colaboradores após licença parental</t>
  </si>
  <si>
    <t>Taxa de retenção após 12 meses de retorno da licença parental</t>
  </si>
  <si>
    <t xml:space="preserve">Mulheres </t>
  </si>
  <si>
    <t>97, 6%</t>
  </si>
  <si>
    <t>Fornecedores - por setor</t>
  </si>
  <si>
    <t xml:space="preserve">  Obras, manutenção e patrimônio</t>
  </si>
  <si>
    <t xml:space="preserve">  Tecnologia da informação</t>
  </si>
  <si>
    <t xml:space="preserve">  Marketing</t>
  </si>
  <si>
    <t xml:space="preserve">  Treinamentos e benefícios</t>
  </si>
  <si>
    <t xml:space="preserve">  Assessoria e consultoria</t>
  </si>
  <si>
    <t xml:space="preserve">  Despesas jurídicas</t>
  </si>
  <si>
    <t xml:space="preserve">  Call center</t>
  </si>
  <si>
    <t xml:space="preserve">  Correios, insumos de cartões e cheques</t>
  </si>
  <si>
    <t xml:space="preserve">  Transporte de valores</t>
  </si>
  <si>
    <t xml:space="preserve">  Segurança</t>
  </si>
  <si>
    <t xml:space="preserve">  Telecomunicações</t>
  </si>
  <si>
    <t xml:space="preserve">  Outros</t>
  </si>
  <si>
    <t>Investimento social</t>
  </si>
  <si>
    <t>América Latina¹</t>
  </si>
  <si>
    <t>Número de projetos investidos</t>
  </si>
  <si>
    <t>América Latina</t>
  </si>
  <si>
    <t>Investimento social - Não incentivado</t>
  </si>
  <si>
    <t>Investimento - Não incentivado</t>
  </si>
  <si>
    <t>Investimento - não incentivado</t>
  </si>
  <si>
    <t>Esporte</t>
  </si>
  <si>
    <t>Cultura</t>
  </si>
  <si>
    <t>Mobilidade urbana</t>
  </si>
  <si>
    <t>Diversidade</t>
  </si>
  <si>
    <t>Inovação e empreendedorismo</t>
  </si>
  <si>
    <t>Desenvolvimento e participação local</t>
  </si>
  <si>
    <t>Número de projetos - Não incentivado</t>
  </si>
  <si>
    <t>Investimento social - Incentivado</t>
  </si>
  <si>
    <t>Investimento - Incentivado</t>
  </si>
  <si>
    <t>Longevidade</t>
  </si>
  <si>
    <t xml:space="preserve">Investimento social privado-Total de projetos </t>
  </si>
  <si>
    <t>Número de projetos - Incentivado</t>
  </si>
  <si>
    <t>Órgãos da Administração - membros independentes</t>
  </si>
  <si>
    <t>Conselho de Administração</t>
  </si>
  <si>
    <t>Comitê de Auditoria</t>
  </si>
  <si>
    <t>Comitê de Remuneração</t>
  </si>
  <si>
    <t>Comitê de Pessoas</t>
  </si>
  <si>
    <t>Comitê de Partes relacionadas</t>
  </si>
  <si>
    <t>Comitê de Nomeação e Governança Corporativa</t>
  </si>
  <si>
    <t>Comitê de Gestão de Riscos e Capital</t>
  </si>
  <si>
    <t>Comitê de Estratégia</t>
  </si>
  <si>
    <t>Comitê de Responsabilidade Social, Ambiental e Climática</t>
  </si>
  <si>
    <t xml:space="preserve">Influência política </t>
  </si>
  <si>
    <t>Doações, Contribuições e Patrocínios</t>
  </si>
  <si>
    <t>R$ mil</t>
  </si>
  <si>
    <t>Ética nos negócios</t>
  </si>
  <si>
    <t>Integridade e ética</t>
  </si>
  <si>
    <t>Taxa de adesão dos colaboradores ao Termo de Integridade e Ética</t>
  </si>
  <si>
    <t>Conflito de interesse</t>
  </si>
  <si>
    <t>Casos de insider trading identificados</t>
  </si>
  <si>
    <t>Fraude e corrupção</t>
  </si>
  <si>
    <t>Casos identificados de corrupção envolvendo colaboradores e agentes públicos</t>
  </si>
  <si>
    <t>Casos identificados de corrupção envolvendo colaboradores e agentes privados</t>
  </si>
  <si>
    <t>Ombudsman</t>
  </si>
  <si>
    <t>Prazo médio de tratamento e apuração dos casos recebidos pelo Ombudsman</t>
  </si>
  <si>
    <t>Dias</t>
  </si>
  <si>
    <t>Taxa de casos concluídos em até 10 dias úteis</t>
  </si>
  <si>
    <t>NPS</t>
  </si>
  <si>
    <t>Deficiência na gestão e na comunicação</t>
  </si>
  <si>
    <t>Constrangimento</t>
  </si>
  <si>
    <t>Desrespeito</t>
  </si>
  <si>
    <t>Descumprimento de normas</t>
  </si>
  <si>
    <t>Intimidação, favoritismo, má índole</t>
  </si>
  <si>
    <t>Cobrança inadequada</t>
  </si>
  <si>
    <t>Assédio sexual</t>
  </si>
  <si>
    <t>Brincadeiras e comentários maldosos e difamatórios</t>
  </si>
  <si>
    <t>Discriminação</t>
  </si>
  <si>
    <t>Assédio moral</t>
  </si>
  <si>
    <t>Retaliação</t>
  </si>
  <si>
    <t>Advertências</t>
  </si>
  <si>
    <t>Feedbacks registrados</t>
  </si>
  <si>
    <t>Casos procedentes de assédio moral que resultaram em desligamento</t>
  </si>
  <si>
    <t>Casos procedentes de assédio sexual que resultaram em desligamento</t>
  </si>
  <si>
    <t>Casos procedentes de discriminação que resultaram em desligamento</t>
  </si>
  <si>
    <t>Canal de denúncias</t>
  </si>
  <si>
    <t xml:space="preserve"> Desligamentos</t>
  </si>
  <si>
    <t xml:space="preserve"> Encerramento de Contrato</t>
  </si>
  <si>
    <t xml:space="preserve"> Advertências</t>
  </si>
  <si>
    <t xml:space="preserve"> Medidas orientativas</t>
  </si>
  <si>
    <t>Serviço de Atendimento ao Consumidor (SAC)</t>
  </si>
  <si>
    <t>Volume mensal de ligações recebidas (SAC)</t>
  </si>
  <si>
    <t>Atendimentos respondidos em até 3 dias úteis</t>
  </si>
  <si>
    <t>Ouvidoria</t>
  </si>
  <si>
    <t>Membros do Conselho de Administração</t>
  </si>
  <si>
    <t>Função</t>
  </si>
  <si>
    <t>Idade</t>
  </si>
  <si>
    <t>Assiduidade nas reuniões do Conselho</t>
  </si>
  <si>
    <t>Membro 
não-executivo</t>
  </si>
  <si>
    <t>Membro independente</t>
  </si>
  <si>
    <t>Membro independente nos critérios CSA S&amp;P³</t>
  </si>
  <si>
    <t>Critério 1</t>
  </si>
  <si>
    <t>Critério 3</t>
  </si>
  <si>
    <t>Critério 4</t>
  </si>
  <si>
    <t>Critério 5</t>
  </si>
  <si>
    <t>Critério 6</t>
  </si>
  <si>
    <t>Critério 7</t>
  </si>
  <si>
    <t>Critério 8</t>
  </si>
  <si>
    <t>Critério 9</t>
  </si>
  <si>
    <t>Comites da Administração que é membro</t>
  </si>
  <si>
    <t>Auditoria</t>
  </si>
  <si>
    <t>Pessoas</t>
  </si>
  <si>
    <t>Partes relacionadas</t>
  </si>
  <si>
    <t>Nomeação e governança corporativa</t>
  </si>
  <si>
    <t>Gestão de risco e capital</t>
  </si>
  <si>
    <t>Estratégia</t>
  </si>
  <si>
    <t>Responsabilidade social, ambiental e climática</t>
  </si>
  <si>
    <t>Pedro Moreira Salles</t>
  </si>
  <si>
    <t>Copresidente</t>
  </si>
  <si>
    <t>Sim</t>
  </si>
  <si>
    <t>Não</t>
  </si>
  <si>
    <t>Presidente</t>
  </si>
  <si>
    <t>Membro</t>
  </si>
  <si>
    <t>Roberto Egydio Setubal</t>
  </si>
  <si>
    <t>Ricardo Villela Marino</t>
  </si>
  <si>
    <t>Vice-presidente</t>
  </si>
  <si>
    <t>Alfredo Egydio Setubal</t>
  </si>
  <si>
    <t>Ana Lúcia de Mattos Barretto Villela</t>
  </si>
  <si>
    <t>Candido Botelho Bracher</t>
  </si>
  <si>
    <t>Cesar Nivaldo Gon</t>
  </si>
  <si>
    <t>João Moreira Salles</t>
  </si>
  <si>
    <t>Maria Helena dos Santos Fernandes de Santana</t>
  </si>
  <si>
    <t>Pedro Luiz Bodin de Moraes</t>
  </si>
  <si>
    <t xml:space="preserve">Fabricio Bloisi Rocha </t>
  </si>
  <si>
    <t>Paulo Antunes Veras</t>
  </si>
  <si>
    <t>Ex-membro*</t>
  </si>
  <si>
    <t>13 membros do Conselho de Administração, com média de</t>
  </si>
  <si>
    <t>100%</t>
  </si>
  <si>
    <t>54%</t>
  </si>
  <si>
    <t xml:space="preserve">100% </t>
  </si>
  <si>
    <t xml:space="preserve">2. Com base nos critérios estabelecidos em nossa política de governança corporativa, nosso Conselho de Administração conta com 7 membros considerados independentes (54%). </t>
  </si>
  <si>
    <t>3. Considerando os critérios estabelecidos no “Corporate Sustainability Assessment” do S&amp;P, 100% dos membros do Conselho de Administração são independentes.</t>
  </si>
  <si>
    <t>4. Diretores independentes: são diretores não executivos que são independentes por satisfazerem pelo menos 4 dos 9 critérios (dos quais pelo menos 2 dos 3 primeiros critérios) listados abaixo:</t>
  </si>
  <si>
    <t>Critério 1: The director must not have been employed by the company in an executive capacity within the last year.</t>
  </si>
  <si>
    <t>Critério 2: The director must not accept or have a “Family Member who accepts any payments from the company or any parent or subsidiary of the company in excess of $60,000 during the current fiscal year”, other than those permitted by SEC Rule 4200 Definitions, including i) payments arising solely from investments in the company's securities; or ii) payments under non-discretionary charitable contribution matching programs. Payments that do not meet these two criteria are disallowed.</t>
  </si>
  <si>
    <t>Critério 3: The director must not be a “Family Member of an individual who is [...] employed by the company or by any parent or subsidiary of the company as an executive officer.”</t>
  </si>
  <si>
    <t>Critério 4: The director must not be (and must not be affiliated with a company that is) an adviser or consultant to the company or a member of the company’s senior management.</t>
  </si>
  <si>
    <t>Critério 5: The director must not be affiliated with a significant customer or supplier of the company.</t>
  </si>
  <si>
    <t>Critério 6: The director must have no personal services contract(s) with the company or a member of the company’s senior management.</t>
  </si>
  <si>
    <t>Critério 7: The director must not be affiliated with a not-for-profit entity that receives significant contributions from the company.</t>
  </si>
  <si>
    <t>Citério 8: The director must not have been a partner or employee of the company’s outside auditor during the past year.</t>
  </si>
  <si>
    <t>Critério 9: The director must not have any other conflict of interest that the board itself determines to mean they cannot be considered independent.</t>
  </si>
  <si>
    <t>5. Considerações adicionais</t>
  </si>
  <si>
    <t>Critério 2: Não considera a remuneração dos membros do Conselho da Administração e pagamentos para além dos permitidos pela Regra 4200 da SEC.</t>
  </si>
  <si>
    <t xml:space="preserve">Critérios 4, 5 e 7: O termo "afiliado" considera membros do Conselho de Administração com participação societária e/ou que ocupam cago de nível executiva na Companhia </t>
  </si>
  <si>
    <t>Critério 9: Para saber informações sobre Conflito de Interesses, acesse o nosso Regimento Interno do Conselho de Administração, no item 9, disponível em: https://www.itau.com.br/relacoes-com-investidores/Download.aspx?Arquivo=w5sLV56r4DUkFZTdK3iVcA==&amp;IdCanal=52MuGxAVGm0eMs/GPF46EA==&amp;linguagem=pt</t>
  </si>
  <si>
    <t>Reporte fiscal</t>
  </si>
  <si>
    <t>Por país</t>
  </si>
  <si>
    <t>Receita 
total</t>
  </si>
  <si>
    <t>Resultado antes do Imposto de Renda e Contribuição Social</t>
  </si>
  <si>
    <t>Imposto de Renda e Contribuição Social Correntes</t>
  </si>
  <si>
    <t>Imposto de Renda e Contribuição Social Diferidos</t>
  </si>
  <si>
    <t>Imposto de Renda e Contribuição Social 
(Correntes e Diferidos)</t>
  </si>
  <si>
    <t>Imposto de Renda e Contribuição Social Pagos</t>
  </si>
  <si>
    <t>Total de colaboradores³</t>
  </si>
  <si>
    <t>Brasil¹</t>
  </si>
  <si>
    <t>Colombia</t>
  </si>
  <si>
    <t>Total</t>
  </si>
  <si>
    <t xml:space="preserve">¹ As agências localizadas em Cayman e Bahamas são uma extensão da matriz e seus respectivos resultados, assim como ocorrem nas demais entidades destas jurisdições, são tributados no Brasil. </t>
  </si>
  <si>
    <t>Nome da entidade e/ou afiliação</t>
  </si>
  <si>
    <t xml:space="preserve">Ano de adesão </t>
  </si>
  <si>
    <t>Tipo de entidade</t>
  </si>
  <si>
    <t>Federação Brasileira dos Bancos - Febraban</t>
  </si>
  <si>
    <t>Entidade representativa</t>
  </si>
  <si>
    <t>Associação de Bancos no Estado do Rio de Janeiro - ABERJ</t>
  </si>
  <si>
    <t>Entidade não representativa</t>
  </si>
  <si>
    <t>Associação Brasileira de Administradoras de Consórcios - ABAC</t>
  </si>
  <si>
    <t>Associação Brasileira do Agronegócio - ABAG</t>
  </si>
  <si>
    <t>Centro Brasileiro de Relações Internacionais - CEBRI</t>
  </si>
  <si>
    <t>Conselho Empresarial Brasileiro para o Desenvolvimento sustentável - CEBDS</t>
  </si>
  <si>
    <t>Pacto Global - UN Global Compact</t>
  </si>
  <si>
    <t>The Equator Principles Association</t>
  </si>
  <si>
    <t>Instituto Ethos de Empresas e Responsabilidade Social</t>
  </si>
  <si>
    <t>Federação Nacional de Capitalização - Fenacap</t>
  </si>
  <si>
    <t>Federação Nacional de Previdência Privada e Vida - FENAPREVI</t>
  </si>
  <si>
    <t>Federação Nacional de Saúde Suplementar - FenaSaúde</t>
  </si>
  <si>
    <t>Federação Nacional de Seguros Gerais - FENSEG</t>
  </si>
  <si>
    <t>Associação Brasileira de Comunicação Empresarial - ABERJE</t>
  </si>
  <si>
    <t>Associação Nacional das Corretoras de Valores - ANCORD</t>
  </si>
  <si>
    <t>Programa das Nações Unidas para o Ambiente - UNEP-FI</t>
  </si>
  <si>
    <t>Princípios para Investimento Responsável - PRI</t>
  </si>
  <si>
    <t>Associação Nacional das Instituições de Crédito, Financiamento e Investimento - ACREFI</t>
  </si>
  <si>
    <t>Fórum Econômico Mundial - WEF</t>
  </si>
  <si>
    <t>Associação Brasileira das Entidades dos Mercados Financeiro e de Capitais - ANBIMA</t>
  </si>
  <si>
    <t>Associação de Investidores no Mercado de Capitais - AMEC</t>
  </si>
  <si>
    <t>Associação Brasileira das Empresas de Cartões de Crédito e Serviços - ABECS</t>
  </si>
  <si>
    <t>Associação Brasileira das Entidades de Crédito Imobiliário e Poupança - ABECIP</t>
  </si>
  <si>
    <t>Carta Empresarial pelo Direitos Humanos e pela Promoção do Trabalho Decente</t>
  </si>
  <si>
    <t>Contribuição Empresarial para a Promoção da Economia Verde e Inclusiva - RIO+20</t>
  </si>
  <si>
    <t>Princípios para a Sustentabilidade em Seguros - PSI</t>
  </si>
  <si>
    <t>Associação Brasileira de Relações Institucionais e Governamentais - ABRIG</t>
  </si>
  <si>
    <t>Conselho Nacional de Autorregulação Publicitária - CONAR</t>
  </si>
  <si>
    <t>Pacto pelo Esporte</t>
  </si>
  <si>
    <t>Instituto de Estudos de Pesquisa Econômica - IEPE</t>
  </si>
  <si>
    <t>Iniciativa Empresarial pela Igualdade Racial</t>
  </si>
  <si>
    <t>Movimento Mulher 360</t>
  </si>
  <si>
    <t>Pacto Empresarial pela Integridade e Contra a Corrupção</t>
  </si>
  <si>
    <t>Lideranças Empresariais Ltda - LIDE</t>
  </si>
  <si>
    <t>Coalizão Empresarial para Equidade Racial e de Gênero</t>
  </si>
  <si>
    <t>Princípios de Empoderamento Feminino - WEPs</t>
  </si>
  <si>
    <t>Academia Nacional de Seguros e Previdência - ANSP</t>
  </si>
  <si>
    <t>Grupo de Institutos, Fundações e Empresas - GIFE</t>
  </si>
  <si>
    <t>Associação Brasileira das Companhias Abertas - ABRASCA</t>
  </si>
  <si>
    <t>Fórum de Empresas e Direitos LGBTI+</t>
  </si>
  <si>
    <t>Padrões de Conduta para Empresas - ONU</t>
  </si>
  <si>
    <t>Comitê Brasileiro da Câmara de Comércio Internacional - ICC Brasil</t>
  </si>
  <si>
    <t>Instituto de Finanças Internacionais - IIF</t>
  </si>
  <si>
    <t>Txai Cidadania e Desenvolvimento Social S/S Ltda.– Fórum de Empresas e Direitos LGBTI+</t>
  </si>
  <si>
    <t>Padrões de Conduta para Empresas com o Público LGBTI+</t>
  </si>
  <si>
    <t>WILL – Women in Leadership in Latin America</t>
  </si>
  <si>
    <t>Carta de Precificação de Carbono no Brasil</t>
  </si>
  <si>
    <t>Coalizão Brasil Clima, Florestas e Agricultura</t>
  </si>
  <si>
    <t>Associação Brasileira de Câmbio - ABRACAM</t>
  </si>
  <si>
    <t>Associação de Bancos no Estado de Minas Gerais</t>
  </si>
  <si>
    <t>Associação Brasileira de Anunciantes - ABA</t>
  </si>
  <si>
    <t>Mobile Marketing Association - MMA</t>
  </si>
  <si>
    <t>Associação Brasileira dos Comercializadores de Energia</t>
  </si>
  <si>
    <t>Massachusetts Institute of Technology - MIT</t>
  </si>
  <si>
    <t>Latin American Venture Capital Association</t>
  </si>
  <si>
    <t>Instituo de Relações Governamentais - IRELGOV</t>
  </si>
  <si>
    <t>insider trading</t>
  </si>
  <si>
    <t xml:space="preserve">Materiais e resíduos </t>
  </si>
  <si>
    <t>Colaboradores (Brasil) - por nível hierárquico</t>
  </si>
  <si>
    <t xml:space="preserve">Gênero - Mulheres por nível hierárquico </t>
  </si>
  <si>
    <t>Rotatividade - por nível hierárquico</t>
  </si>
  <si>
    <t>Contratações - por nível hierárquico</t>
  </si>
  <si>
    <t>Desligamentos - por nível hierárquico</t>
  </si>
  <si>
    <t>Média de horas de treinamento - por nível hierárquico</t>
  </si>
  <si>
    <t>Treinamentos síncronos</t>
  </si>
  <si>
    <t>Colaboradores que aderiram ao benefício de academias</t>
  </si>
  <si>
    <t>Banco de varejo</t>
  </si>
  <si>
    <t>Financiamentos corporativos contratados dirigidos a projetos</t>
  </si>
  <si>
    <t>FoF</t>
  </si>
  <si>
    <t>JGP ESG SELEÇÃO FIC AÇÕES</t>
  </si>
  <si>
    <t>Best-in-Class</t>
  </si>
  <si>
    <t>Private</t>
  </si>
  <si>
    <t>Offshore</t>
  </si>
  <si>
    <t>Onshore</t>
  </si>
  <si>
    <t>Performance</t>
  </si>
  <si>
    <t>Asset Management</t>
  </si>
  <si>
    <t>Best in class</t>
  </si>
  <si>
    <t>ITAÚ MOMENTO ESG SUSTENTÁVEL IS FIA</t>
  </si>
  <si>
    <t>ITAÚ ESG H2O SUSTENTÁVEL IS FIA</t>
  </si>
  <si>
    <t>1.05</t>
  </si>
  <si>
    <t>1.5</t>
  </si>
  <si>
    <t>Produtos de finanças sustentáveis de acordo com as categorias da CSA:</t>
  </si>
  <si>
    <t xml:space="preserve">AUC em produtos sustentáveis de investimento de terceiros </t>
  </si>
  <si>
    <t>Total de AUC em investimento sustentável do FoF</t>
  </si>
  <si>
    <t>Fonte: Quantum</t>
  </si>
  <si>
    <t>Categoria</t>
  </si>
  <si>
    <t>Total de AUC em produtos de investimento sustentável do private</t>
  </si>
  <si>
    <t xml:space="preserve">Percentual de AUC sustentável </t>
  </si>
  <si>
    <t xml:space="preserve">Total de AUC em investimento de terceiros </t>
  </si>
  <si>
    <t>Sustentável</t>
  </si>
  <si>
    <t>Transição</t>
  </si>
  <si>
    <t>Verde</t>
  </si>
  <si>
    <t xml:space="preserve">Fundos que promovem características ambientais ou sociais: Artigo 8 </t>
  </si>
  <si>
    <t xml:space="preserve">Fundos que têm como objetivo o investimento sustentável: Artigo 9 </t>
  </si>
  <si>
    <t xml:space="preserve">Total de AUC em investimento sustentável de terceiros </t>
  </si>
  <si>
    <t>Operações de crédito verde</t>
  </si>
  <si>
    <t>Operação de crédito vinculadas a metas de sustentabilidade</t>
  </si>
  <si>
    <t>Operações de crédito verde e sustentável</t>
  </si>
  <si>
    <t>Financiamento empresarial</t>
  </si>
  <si>
    <t>Financiamento ao consumidor</t>
  </si>
  <si>
    <t>Total de financiamento empresarial sustentável</t>
  </si>
  <si>
    <t xml:space="preserve">Total de financiamento empresarial </t>
  </si>
  <si>
    <t>Percentual de de financiamento empresarial sustentável</t>
  </si>
  <si>
    <t>Total de empréstimos pessoais e imobiliários sustentáveis</t>
  </si>
  <si>
    <t>Total de empréstimos pessoais e  imobiliários*</t>
  </si>
  <si>
    <t>Percentagem de empréstimos pessoais e  imobiliários sustentáveis</t>
  </si>
  <si>
    <t>Financiamento PME</t>
  </si>
  <si>
    <t xml:space="preserve">Total de empréstimos sustentáveis à PME </t>
  </si>
  <si>
    <t xml:space="preserve">Total de empréstimos à PME </t>
  </si>
  <si>
    <t xml:space="preserve">Percentual de empréstimos sustentáveis à PME </t>
  </si>
  <si>
    <t xml:space="preserve">Títulos sustentáveis </t>
  </si>
  <si>
    <t>Subscrição renda fixa -  títulos verdes, sociais e sustentáveis</t>
  </si>
  <si>
    <t>Securitização sustentável</t>
  </si>
  <si>
    <t>Títulos vinculados a metas de sustentabilidade</t>
  </si>
  <si>
    <t>Produtos e serviços de consultoria sustentável</t>
  </si>
  <si>
    <t>Total de podutos e serviços de consultoria sustentável</t>
  </si>
  <si>
    <t>Total de podutos e serviços de consultoria</t>
  </si>
  <si>
    <t>Percentual de podutos e serviços de consultoria sustentável</t>
  </si>
  <si>
    <t>Total de AUM sustentável</t>
  </si>
  <si>
    <t>Percentual de AUM sustentável</t>
  </si>
  <si>
    <t>Total de AUM</t>
  </si>
  <si>
    <t>Investimento temático</t>
  </si>
  <si>
    <t>Empréstimos pessoais e imobiliários sustentáveis</t>
  </si>
  <si>
    <t>*Excluindo Cartão de Crédito e Crédito Consignado</t>
  </si>
  <si>
    <t>Títulos verdes</t>
  </si>
  <si>
    <t>Federação Brasileira dos Bancos (Febraban)</t>
  </si>
  <si>
    <t>Associação Brasileira das Empresas de Cartões de Crédito e Serviços (Abecs)</t>
  </si>
  <si>
    <t>Associação Brasileira das Entidades de Crédito Imobiliário e Poupança (Abecip)</t>
  </si>
  <si>
    <t>Instituto Rede Brasil do Pacto Global (ONU)</t>
  </si>
  <si>
    <t>Conselho Empresarial Brasileiro para o Desenvolvimento Sustentável (CEBDS)</t>
  </si>
  <si>
    <r>
      <rPr>
        <u/>
        <sz val="10"/>
        <color theme="1"/>
        <rFont val="Itau Display"/>
        <family val="2"/>
      </rPr>
      <t>Veículos elétricos e híbridos</t>
    </r>
    <r>
      <rPr>
        <sz val="10"/>
        <color theme="1"/>
        <rFont val="Itau Display"/>
        <family val="2"/>
      </rPr>
      <t xml:space="preserve">
Taxas diferenciadas para incentivar o crescimento do segmento elétrico no país e observamos um crescimento na participação dos veículos elétricos e híbridos em nossos financiamentos. Também disponibilizamos uma opção de consórcio para veículos elétricos e híbridos, com incentivos para pagamento à vista, além de todos os benefícios de um consórcio, como planejamento, parcelas menores e sem taxa de juros. </t>
    </r>
  </si>
  <si>
    <r>
      <rPr>
        <u/>
        <sz val="10"/>
        <color theme="1"/>
        <rFont val="Itau Display"/>
        <family val="2"/>
      </rPr>
      <t>Projetos fotovoltaicos</t>
    </r>
    <r>
      <rPr>
        <sz val="10"/>
        <color theme="1"/>
        <rFont val="Itau Display"/>
        <family val="2"/>
      </rPr>
      <t xml:space="preserve">
Tem o objetivo de facilitar o acesso a instalação de placas solares (que dão autonomia ao consumidor e que não emitem gases poluentes, evitando o efeito estufa), através da disponibilização de crédito acessível.</t>
    </r>
  </si>
  <si>
    <t>Para o Offshore, seguimos a classificação FDR (FDR é o primeiro regulamento estabelecido pela UE que visa redirecionar o fluxo de capital para o financiamento sustentável. O SFDR foi introduzido para proporcionar transparência sobre a sustentabilidade no mercado financeiro e assim evitar o greenwashing) e para Onshore seguimos a classificação ICMA (International Capital Market Association) fornecida pela ERM NINT (Data Provider Company).</t>
  </si>
  <si>
    <t>² Os dados relativos aos colaboradores consideram informações de empresas do Grupo Itaú Unibanco, sob gestão ou não do Área de Pessoas. Nota: inclui empregados, aprendizes, estagiários, diretores e executivos (exceto o CEO). Por esse motivo, o total de colaboradores do Brasil difere do apresentado nas tabelas do indicador GRI 2-7.</t>
  </si>
  <si>
    <t>Associação dos Bancos no Distrito Federal</t>
  </si>
  <si>
    <t>Carbon Disclosure Project Latin America - CDP</t>
  </si>
  <si>
    <t>Associação Brasileira das Relações Empresa-Cliente - ABRAREC</t>
  </si>
  <si>
    <t>Pacto Nacional para Erradicação do Trabalho Escravo</t>
  </si>
  <si>
    <t>Associação Brasileira das Empresas de Leasing - ABEL</t>
  </si>
  <si>
    <t>Associação de Mídia Interativa - IAB Brasil</t>
  </si>
  <si>
    <t>Conselho Empresarial Brasil-China - CEBC</t>
  </si>
  <si>
    <t>Princípios para um Banco Responsável - UNEP FI</t>
  </si>
  <si>
    <t>Instituto Rede Brasil do Pacto Global</t>
  </si>
  <si>
    <t>Sindicatos Estaduais das Empresas de Seguros Privados, de Resseguros e de Capitalização</t>
  </si>
  <si>
    <t>Associacao Nacional de Pesquisa e Desenvolvimento das Empresas Inovadoras - ANPEI</t>
  </si>
  <si>
    <t>ITAÚ GLOBAIS ESG SUSTENTÁVEL IS FIA</t>
  </si>
  <si>
    <t>ITAÚ ACTIVE FIX ESG IS FIM</t>
  </si>
  <si>
    <t>ITAÚ ACTIVE FIX ESG HORIZONTE IS FIM</t>
  </si>
  <si>
    <t>ITAÚ ESG ENERGIA LIMPA IS FIA</t>
  </si>
  <si>
    <t>ITAÚ EXCELÊNCIA SOCIAL IS FIA</t>
  </si>
  <si>
    <t>ITAÚ GOVERNANÇA CORPORATIVA IS FIA</t>
  </si>
  <si>
    <t>ETF ISUS11 IS (sustentabilidade empresarial)</t>
  </si>
  <si>
    <t>ETF GOVE11 IS (governança corporativa)</t>
  </si>
  <si>
    <t>ETF REVE11 (transição energética)</t>
  </si>
  <si>
    <t>ETF YDRO11 IS (hidrogênio)</t>
  </si>
  <si>
    <t>Patrimônio Líquido 12/2024</t>
  </si>
  <si>
    <t>Sulamérica Prev Crédito ESG Itaú Investimento Sustentável Fic Renda Fixa Crédito Privado</t>
  </si>
  <si>
    <t>Empréstimo 12/2024</t>
  </si>
  <si>
    <t>Transações 12/2024</t>
  </si>
  <si>
    <t xml:space="preserve">Securitização sustentável - Operações verdes </t>
  </si>
  <si>
    <t xml:space="preserve">Securitização sustentável - Operações sociais </t>
  </si>
  <si>
    <t>17</t>
  </si>
  <si>
    <t>BNDES Automático -  ABC/Renovagro</t>
  </si>
  <si>
    <t>BNDES Finame - Baixo Carbono/Fundo Clima</t>
  </si>
  <si>
    <t>17.8</t>
  </si>
  <si>
    <t>163.2</t>
  </si>
  <si>
    <t>1.3</t>
  </si>
  <si>
    <t>863.3</t>
  </si>
  <si>
    <t>0.6</t>
  </si>
  <si>
    <t>0.84</t>
  </si>
  <si>
    <t>0.064</t>
  </si>
  <si>
    <t>0.033</t>
  </si>
  <si>
    <t>0.013</t>
  </si>
  <si>
    <t>0.05</t>
  </si>
  <si>
    <r>
      <rPr>
        <u/>
        <sz val="10"/>
        <color theme="1"/>
        <rFont val="Itau Display"/>
        <family val="2"/>
      </rPr>
      <t>Repasse verde</t>
    </r>
    <r>
      <rPr>
        <sz val="10"/>
        <color theme="1"/>
        <rFont val="Itau Display"/>
        <family val="2"/>
      </rPr>
      <t xml:space="preserve">
Esse produto visa oferecer soluções imobiliárias completas e ecoeficientes, trazendo aos clientes não apenas benefícios em precificação, mas também servindo como um hub de conexão para toda a cadeia construtiva. Todos os clientes que contratarem um financiamento para a aquisição de imóveis nos empreendimentos do Plano Empresário Verde terão acesso à menor taxa de financiamento disponível no banco.  Tem como objetivo de oferecer uma taxa diferenciada aos correntistas tomadores de crédito imobiliário, enquadrados no Plano Empresário Verde.</t>
    </r>
  </si>
  <si>
    <r>
      <rPr>
        <u/>
        <sz val="10"/>
        <color theme="1"/>
        <rFont val="Itau Display"/>
        <family val="2"/>
      </rPr>
      <t>BNDES Pessoa física</t>
    </r>
    <r>
      <rPr>
        <sz val="10"/>
        <color theme="1"/>
        <rFont val="Itau Display"/>
        <family val="2"/>
      </rPr>
      <t xml:space="preserve">
BNDES Automático (ABC/Renovagro): Programas Agropecuários do Governo Federal (PAGF), que tem como objetivo o financiamento da melhoraria da produção agropecuária de forma sustentável, através, por exemplo, da redução de desmatamento, recuperação de pastagens degradadas, melhorias do sistema de plantio direto na palha e manejo de solo.
BNDES Programa Emergencial Automático: Apoio a ações de mitigação e adaptação às mudanças climáticas e seus efeitos e de enfrentamento de consequências sociais e econômicas decorrentes de calamidades públicas.</t>
    </r>
  </si>
  <si>
    <r>
      <rPr>
        <u/>
        <sz val="10"/>
        <color theme="1"/>
        <rFont val="Itau Display"/>
        <family val="2"/>
      </rPr>
      <t xml:space="preserve">Empréstimos sustentáveis à PME </t>
    </r>
    <r>
      <rPr>
        <sz val="10"/>
        <color theme="1"/>
        <rFont val="Itau Display"/>
        <family val="2"/>
      </rPr>
      <t xml:space="preserve">
Linhas de repasse ESG dos produtos BNDES. Incluindo: 
-</t>
    </r>
    <r>
      <rPr>
        <u/>
        <sz val="10"/>
        <color theme="1"/>
        <rFont val="Itau Display"/>
        <family val="2"/>
      </rPr>
      <t xml:space="preserve"> </t>
    </r>
    <r>
      <rPr>
        <sz val="10"/>
        <color theme="1"/>
        <rFont val="Itau Display"/>
        <family val="2"/>
      </rPr>
      <t>FINAME-Baixo Carbono: Financiamento para aquisição de máquinas e equipamentos com maiores índices de eficiência energética ou que contribuam para redução da emissão de gases de efeito estufa, sistemas de geração de energia solar ou eólica.
- BNDES Programa Emergencial Automático: Apoio a ações de mitigação e adaptação às mudanças climáticas e seus efeitos e de enfrentamento de consequências sociais e econômicas decorrentes de calamidades públicas.
- BNDES Automático: 
        - ABC/Renovagro : Programas Agropecuários do Governo Federal (PAGF), que tem como objetivo o financiamento da melhoraria da produção agropecuária de forma sustentável, através, por exemplo, da redução de desmatamento, recuperação de pastagens degradadas, melhorias do sistema de plantio direto na palha e manejo de solo; 
         - Giro: Capital de giro para micro, pequenas e médias empresas.</t>
    </r>
  </si>
  <si>
    <t>66</t>
  </si>
  <si>
    <t>0.89</t>
  </si>
  <si>
    <t>Colaboradores que aderiram à pesquisa</t>
  </si>
  <si>
    <t>0.93</t>
  </si>
  <si>
    <t>0.95</t>
  </si>
  <si>
    <t>0.85</t>
  </si>
  <si>
    <t>0.98</t>
  </si>
  <si>
    <t>1.02</t>
  </si>
  <si>
    <t>0.97</t>
  </si>
  <si>
    <t>0.83</t>
  </si>
  <si>
    <t>Desenvolvimento local</t>
  </si>
  <si>
    <t>Comitê de Customer Experience</t>
  </si>
  <si>
    <t>5.4</t>
  </si>
  <si>
    <t>1.8</t>
  </si>
  <si>
    <t>1.30</t>
  </si>
  <si>
    <t>Financiamento a setores e atividades controversas ao final do período</t>
  </si>
  <si>
    <t>Carteira de crédito em setores e atividades controversas</t>
  </si>
  <si>
    <t>Valor alocado ao final do periodo (série acumulada desde setembro de 2019)</t>
  </si>
  <si>
    <t>Financiamento para construções sustentáveis ao final do período</t>
  </si>
  <si>
    <t>Repasses de crédito do BNDES ao final do período</t>
  </si>
  <si>
    <t>Pequenas e médias empresas</t>
  </si>
  <si>
    <t>Pessoa física</t>
  </si>
  <si>
    <t>Ativos sob gestão de fundos abertos ao final do período</t>
  </si>
  <si>
    <t>Carteira de microcrédito ao final do período</t>
  </si>
  <si>
    <t>Clientes mulheres (microempreendedoras)</t>
  </si>
  <si>
    <t>Carteira de crédito para empresas lideradas por mulheres ao final do período</t>
  </si>
  <si>
    <t>Financiamento a programas governamentais (pronampe) ao final do período</t>
  </si>
  <si>
    <t>Carteira de crédito para painel solar e projetos fotovoltaicos ao final do período</t>
  </si>
  <si>
    <t>Financiamento de veículos elétricos e híbridos ao final do período</t>
  </si>
  <si>
    <t>2.058.4</t>
  </si>
  <si>
    <t>Valor da carteira de crédito avaliada no cálculo ao final do período</t>
  </si>
  <si>
    <t>Cobertura de avaliação das emissões financiadas em relação a carteira total</t>
  </si>
  <si>
    <t>Valor da carteira de crédito para empresas avaliada no cálculo ao final do período</t>
  </si>
  <si>
    <t>Valor da carteira de crédito para veículos avaliada no cálculo ao final do período</t>
  </si>
  <si>
    <t>Valor da carteira de crédito imobiliário avaliada no cálculo ao final do período</t>
  </si>
  <si>
    <t>Energia consumida proveniente de fontes renováveis</t>
  </si>
  <si>
    <t>Total de energia elétrica consumida no Brasil</t>
  </si>
  <si>
    <t>Volume de água consumida no Brasil</t>
  </si>
  <si>
    <t>Consumo de água - por Produto Bancário</t>
  </si>
  <si>
    <t>Consumo de água - por colaborador</t>
  </si>
  <si>
    <t>Consumo de energia - por colaborador</t>
  </si>
  <si>
    <t>Consumo de energia - por Produto Bancário</t>
  </si>
  <si>
    <t>Total de colaboradores ao final do período</t>
  </si>
  <si>
    <t>Total de colaboradores brancos (exceto estagiários e aprendizes)</t>
  </si>
  <si>
    <t>Colaboradores brancos em cargos de gestão</t>
  </si>
  <si>
    <t>Total de colaboradores negros (exceto estagiários e aprendizes)</t>
  </si>
  <si>
    <t>Total de colaboradores asiáticos (exceto estagiários e aprendizes)</t>
  </si>
  <si>
    <t>Colaboradores asiáticos em cargo de gestão</t>
  </si>
  <si>
    <t>Total de colaboradores indígenas (exceto estagiários e aprendizes)</t>
  </si>
  <si>
    <t>Colaboradores negros em cargo de gestão</t>
  </si>
  <si>
    <t>Colaboradores indígenas em cargo de gestão</t>
  </si>
  <si>
    <t>Total de colaboradores de Raça não informada (exceto estagiários e aprendizes)</t>
  </si>
  <si>
    <t>Colaboradores de Raça não informada em cargo de gestão</t>
  </si>
  <si>
    <t>Colaboradores brancos na força de trabalho (exceto estagiários e aprendizes)</t>
  </si>
  <si>
    <t>Colaboradores negros na força de trabalho (exceto estagiários e aprendizes)</t>
  </si>
  <si>
    <t>Colaboradores asiáticosna força de trabalho  (exceto estagiários e aprendizes)</t>
  </si>
  <si>
    <t>Colaboradores Indígenas na força de trabalho (exceto estagiários e aprendizes)</t>
  </si>
  <si>
    <t>Colaboradores de Raça não informada na força de trabalho (exceto estagiários e aprendizes)</t>
  </si>
  <si>
    <t>Mulheres negras na força de trabalho</t>
  </si>
  <si>
    <t>Mulheres negras em cargos de gestão</t>
  </si>
  <si>
    <t>11.894</t>
  </si>
  <si>
    <t>Total de Trainees contratados</t>
  </si>
  <si>
    <t>Total de colaboradores contratados</t>
  </si>
  <si>
    <t>Total de colaboradores desligados</t>
  </si>
  <si>
    <t>Colaboradores que realizaram exames médicos ocupacionais</t>
  </si>
  <si>
    <t>23.512</t>
  </si>
  <si>
    <t>11.785</t>
  </si>
  <si>
    <t>5.490</t>
  </si>
  <si>
    <t>6.295</t>
  </si>
  <si>
    <t>11.727</t>
  </si>
  <si>
    <t>Média de participações em treinamento por colaborador</t>
  </si>
  <si>
    <t>Total de colaboradores que assinaram o Termo de Saúde e Segurança do trabalho</t>
  </si>
  <si>
    <t>Total de colaboradores capacitados em saúde mental</t>
  </si>
  <si>
    <t>Total de colaboradores vacinados contra gripe</t>
  </si>
  <si>
    <t>Total de colaboradores que usufruíram da licença parental</t>
  </si>
  <si>
    <t>Total de colaboradores que aderiram a licença parental estendida</t>
  </si>
  <si>
    <t>Total de fornecedores homologados</t>
  </si>
  <si>
    <t>Total de fornecedores com contrato ativo</t>
  </si>
  <si>
    <t xml:space="preserve">  Valor gasto com fornecedores locais - Brasil</t>
  </si>
  <si>
    <t>Investimento Social Privado - Não incentivado</t>
  </si>
  <si>
    <t>Investimento Social Privado - Incentivado</t>
  </si>
  <si>
    <t>Total de colaboradores denunciados</t>
  </si>
  <si>
    <t xml:space="preserve">Denúncias classificadas como "procedentes" </t>
  </si>
  <si>
    <t>Total de medidas disciplinares aplicadas nos casos procedentes</t>
  </si>
  <si>
    <t>Total de denúncias recebidas e tratadas no Canal de Denúncias</t>
  </si>
  <si>
    <t>Denúncias classificadas "procedentes"</t>
  </si>
  <si>
    <t>Atendimentos sobre informações e outros assuntos</t>
  </si>
  <si>
    <t>Atendimentos sobre reclamações</t>
  </si>
  <si>
    <t>Atendimentos sobre cancelamentos de produtos e serviços</t>
  </si>
  <si>
    <t>Casos resolvidos em até 5 dias úteis</t>
  </si>
  <si>
    <t xml:space="preserve">Casos resolvidos no prazo - 20 dias úteis </t>
  </si>
  <si>
    <t xml:space="preserve">Casos solucionados </t>
  </si>
  <si>
    <t>Total de reclamações recebidas pela Ouvidoria</t>
  </si>
  <si>
    <t>Total d stakeholders bloqueados por questões ESG</t>
  </si>
  <si>
    <t>Total de projetos</t>
  </si>
  <si>
    <t>Total de empresas engajadas em questões ESG</t>
  </si>
  <si>
    <t>Total de participações em assembleias de empresas investidas</t>
  </si>
  <si>
    <t>Total de contratos para microempreendedores</t>
  </si>
  <si>
    <t>Total de clientes mulheres com operações de crédito e financiamento</t>
  </si>
  <si>
    <t xml:space="preserve">Total de transações/contratos de clientes mulheres com operações de crédito e financiamento </t>
  </si>
  <si>
    <t xml:space="preserve">Total de clientes correntistas com conta de serviços essenciais </t>
  </si>
  <si>
    <t>Total de Certificados de Energia Renovável (REC) adquiridos</t>
  </si>
  <si>
    <t>Total de resíduos gerados e destinados para descarte</t>
  </si>
  <si>
    <t>Mulheres na força de trabaIho</t>
  </si>
  <si>
    <t>Total de participações em treinamento</t>
  </si>
  <si>
    <t>Total de colaboradores treinados</t>
  </si>
  <si>
    <t>Investimento total em treinamento e capacitação</t>
  </si>
  <si>
    <t>Total em Bolsas, patrocínios e incentivos à educação</t>
  </si>
  <si>
    <t>Despesa de pessoal total</t>
  </si>
  <si>
    <t>Total de atendimentos no Programa de Apoio Multiprofissional ao Colaborador</t>
  </si>
  <si>
    <t>Total de inspeções realizadas sobre riscos de saúde e segurança no trabalho</t>
  </si>
  <si>
    <t>Total gasto com fornecedores</t>
  </si>
  <si>
    <t>Investimento Social Privado total</t>
  </si>
  <si>
    <t>Total gasto com advocacy</t>
  </si>
  <si>
    <t>Critério 
2</t>
  </si>
  <si>
    <t>1</t>
  </si>
  <si>
    <t>5</t>
  </si>
  <si>
    <t>3</t>
  </si>
  <si>
    <t>Total de membros do Conselho que integram os comitês da administração</t>
  </si>
  <si>
    <t>Associação Brasileira de Data Center</t>
  </si>
  <si>
    <t>Câmara de Comércio Holando Brasileira</t>
  </si>
  <si>
    <t>Câmara Italiana de Comércio de São Paulo - Italcam</t>
  </si>
  <si>
    <t>Câmara de Comércio e Indústria Japonesa do Brasil</t>
  </si>
  <si>
    <t>Centro Integrado de Estudos e Programas de Desenvolvimento Sustentável</t>
  </si>
  <si>
    <t>Camara de Comercio e Industria Brasil-Alemanha do Rio de Janeiro</t>
  </si>
  <si>
    <t>Planejar - Associacao Brasileira de Planejamento Financeiro</t>
  </si>
  <si>
    <t>Instituto Brasileiro de Governança Corporativa</t>
  </si>
  <si>
    <t>Emerging Markets Traders Association</t>
  </si>
  <si>
    <t>Consultative Group on International Economic &amp; Monetary Affairs, inc. (the group of thirty)</t>
  </si>
  <si>
    <t>Abvcap - Associacao Brasileira de Private Equity e Venture Capital</t>
  </si>
  <si>
    <t>Movimento Brasil Competitivo mbc</t>
  </si>
  <si>
    <t>International Capital Market Association (icma)</t>
  </si>
  <si>
    <t>International Monetary Conference (imc)</t>
  </si>
  <si>
    <t>American Chamber of Commerce for Brazil – São Paulo</t>
  </si>
  <si>
    <t>Associacao Brasileira de Criptoeconomia</t>
  </si>
  <si>
    <t>Bsv - Brazil at Silicon Valley inc.</t>
  </si>
  <si>
    <t>IFRS Foundation</t>
  </si>
  <si>
    <t>NOVO Membro</t>
  </si>
  <si>
    <t>* Considera a nova composição do Conselho de Administração aprovada em Assembleia Geral de 17 de abril de 2025, que elegeu Marcos Marinho Lutz como membro independente do Conselho e marcou a saída de Fabio Colletti Barbosa como membro independente.</t>
  </si>
  <si>
    <t>Fábio Colletti Barbosa*</t>
  </si>
  <si>
    <t>Marcos Marinho Lutz*</t>
  </si>
  <si>
    <t>2025*</t>
  </si>
  <si>
    <t xml:space="preserve">Costumer Experience </t>
  </si>
  <si>
    <t>58 anos*</t>
  </si>
  <si>
    <t>1. Considera a data da primeira eleição como membro do Conselho de Administração.</t>
  </si>
  <si>
    <r>
      <t>Ano de início do primeiro mandato</t>
    </r>
    <r>
      <rPr>
        <b/>
        <sz val="11"/>
        <color theme="0"/>
        <rFont val="Aptos Narrow"/>
        <family val="2"/>
      </rPr>
      <t>¹</t>
    </r>
  </si>
  <si>
    <t>9 anos</t>
  </si>
  <si>
    <t>Tempo no Conselho de Administração</t>
  </si>
  <si>
    <t>4</t>
  </si>
  <si>
    <t>2</t>
  </si>
  <si>
    <t>Sindicato das Empresas de Seguros Privados, de Resseguros e de Capitalização em diversos estados do Brasil</t>
  </si>
  <si>
    <t>BNDES Automático - Giro</t>
  </si>
  <si>
    <t>BNDES Programa Emergencial Automático</t>
  </si>
  <si>
    <t xml:space="preserve">Total em contribuições financeiras e doações para candidatos ou partidos políticos </t>
  </si>
  <si>
    <t>Colaboradores que concluíram todos os módulos do treinamento obrigatório</t>
  </si>
  <si>
    <t>Índice de satisfação com o atendimento</t>
  </si>
  <si>
    <t>Total de orientações realizadas</t>
  </si>
  <si>
    <t>Total de denúncias recebidas</t>
  </si>
  <si>
    <t>Total de denúncias tratadas</t>
  </si>
  <si>
    <t>Indicadores ESG 2024</t>
  </si>
  <si>
    <t>Encontre aqui a descrição das razões de cada produto da "Asset Management" ser considerado ESG (p. 76 e 77).</t>
  </si>
  <si>
    <t>Encontre aqui a descrição das razões para os "AUC sustentáveis de terceiros em produtos de investimento" serem considerados ESG (p. 79).</t>
  </si>
  <si>
    <t>Encontre aqui a descrição das razões para cada produto de "Financiamento empresarial" ser considerado ESG (p. 56).</t>
  </si>
  <si>
    <t>Encontre aqui a descrição das razões para cada "Produto e serviço de consultoria sustentável" ser considerado ESG (p. 57).</t>
  </si>
  <si>
    <t>Colaboradores envolvidos em situações de potencial conflito de interesses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</si>
</sst>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R$&quot;\ #,##0;[Red]\-&quot;R$&quot;\ #,##0"/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.0"/>
    <numFmt numFmtId="168" formatCode="_-* #,##0.0_-;\-* #,##0.0_-;_-* &quot;-&quot;??_-;_-@_-"/>
    <numFmt numFmtId="169" formatCode="0.0"/>
    <numFmt numFmtId="170" formatCode="_(* #,##0_);_(* \(#,##0\);_(* &quot;-&quot;??_);_(@_)"/>
    <numFmt numFmtId="171" formatCode="_(* #,##0_);_(* \(#,##0\);_(* &quot;-&quot;_);_(@_)"/>
    <numFmt numFmtId="172" formatCode="_(&quot;R$&quot;\ * #,##0.00_);_(&quot;R$&quot;\ * \(#,##0.00\);_(&quot;R$&quot;\ * &quot;-&quot;??_);_(@_)"/>
    <numFmt numFmtId="173" formatCode="&quot;R$&quot;\ #,##0.00"/>
    <numFmt numFmtId="174" formatCode="&quot;R$&quot;\ #,##0.0000;[Red]\-&quot;R$&quot;\ #,##0.0000"/>
    <numFmt numFmtId="175" formatCode="_-* #,##0.0_-;\-* #,##0.0_-;_-* &quot;-&quot;?_-;_-@_-"/>
    <numFmt numFmtId="176" formatCode="_-[$R$-416]\ * #,##0.00_-;\-[$R$-416]\ * #,##0.00_-;_-[$R$-416]\ * &quot;-&quot;??_-;_-@_-"/>
    <numFmt numFmtId="177" formatCode="#,##0_ ;\-#,##0\ 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Itau Text Pro XBold"/>
      <family val="2"/>
    </font>
    <font>
      <b/>
      <u/>
      <sz val="12"/>
      <color theme="1"/>
      <name val="Itau Text Pro Light"/>
      <family val="2"/>
    </font>
    <font>
      <sz val="10"/>
      <color theme="1"/>
      <name val="Itau Text Pro Light"/>
      <family val="2"/>
    </font>
    <font>
      <sz val="12"/>
      <color theme="1"/>
      <name val="Itau Text Pro Light"/>
      <family val="2"/>
    </font>
    <font>
      <u/>
      <sz val="11"/>
      <color theme="10"/>
      <name val="Itau Text Pro Light"/>
      <family val="2"/>
    </font>
    <font>
      <b/>
      <sz val="12"/>
      <color theme="1"/>
      <name val="Itau Text Pro Light"/>
      <family val="2"/>
    </font>
    <font>
      <sz val="10"/>
      <color theme="1"/>
      <name val="Itau Text"/>
      <family val="2"/>
    </font>
    <font>
      <sz val="12"/>
      <color theme="1"/>
      <name val="Itau Text"/>
      <family val="2"/>
    </font>
    <font>
      <b/>
      <sz val="10"/>
      <color theme="0"/>
      <name val="Itau Text"/>
      <family val="2"/>
    </font>
    <font>
      <sz val="11"/>
      <name val="Itau Text Pro Light"/>
      <family val="2"/>
    </font>
    <font>
      <sz val="11"/>
      <color theme="1"/>
      <name val="Itau Text Pro Light"/>
      <family val="2"/>
    </font>
    <font>
      <b/>
      <sz val="18"/>
      <color rgb="FFFF6200"/>
      <name val="Itau Text Pro XBold"/>
      <family val="2"/>
    </font>
    <font>
      <u/>
      <sz val="11"/>
      <color theme="1"/>
      <name val="Itau Text Pro Light"/>
      <family val="2"/>
    </font>
    <font>
      <b/>
      <sz val="11"/>
      <color theme="0"/>
      <name val="Itau Text Pro XBold"/>
      <family val="2"/>
    </font>
    <font>
      <sz val="10"/>
      <color theme="0"/>
      <name val="Itau Text Pro Light"/>
      <family val="2"/>
    </font>
    <font>
      <sz val="10"/>
      <name val="Itau Text Pro Light"/>
      <family val="2"/>
    </font>
    <font>
      <sz val="10"/>
      <name val="Itau Text Pro Light"/>
      <family val="2"/>
    </font>
    <font>
      <sz val="10"/>
      <color theme="0"/>
      <name val="Itau Text Pro Light"/>
      <family val="2"/>
    </font>
    <font>
      <u/>
      <sz val="10"/>
      <color theme="0"/>
      <name val="Itau Text Pro Light"/>
      <family val="2"/>
    </font>
    <font>
      <sz val="10"/>
      <color rgb="FF0A3A00"/>
      <name val="Itau Text Pro Light"/>
      <family val="2"/>
    </font>
    <font>
      <sz val="1"/>
      <color theme="0"/>
      <name val="Itau Text Pro Light"/>
      <family val="2"/>
    </font>
    <font>
      <b/>
      <sz val="10"/>
      <name val="Itau Text Pro Light"/>
      <family val="2"/>
    </font>
    <font>
      <sz val="9"/>
      <name val="Itau Display XBold"/>
      <family val="2"/>
    </font>
    <font>
      <sz val="11"/>
      <name val="Itau Display"/>
      <family val="2"/>
    </font>
    <font>
      <sz val="9"/>
      <color theme="0"/>
      <name val="Itau Display"/>
      <family val="2"/>
    </font>
    <font>
      <sz val="11"/>
      <name val="Itau Text"/>
      <family val="2"/>
    </font>
    <font>
      <sz val="10"/>
      <name val="Itau Display XBold"/>
      <family val="2"/>
    </font>
    <font>
      <sz val="11"/>
      <name val="Itau Display XBold"/>
      <family val="2"/>
    </font>
    <font>
      <sz val="14"/>
      <color rgb="FFFF6600"/>
      <name val="Itau Display XBold"/>
      <family val="2"/>
    </font>
    <font>
      <sz val="16"/>
      <name val="Itau Display XBold"/>
      <family val="2"/>
    </font>
    <font>
      <b/>
      <sz val="9"/>
      <name val="Itau Text"/>
      <family val="2"/>
    </font>
    <font>
      <b/>
      <sz val="14"/>
      <color theme="0"/>
      <name val="Itau Text Pro XBold"/>
      <family val="2"/>
    </font>
    <font>
      <b/>
      <sz val="11"/>
      <color theme="0"/>
      <name val="Itau Text XBold"/>
      <family val="2"/>
    </font>
    <font>
      <sz val="9"/>
      <name val="Itau Text"/>
      <family val="2"/>
    </font>
    <font>
      <sz val="10"/>
      <color rgb="FF00B050"/>
      <name val="Itau Text Pro Light"/>
      <family val="2"/>
    </font>
    <font>
      <b/>
      <sz val="11"/>
      <name val="Itau Text Pro Light"/>
      <family val="2"/>
    </font>
    <font>
      <b/>
      <sz val="10"/>
      <name val="Itau Text"/>
      <family val="2"/>
    </font>
    <font>
      <b/>
      <sz val="10"/>
      <name val="Itau Display"/>
      <family val="2"/>
    </font>
    <font>
      <b/>
      <sz val="10"/>
      <color theme="1"/>
      <name val="Itau Display"/>
      <family val="2"/>
    </font>
    <font>
      <b/>
      <sz val="11"/>
      <name val="Itau Text"/>
      <family val="2"/>
    </font>
    <font>
      <sz val="9"/>
      <color rgb="FF00B050"/>
      <name val="Itau Display Light"/>
      <family val="2"/>
    </font>
    <font>
      <sz val="8"/>
      <name val="Itau Text Pro Light"/>
      <family val="2"/>
    </font>
    <font>
      <sz val="9"/>
      <name val="Itau Text Pro Light"/>
      <family val="2"/>
    </font>
    <font>
      <sz val="9"/>
      <name val="Itau Display Light"/>
      <family val="2"/>
    </font>
    <font>
      <b/>
      <sz val="9"/>
      <name val="Itau Display Light"/>
      <family val="2"/>
    </font>
    <font>
      <b/>
      <sz val="9"/>
      <name val="Itau Text Pro Light"/>
      <family val="2"/>
    </font>
    <font>
      <sz val="9"/>
      <color rgb="FF0070C0"/>
      <name val="Itau Display Light"/>
      <family val="2"/>
    </font>
    <font>
      <sz val="9"/>
      <name val="Itau Display"/>
      <family val="2"/>
    </font>
    <font>
      <sz val="11"/>
      <color theme="1"/>
      <name val="Itau Display XBold"/>
      <family val="2"/>
    </font>
    <font>
      <b/>
      <sz val="11"/>
      <color rgb="FFFFFFFF"/>
      <name val="Itau Text Pro XBold"/>
      <family val="2"/>
    </font>
    <font>
      <sz val="11"/>
      <color theme="1"/>
      <name val="Itau Text"/>
      <family val="2"/>
    </font>
    <font>
      <sz val="11"/>
      <color theme="1"/>
      <name val="Itau Display"/>
      <family val="2"/>
    </font>
    <font>
      <b/>
      <sz val="11"/>
      <color theme="1"/>
      <name val="Itau Text Pro Light"/>
      <family val="2"/>
    </font>
    <font>
      <sz val="9"/>
      <color theme="1"/>
      <name val="Itau Display Light"/>
      <family val="2"/>
    </font>
    <font>
      <sz val="8"/>
      <color theme="1"/>
      <name val="Itau Text Pro Light"/>
      <family val="2"/>
    </font>
    <font>
      <sz val="11"/>
      <color theme="0"/>
      <name val="Itau Display"/>
      <family val="2"/>
    </font>
    <font>
      <sz val="11"/>
      <color rgb="FFFF0000"/>
      <name val="Itau Display"/>
      <family val="2"/>
    </font>
    <font>
      <sz val="14"/>
      <color rgb="FF0070C0"/>
      <name val="Itau Text Pro Light"/>
      <family val="2"/>
    </font>
    <font>
      <sz val="10"/>
      <color theme="0"/>
      <name val="Itau Text Pro Light"/>
      <family val="2"/>
    </font>
    <font>
      <sz val="10"/>
      <name val="Itau Text Pro Light"/>
      <family val="2"/>
    </font>
    <font>
      <b/>
      <sz val="18"/>
      <color theme="1"/>
      <name val="Itau Display"/>
      <family val="2"/>
    </font>
    <font>
      <sz val="10"/>
      <color theme="1"/>
      <name val="Itau Display"/>
      <family val="2"/>
    </font>
    <font>
      <sz val="10"/>
      <name val="Itau Display"/>
      <family val="2"/>
    </font>
    <font>
      <i/>
      <sz val="10"/>
      <name val="Itau Display"/>
      <family val="2"/>
    </font>
    <font>
      <sz val="10"/>
      <color rgb="FF000000"/>
      <name val="Itau Display"/>
      <family val="2"/>
    </font>
    <font>
      <u/>
      <sz val="10"/>
      <color theme="10"/>
      <name val="Itau Display"/>
      <family val="2"/>
    </font>
    <font>
      <sz val="12"/>
      <color theme="1"/>
      <name val="Itau Display"/>
      <family val="2"/>
    </font>
    <font>
      <b/>
      <sz val="12"/>
      <name val="Itau Display"/>
      <family val="2"/>
    </font>
    <font>
      <sz val="12"/>
      <name val="Itau Display"/>
      <family val="2"/>
    </font>
    <font>
      <b/>
      <sz val="11"/>
      <color theme="1"/>
      <name val="Itau Display"/>
      <family val="2"/>
    </font>
    <font>
      <b/>
      <sz val="11"/>
      <name val="Itau Display"/>
      <family val="2"/>
    </font>
    <font>
      <b/>
      <sz val="11"/>
      <color rgb="FF000000"/>
      <name val="Itau Display"/>
      <family val="2"/>
    </font>
    <font>
      <b/>
      <sz val="12"/>
      <color theme="1"/>
      <name val="Itau Display"/>
      <family val="2"/>
    </font>
    <font>
      <u/>
      <sz val="10"/>
      <color theme="1"/>
      <name val="Itau Display"/>
      <family val="2"/>
    </font>
    <font>
      <sz val="10"/>
      <name val="Itau Text Pro Light"/>
    </font>
    <font>
      <sz val="10"/>
      <color theme="0"/>
      <name val="Itau Text Pro Light"/>
    </font>
    <font>
      <sz val="10"/>
      <color theme="1"/>
      <name val="Itau Text Pro Light"/>
    </font>
    <font>
      <b/>
      <sz val="10"/>
      <name val="Itau Text Pro Light"/>
    </font>
    <font>
      <b/>
      <sz val="11"/>
      <color theme="1"/>
      <name val="Calibri"/>
      <family val="2"/>
      <scheme val="minor"/>
    </font>
    <font>
      <b/>
      <sz val="11"/>
      <color theme="0"/>
      <name val="Itau Text XBold"/>
    </font>
    <font>
      <sz val="11"/>
      <color theme="1"/>
      <name val="Itau Text Pro Light"/>
    </font>
    <font>
      <b/>
      <sz val="11"/>
      <color theme="0"/>
      <name val="Aptos Narrow"/>
      <family val="2"/>
    </font>
    <font>
      <u/>
      <sz val="11"/>
      <color theme="1"/>
      <name val="Itau Text Pro Light"/>
    </font>
    <font>
      <u/>
      <sz val="10"/>
      <name val="Itau Display"/>
      <family val="2"/>
    </font>
    <font>
      <u/>
      <sz val="10"/>
      <name val="Itau Display"/>
    </font>
    <font>
      <sz val="10"/>
      <color theme="1"/>
      <name val="Itau Display"/>
    </font>
    <font>
      <sz val="12"/>
      <color theme="1"/>
      <name val="Itau Text Pro Light"/>
    </font>
    <font>
      <sz val="1"/>
      <color theme="0"/>
      <name val="Itau Text Pro Light"/>
    </font>
  </fonts>
  <fills count="7">
    <fill>
      <patternFill patternType="none"/>
    </fill>
    <fill>
      <patternFill patternType="gray125"/>
    </fill>
    <fill>
      <patternFill patternType="solid">
        <fgColor rgb="FFFF62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764000366222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845881527146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764000366222"/>
      </right>
      <top style="thin">
        <color theme="0" tint="-0.1498458815271462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/>
      <top style="thin">
        <color theme="0" tint="-0.14987640003662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845881527146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93743705557422"/>
      </top>
      <bottom style="thin">
        <color theme="0" tint="-0.1498458815271462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8458815271462"/>
      </top>
      <bottom style="thin">
        <color theme="0" tint="-0.14993743705557422"/>
      </bottom>
      <diagonal/>
    </border>
    <border>
      <left/>
      <right/>
      <top style="thin">
        <color theme="0" tint="-0.14981536301767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/>
      <top style="thin">
        <color theme="0" tint="-0.1498764000366222"/>
      </top>
      <bottom/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8458815271462"/>
      </top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8458815271462"/>
      </left>
      <right/>
      <top style="thin">
        <color theme="0" tint="-0.14996795556505021"/>
      </top>
      <bottom/>
      <diagonal/>
    </border>
    <border>
      <left style="thin">
        <color theme="0" tint="-0.149845881527146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458815271462"/>
      </left>
      <right/>
      <top style="thin">
        <color theme="0" tint="-0.1498764000366222"/>
      </top>
      <bottom/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 style="thin">
        <color theme="0" tint="-0.149845881527146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7640003662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845881527146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8764000366222"/>
      </right>
      <top style="thin">
        <color theme="0" tint="-0.1498764000366222"/>
      </top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81536301767021"/>
      </right>
      <top style="thin">
        <color theme="0" tint="-0.14981536301767021"/>
      </top>
      <bottom/>
      <diagonal/>
    </border>
    <border>
      <left/>
      <right style="thin">
        <color theme="0" tint="-0.14981536301767021"/>
      </right>
      <top/>
      <bottom/>
      <diagonal/>
    </border>
    <border>
      <left/>
      <right style="thin">
        <color theme="0" tint="-0.14969328897976622"/>
      </right>
      <top style="thin">
        <color theme="0" tint="-0.14969328897976622"/>
      </top>
      <bottom/>
      <diagonal/>
    </border>
    <border>
      <left/>
      <right style="thin">
        <color theme="0" tint="-0.149693288979766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69328897976622"/>
      </right>
      <top/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2" tint="-9.9978637043366805E-2"/>
      </left>
      <right style="thin">
        <color theme="0" tint="-0.14996795556505021"/>
      </right>
      <top style="thin">
        <color theme="2" tint="-9.9978637043366805E-2"/>
      </top>
      <bottom/>
      <diagonal/>
    </border>
    <border>
      <left/>
      <right style="thin">
        <color theme="0" tint="-0.14993743705557422"/>
      </right>
      <top style="thin">
        <color theme="2" tint="-9.9978637043366805E-2"/>
      </top>
      <bottom style="thin">
        <color theme="0" tint="-0.14993743705557422"/>
      </bottom>
      <diagonal/>
    </border>
    <border>
      <left style="thin">
        <color theme="2" tint="-9.9978637043366805E-2"/>
      </left>
      <right style="thin">
        <color theme="0" tint="-0.14996795556505021"/>
      </right>
      <top/>
      <bottom/>
      <diagonal/>
    </border>
    <border>
      <left style="thin">
        <color theme="2" tint="-9.9978637043366805E-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2" tint="-9.9978637043366805E-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2" tint="-9.9978637043366805E-2"/>
      </left>
      <right style="thin">
        <color theme="0" tint="-0.14993743705557422"/>
      </right>
      <top/>
      <bottom/>
      <diagonal/>
    </border>
    <border>
      <left style="thin">
        <color theme="2" tint="-9.9978637043366805E-2"/>
      </left>
      <right style="thin">
        <color theme="0" tint="-0.14990691854609822"/>
      </right>
      <top/>
      <bottom/>
      <diagonal/>
    </border>
    <border>
      <left style="thin">
        <color theme="2" tint="-9.9978637043366805E-2"/>
      </left>
      <right style="thin">
        <color theme="0" tint="-0.14990691854609822"/>
      </right>
      <top/>
      <bottom style="thin">
        <color theme="2" tint="-9.9978637043366805E-2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75432599871821"/>
      </left>
      <right style="thin">
        <color theme="0" tint="-0.14975432599871821"/>
      </right>
      <top/>
      <bottom/>
      <diagonal/>
    </border>
    <border>
      <left style="thin">
        <color theme="0" tint="-0.14975432599871821"/>
      </left>
      <right style="thin">
        <color theme="0" tint="-0.14975432599871821"/>
      </right>
      <top/>
      <bottom style="thin">
        <color theme="0" tint="-0.149754325998718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indent="2"/>
    </xf>
    <xf numFmtId="0" fontId="5" fillId="0" borderId="0" xfId="0" applyFont="1"/>
    <xf numFmtId="0" fontId="6" fillId="0" borderId="0" xfId="0" applyFont="1"/>
    <xf numFmtId="0" fontId="7" fillId="0" borderId="0" xfId="3" applyFont="1"/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4"/>
    </xf>
    <xf numFmtId="0" fontId="9" fillId="0" borderId="0" xfId="0" applyFont="1"/>
    <xf numFmtId="0" fontId="10" fillId="0" borderId="0" xfId="0" applyFont="1"/>
    <xf numFmtId="49" fontId="11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0"/>
    </xf>
    <xf numFmtId="0" fontId="14" fillId="0" borderId="0" xfId="0" applyFont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horizontal="right" indent="1"/>
    </xf>
    <xf numFmtId="0" fontId="15" fillId="0" borderId="0" xfId="0" applyFont="1" applyAlignment="1">
      <alignment horizontal="center" vertical="center"/>
    </xf>
    <xf numFmtId="49" fontId="16" fillId="2" borderId="0" xfId="0" applyNumberFormat="1" applyFont="1" applyFill="1" applyAlignment="1">
      <alignment horizontal="left" vertical="center" indent="1"/>
    </xf>
    <xf numFmtId="49" fontId="16" fillId="2" borderId="0" xfId="0" applyNumberFormat="1" applyFont="1" applyFill="1" applyAlignment="1">
      <alignment horizontal="center" vertical="center"/>
    </xf>
    <xf numFmtId="49" fontId="19" fillId="3" borderId="9" xfId="0" applyNumberFormat="1" applyFont="1" applyFill="1" applyBorder="1" applyAlignment="1">
      <alignment horizontal="left" vertical="top" wrapText="1" indent="1"/>
    </xf>
    <xf numFmtId="49" fontId="5" fillId="0" borderId="10" xfId="0" applyNumberFormat="1" applyFont="1" applyBorder="1" applyAlignment="1">
      <alignment horizontal="left" vertical="top" wrapText="1" indent="1"/>
    </xf>
    <xf numFmtId="165" fontId="19" fillId="3" borderId="4" xfId="1" applyNumberFormat="1" applyFont="1" applyFill="1" applyBorder="1" applyAlignment="1">
      <alignment horizontal="right" vertical="center" wrapText="1" indent="1"/>
    </xf>
    <xf numFmtId="49" fontId="19" fillId="3" borderId="4" xfId="0" applyNumberFormat="1" applyFont="1" applyFill="1" applyBorder="1" applyAlignment="1">
      <alignment horizontal="right" vertical="center" wrapText="1" indent="1"/>
    </xf>
    <xf numFmtId="49" fontId="19" fillId="3" borderId="5" xfId="0" applyNumberFormat="1" applyFont="1" applyFill="1" applyBorder="1" applyAlignment="1">
      <alignment horizontal="center" vertical="center" wrapText="1"/>
    </xf>
    <xf numFmtId="49" fontId="19" fillId="3" borderId="7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top" wrapText="1" indent="1"/>
    </xf>
    <xf numFmtId="49" fontId="20" fillId="3" borderId="12" xfId="0" applyNumberFormat="1" applyFont="1" applyFill="1" applyBorder="1" applyAlignment="1">
      <alignment horizontal="left" vertical="top" wrapText="1" indent="1"/>
    </xf>
    <xf numFmtId="49" fontId="19" fillId="3" borderId="3" xfId="0" applyNumberFormat="1" applyFont="1" applyFill="1" applyBorder="1" applyAlignment="1">
      <alignment horizontal="left" vertical="top" wrapText="1" indent="1"/>
    </xf>
    <xf numFmtId="166" fontId="19" fillId="3" borderId="4" xfId="2" applyNumberFormat="1" applyFont="1" applyFill="1" applyBorder="1" applyAlignment="1">
      <alignment horizontal="right" vertical="center" wrapText="1" indent="1"/>
    </xf>
    <xf numFmtId="49" fontId="21" fillId="3" borderId="12" xfId="0" applyNumberFormat="1" applyFont="1" applyFill="1" applyBorder="1" applyAlignment="1">
      <alignment horizontal="left" vertical="top" wrapText="1" indent="1"/>
    </xf>
    <xf numFmtId="3" fontId="19" fillId="3" borderId="4" xfId="0" applyNumberFormat="1" applyFont="1" applyFill="1" applyBorder="1" applyAlignment="1">
      <alignment horizontal="right" vertical="center" wrapText="1" indent="1"/>
    </xf>
    <xf numFmtId="49" fontId="21" fillId="3" borderId="13" xfId="0" applyNumberFormat="1" applyFont="1" applyFill="1" applyBorder="1" applyAlignment="1">
      <alignment horizontal="left" vertical="top" wrapText="1" indent="1"/>
    </xf>
    <xf numFmtId="166" fontId="5" fillId="0" borderId="4" xfId="2" applyNumberFormat="1" applyFont="1" applyBorder="1" applyAlignment="1">
      <alignment horizontal="right" vertical="center" wrapText="1" indent="1"/>
    </xf>
    <xf numFmtId="0" fontId="19" fillId="3" borderId="4" xfId="0" applyFont="1" applyFill="1" applyBorder="1" applyAlignment="1">
      <alignment horizontal="right" vertical="center" wrapText="1" indent="1"/>
    </xf>
    <xf numFmtId="0" fontId="20" fillId="0" borderId="13" xfId="0" applyFont="1" applyBorder="1" applyAlignment="1">
      <alignment horizontal="left" vertical="top" wrapText="1" indent="1"/>
    </xf>
    <xf numFmtId="49" fontId="22" fillId="3" borderId="10" xfId="0" applyNumberFormat="1" applyFont="1" applyFill="1" applyBorder="1" applyAlignment="1">
      <alignment horizontal="left" vertical="top" wrapText="1" indent="1"/>
    </xf>
    <xf numFmtId="49" fontId="20" fillId="3" borderId="13" xfId="0" applyNumberFormat="1" applyFont="1" applyFill="1" applyBorder="1" applyAlignment="1">
      <alignment horizontal="left" vertical="top" wrapText="1" indent="1"/>
    </xf>
    <xf numFmtId="49" fontId="5" fillId="3" borderId="10" xfId="0" applyNumberFormat="1" applyFont="1" applyFill="1" applyBorder="1" applyAlignment="1">
      <alignment horizontal="left" vertical="top" wrapText="1" indent="1"/>
    </xf>
    <xf numFmtId="49" fontId="19" fillId="3" borderId="14" xfId="0" applyNumberFormat="1" applyFont="1" applyFill="1" applyBorder="1" applyAlignment="1">
      <alignment horizontal="left" vertical="top" wrapText="1" indent="1"/>
    </xf>
    <xf numFmtId="49" fontId="19" fillId="3" borderId="15" xfId="0" applyNumberFormat="1" applyFont="1" applyFill="1" applyBorder="1" applyAlignment="1">
      <alignment horizontal="center" vertical="center" wrapText="1"/>
    </xf>
    <xf numFmtId="49" fontId="19" fillId="3" borderId="16" xfId="0" applyNumberFormat="1" applyFont="1" applyFill="1" applyBorder="1" applyAlignment="1">
      <alignment horizontal="left" vertical="top" wrapText="1" indent="1"/>
    </xf>
    <xf numFmtId="3" fontId="19" fillId="3" borderId="16" xfId="0" applyNumberFormat="1" applyFont="1" applyFill="1" applyBorder="1" applyAlignment="1">
      <alignment horizontal="right" vertical="center" wrapText="1" indent="1"/>
    </xf>
    <xf numFmtId="49" fontId="19" fillId="3" borderId="16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top" wrapText="1" indent="1"/>
    </xf>
    <xf numFmtId="0" fontId="23" fillId="4" borderId="0" xfId="0" applyFont="1" applyFill="1" applyAlignment="1">
      <alignment horizontal="left" vertical="top" wrapText="1" indent="1"/>
    </xf>
    <xf numFmtId="49" fontId="24" fillId="4" borderId="0" xfId="0" applyNumberFormat="1" applyFont="1" applyFill="1" applyAlignment="1">
      <alignment horizontal="left" vertical="top" wrapText="1" indent="1"/>
    </xf>
    <xf numFmtId="49" fontId="24" fillId="4" borderId="2" xfId="0" applyNumberFormat="1" applyFont="1" applyFill="1" applyBorder="1" applyAlignment="1">
      <alignment horizontal="right" vertical="center" wrapText="1" indent="1"/>
    </xf>
    <xf numFmtId="49" fontId="24" fillId="4" borderId="2" xfId="0" applyNumberFormat="1" applyFont="1" applyFill="1" applyBorder="1" applyAlignment="1">
      <alignment horizontal="center" vertical="center" wrapText="1"/>
    </xf>
    <xf numFmtId="49" fontId="19" fillId="3" borderId="18" xfId="0" applyNumberFormat="1" applyFont="1" applyFill="1" applyBorder="1" applyAlignment="1">
      <alignment horizontal="left" vertical="top" wrapText="1" indent="1"/>
    </xf>
    <xf numFmtId="0" fontId="19" fillId="0" borderId="19" xfId="0" applyFont="1" applyBorder="1" applyAlignment="1">
      <alignment horizontal="left" vertical="top" indent="1"/>
    </xf>
    <xf numFmtId="49" fontId="19" fillId="3" borderId="20" xfId="0" applyNumberFormat="1" applyFont="1" applyFill="1" applyBorder="1" applyAlignment="1">
      <alignment horizontal="left" vertical="top" wrapText="1" indent="1"/>
    </xf>
    <xf numFmtId="3" fontId="19" fillId="3" borderId="20" xfId="0" applyNumberFormat="1" applyFont="1" applyFill="1" applyBorder="1" applyAlignment="1">
      <alignment horizontal="right" vertical="center" wrapText="1" indent="1"/>
    </xf>
    <xf numFmtId="49" fontId="19" fillId="3" borderId="20" xfId="0" applyNumberFormat="1" applyFont="1" applyFill="1" applyBorder="1" applyAlignment="1">
      <alignment horizontal="center" vertical="center" wrapText="1"/>
    </xf>
    <xf numFmtId="49" fontId="20" fillId="3" borderId="21" xfId="0" applyNumberFormat="1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left" vertical="top" indent="1"/>
    </xf>
    <xf numFmtId="49" fontId="19" fillId="3" borderId="20" xfId="0" applyNumberFormat="1" applyFont="1" applyFill="1" applyBorder="1" applyAlignment="1">
      <alignment horizontal="left" vertical="top" wrapText="1" indent="2"/>
    </xf>
    <xf numFmtId="49" fontId="19" fillId="3" borderId="20" xfId="0" applyNumberFormat="1" applyFont="1" applyFill="1" applyBorder="1" applyAlignment="1">
      <alignment horizontal="left" vertical="top" wrapText="1" indent="3"/>
    </xf>
    <xf numFmtId="0" fontId="20" fillId="0" borderId="22" xfId="0" applyFont="1" applyBorder="1" applyAlignment="1">
      <alignment horizontal="left" vertical="top" indent="1"/>
    </xf>
    <xf numFmtId="49" fontId="19" fillId="3" borderId="18" xfId="0" applyNumberFormat="1" applyFont="1" applyFill="1" applyBorder="1" applyAlignment="1">
      <alignment horizontal="left" vertical="top" wrapText="1" indent="2"/>
    </xf>
    <xf numFmtId="3" fontId="19" fillId="3" borderId="18" xfId="0" applyNumberFormat="1" applyFont="1" applyFill="1" applyBorder="1" applyAlignment="1">
      <alignment horizontal="right" vertical="center" wrapText="1" indent="1"/>
    </xf>
    <xf numFmtId="49" fontId="19" fillId="3" borderId="18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top" indent="1"/>
    </xf>
    <xf numFmtId="49" fontId="19" fillId="3" borderId="24" xfId="0" applyNumberFormat="1" applyFont="1" applyFill="1" applyBorder="1" applyAlignment="1">
      <alignment horizontal="left" vertical="top" wrapText="1" indent="1"/>
    </xf>
    <xf numFmtId="0" fontId="19" fillId="0" borderId="18" xfId="0" applyFont="1" applyBorder="1" applyAlignment="1">
      <alignment horizontal="left" vertical="top" wrapText="1" indent="1"/>
    </xf>
    <xf numFmtId="49" fontId="19" fillId="3" borderId="25" xfId="0" applyNumberFormat="1" applyFont="1" applyFill="1" applyBorder="1" applyAlignment="1">
      <alignment horizontal="left" vertical="top" wrapText="1" indent="1"/>
    </xf>
    <xf numFmtId="49" fontId="19" fillId="3" borderId="8" xfId="0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 indent="1"/>
    </xf>
    <xf numFmtId="49" fontId="19" fillId="3" borderId="26" xfId="0" applyNumberFormat="1" applyFont="1" applyFill="1" applyBorder="1" applyAlignment="1">
      <alignment horizontal="left" vertical="top" wrapText="1" indent="2"/>
    </xf>
    <xf numFmtId="49" fontId="19" fillId="3" borderId="27" xfId="0" applyNumberFormat="1" applyFont="1" applyFill="1" applyBorder="1" applyAlignment="1">
      <alignment horizontal="center" vertical="center" wrapText="1"/>
    </xf>
    <xf numFmtId="49" fontId="17" fillId="3" borderId="21" xfId="0" applyNumberFormat="1" applyFont="1" applyFill="1" applyBorder="1" applyAlignment="1">
      <alignment horizontal="left" vertical="top" wrapText="1" indent="1"/>
    </xf>
    <xf numFmtId="49" fontId="18" fillId="3" borderId="26" xfId="0" applyNumberFormat="1" applyFont="1" applyFill="1" applyBorder="1" applyAlignment="1">
      <alignment horizontal="left" vertical="top" wrapText="1" indent="2"/>
    </xf>
    <xf numFmtId="49" fontId="18" fillId="3" borderId="27" xfId="0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top" wrapText="1" indent="1"/>
    </xf>
    <xf numFmtId="49" fontId="5" fillId="0" borderId="30" xfId="0" applyNumberFormat="1" applyFont="1" applyBorder="1" applyAlignment="1">
      <alignment horizontal="left" vertical="top" wrapText="1" indent="1"/>
    </xf>
    <xf numFmtId="0" fontId="19" fillId="0" borderId="28" xfId="0" applyFont="1" applyBorder="1" applyAlignment="1">
      <alignment horizontal="left" vertical="top" indent="1"/>
    </xf>
    <xf numFmtId="49" fontId="19" fillId="3" borderId="7" xfId="0" applyNumberFormat="1" applyFont="1" applyFill="1" applyBorder="1" applyAlignment="1">
      <alignment horizontal="left" vertical="top" wrapText="1" indent="1"/>
    </xf>
    <xf numFmtId="3" fontId="19" fillId="3" borderId="7" xfId="0" applyNumberFormat="1" applyFont="1" applyFill="1" applyBorder="1" applyAlignment="1">
      <alignment horizontal="right" vertical="center" wrapText="1" indent="1"/>
    </xf>
    <xf numFmtId="49" fontId="20" fillId="3" borderId="31" xfId="0" applyNumberFormat="1" applyFont="1" applyFill="1" applyBorder="1" applyAlignment="1">
      <alignment horizontal="left" vertical="top" wrapText="1" indent="1"/>
    </xf>
    <xf numFmtId="49" fontId="19" fillId="3" borderId="7" xfId="0" applyNumberFormat="1" applyFont="1" applyFill="1" applyBorder="1" applyAlignment="1">
      <alignment horizontal="left" vertical="top" wrapText="1" indent="2"/>
    </xf>
    <xf numFmtId="9" fontId="19" fillId="3" borderId="7" xfId="2" applyFont="1" applyFill="1" applyBorder="1" applyAlignment="1">
      <alignment horizontal="right" vertical="center" wrapText="1" indent="1"/>
    </xf>
    <xf numFmtId="0" fontId="20" fillId="0" borderId="32" xfId="0" applyFont="1" applyBorder="1" applyAlignment="1">
      <alignment horizontal="left" vertical="top" indent="1"/>
    </xf>
    <xf numFmtId="49" fontId="20" fillId="3" borderId="33" xfId="0" applyNumberFormat="1" applyFont="1" applyFill="1" applyBorder="1" applyAlignment="1">
      <alignment horizontal="left" vertical="top" wrapText="1" indent="1"/>
    </xf>
    <xf numFmtId="49" fontId="19" fillId="0" borderId="7" xfId="0" applyNumberFormat="1" applyFont="1" applyBorder="1" applyAlignment="1">
      <alignment horizontal="left" vertical="top" wrapText="1" indent="1"/>
    </xf>
    <xf numFmtId="0" fontId="5" fillId="0" borderId="30" xfId="0" applyFont="1" applyBorder="1" applyAlignment="1">
      <alignment horizontal="left" vertical="top" wrapText="1" indent="1"/>
    </xf>
    <xf numFmtId="0" fontId="5" fillId="0" borderId="19" xfId="0" applyFont="1" applyBorder="1" applyAlignment="1">
      <alignment horizontal="left" vertical="top" indent="1"/>
    </xf>
    <xf numFmtId="0" fontId="5" fillId="0" borderId="30" xfId="0" applyFont="1" applyBorder="1" applyAlignment="1">
      <alignment horizontal="left" vertical="top" indent="1"/>
    </xf>
    <xf numFmtId="0" fontId="20" fillId="0" borderId="31" xfId="0" applyFont="1" applyBorder="1" applyAlignment="1">
      <alignment horizontal="left" vertical="top" indent="1"/>
    </xf>
    <xf numFmtId="0" fontId="5" fillId="0" borderId="36" xfId="0" applyFont="1" applyBorder="1" applyAlignment="1">
      <alignment horizontal="left" vertical="top" indent="1"/>
    </xf>
    <xf numFmtId="0" fontId="20" fillId="0" borderId="11" xfId="0" applyFont="1" applyBorder="1" applyAlignment="1">
      <alignment horizontal="left" vertical="top" indent="1"/>
    </xf>
    <xf numFmtId="49" fontId="19" fillId="0" borderId="16" xfId="0" applyNumberFormat="1" applyFont="1" applyBorder="1" applyAlignment="1">
      <alignment horizontal="left" vertical="top" wrapText="1" indent="1"/>
    </xf>
    <xf numFmtId="49" fontId="19" fillId="0" borderId="16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top" indent="1"/>
    </xf>
    <xf numFmtId="0" fontId="5" fillId="3" borderId="9" xfId="0" applyFont="1" applyFill="1" applyBorder="1" applyAlignment="1">
      <alignment horizontal="left" vertical="top" indent="1"/>
    </xf>
    <xf numFmtId="49" fontId="19" fillId="3" borderId="38" xfId="0" applyNumberFormat="1" applyFont="1" applyFill="1" applyBorder="1" applyAlignment="1">
      <alignment horizontal="center" vertical="center" wrapText="1"/>
    </xf>
    <xf numFmtId="49" fontId="19" fillId="3" borderId="39" xfId="0" applyNumberFormat="1" applyFont="1" applyFill="1" applyBorder="1" applyAlignment="1">
      <alignment horizontal="center" vertical="center" wrapText="1"/>
    </xf>
    <xf numFmtId="49" fontId="19" fillId="0" borderId="4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left" vertical="top" wrapText="1" indent="1"/>
    </xf>
    <xf numFmtId="0" fontId="5" fillId="0" borderId="27" xfId="0" applyFont="1" applyBorder="1" applyAlignment="1">
      <alignment horizontal="left" vertical="top" indent="1"/>
    </xf>
    <xf numFmtId="0" fontId="20" fillId="0" borderId="1" xfId="0" applyFont="1" applyBorder="1" applyAlignment="1">
      <alignment horizontal="left" vertical="top" indent="1"/>
    </xf>
    <xf numFmtId="3" fontId="19" fillId="3" borderId="7" xfId="0" applyNumberFormat="1" applyFont="1" applyFill="1" applyBorder="1" applyAlignment="1">
      <alignment horizontal="left" vertical="top" wrapText="1" indent="2"/>
    </xf>
    <xf numFmtId="167" fontId="19" fillId="0" borderId="7" xfId="0" applyNumberFormat="1" applyFont="1" applyBorder="1" applyAlignment="1">
      <alignment horizontal="right" vertical="center" wrapText="1" indent="1"/>
    </xf>
    <xf numFmtId="167" fontId="19" fillId="3" borderId="7" xfId="0" applyNumberFormat="1" applyFont="1" applyFill="1" applyBorder="1" applyAlignment="1">
      <alignment horizontal="right" vertical="center" wrapText="1" indent="1"/>
    </xf>
    <xf numFmtId="49" fontId="19" fillId="3" borderId="7" xfId="0" applyNumberFormat="1" applyFont="1" applyFill="1" applyBorder="1" applyAlignment="1">
      <alignment horizontal="left" vertical="top" wrapText="1" indent="3"/>
    </xf>
    <xf numFmtId="0" fontId="5" fillId="0" borderId="0" xfId="0" applyFont="1" applyAlignment="1">
      <alignment horizontal="left" vertical="top" indent="1"/>
    </xf>
    <xf numFmtId="3" fontId="19" fillId="3" borderId="30" xfId="0" applyNumberFormat="1" applyFont="1" applyFill="1" applyBorder="1" applyAlignment="1">
      <alignment horizontal="left" vertical="top" wrapText="1" indent="2"/>
    </xf>
    <xf numFmtId="3" fontId="19" fillId="3" borderId="30" xfId="0" applyNumberFormat="1" applyFont="1" applyFill="1" applyBorder="1" applyAlignment="1">
      <alignment horizontal="right" vertical="center" wrapText="1" indent="1"/>
    </xf>
    <xf numFmtId="49" fontId="19" fillId="3" borderId="30" xfId="0" applyNumberFormat="1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left" vertical="top" wrapText="1" indent="2"/>
    </xf>
    <xf numFmtId="3" fontId="19" fillId="0" borderId="20" xfId="0" applyNumberFormat="1" applyFont="1" applyBorder="1" applyAlignment="1">
      <alignment horizontal="right" vertical="center" wrapText="1" indent="1"/>
    </xf>
    <xf numFmtId="3" fontId="19" fillId="3" borderId="18" xfId="0" applyNumberFormat="1" applyFont="1" applyFill="1" applyBorder="1" applyAlignment="1">
      <alignment horizontal="left" vertical="top" wrapText="1" indent="2"/>
    </xf>
    <xf numFmtId="3" fontId="19" fillId="0" borderId="18" xfId="0" applyNumberFormat="1" applyFont="1" applyBorder="1" applyAlignment="1">
      <alignment horizontal="right" vertical="center" wrapText="1" indent="1"/>
    </xf>
    <xf numFmtId="0" fontId="20" fillId="0" borderId="2" xfId="0" applyFont="1" applyBorder="1" applyAlignment="1">
      <alignment horizontal="left" vertical="top" indent="1"/>
    </xf>
    <xf numFmtId="0" fontId="19" fillId="0" borderId="18" xfId="0" applyFont="1" applyBorder="1" applyAlignment="1">
      <alignment horizontal="left" vertical="top" indent="1"/>
    </xf>
    <xf numFmtId="49" fontId="19" fillId="3" borderId="42" xfId="0" applyNumberFormat="1" applyFont="1" applyFill="1" applyBorder="1" applyAlignment="1">
      <alignment horizontal="left" vertical="top" wrapText="1" inden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top" indent="1"/>
    </xf>
    <xf numFmtId="49" fontId="19" fillId="3" borderId="42" xfId="0" applyNumberFormat="1" applyFont="1" applyFill="1" applyBorder="1" applyAlignment="1">
      <alignment horizontal="left" vertical="top" wrapText="1" indent="2"/>
    </xf>
    <xf numFmtId="49" fontId="19" fillId="3" borderId="43" xfId="0" applyNumberFormat="1" applyFont="1" applyFill="1" applyBorder="1" applyAlignment="1">
      <alignment horizontal="center" vertical="center" wrapText="1"/>
    </xf>
    <xf numFmtId="49" fontId="19" fillId="3" borderId="44" xfId="0" applyNumberFormat="1" applyFont="1" applyFill="1" applyBorder="1" applyAlignment="1">
      <alignment horizontal="center" vertical="center" wrapText="1"/>
    </xf>
    <xf numFmtId="9" fontId="19" fillId="3" borderId="4" xfId="2" applyFont="1" applyFill="1" applyBorder="1" applyAlignment="1">
      <alignment horizontal="right" vertical="center" wrapText="1" indent="1"/>
    </xf>
    <xf numFmtId="0" fontId="5" fillId="0" borderId="4" xfId="0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top" indent="1"/>
    </xf>
    <xf numFmtId="167" fontId="19" fillId="3" borderId="4" xfId="0" applyNumberFormat="1" applyFont="1" applyFill="1" applyBorder="1" applyAlignment="1">
      <alignment horizontal="right" vertical="center" wrapText="1" indent="1"/>
    </xf>
    <xf numFmtId="49" fontId="19" fillId="3" borderId="46" xfId="0" applyNumberFormat="1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left" vertical="top" indent="1"/>
    </xf>
    <xf numFmtId="0" fontId="5" fillId="0" borderId="42" xfId="0" applyFont="1" applyBorder="1" applyAlignment="1">
      <alignment horizontal="left" vertical="top" indent="2"/>
    </xf>
    <xf numFmtId="0" fontId="20" fillId="0" borderId="48" xfId="0" applyFont="1" applyBorder="1" applyAlignment="1">
      <alignment horizontal="left" vertical="top" indent="1"/>
    </xf>
    <xf numFmtId="49" fontId="19" fillId="3" borderId="49" xfId="0" applyNumberFormat="1" applyFont="1" applyFill="1" applyBorder="1" applyAlignment="1">
      <alignment horizontal="left" vertical="top" wrapText="1" indent="2"/>
    </xf>
    <xf numFmtId="9" fontId="19" fillId="3" borderId="44" xfId="2" applyFont="1" applyFill="1" applyBorder="1" applyAlignment="1">
      <alignment horizontal="right" vertical="center" wrapText="1" indent="1"/>
    </xf>
    <xf numFmtId="167" fontId="19" fillId="3" borderId="50" xfId="0" applyNumberFormat="1" applyFont="1" applyFill="1" applyBorder="1" applyAlignment="1">
      <alignment horizontal="right" vertical="center" wrapText="1" indent="1"/>
    </xf>
    <xf numFmtId="0" fontId="20" fillId="0" borderId="41" xfId="0" applyFont="1" applyBorder="1" applyAlignment="1">
      <alignment horizontal="left" vertical="top" indent="1"/>
    </xf>
    <xf numFmtId="49" fontId="19" fillId="3" borderId="51" xfId="0" applyNumberFormat="1" applyFont="1" applyFill="1" applyBorder="1" applyAlignment="1">
      <alignment horizontal="left" vertical="top" wrapText="1" indent="2"/>
    </xf>
    <xf numFmtId="9" fontId="19" fillId="3" borderId="52" xfId="2" applyFont="1" applyFill="1" applyBorder="1" applyAlignment="1">
      <alignment horizontal="right" vertical="center" wrapText="1" indent="1"/>
    </xf>
    <xf numFmtId="49" fontId="19" fillId="3" borderId="53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top" indent="1"/>
    </xf>
    <xf numFmtId="49" fontId="19" fillId="3" borderId="4" xfId="0" applyNumberFormat="1" applyFont="1" applyFill="1" applyBorder="1" applyAlignment="1">
      <alignment horizontal="left" vertical="top" wrapText="1" indent="2"/>
    </xf>
    <xf numFmtId="0" fontId="19" fillId="0" borderId="54" xfId="0" applyFont="1" applyBorder="1" applyAlignment="1">
      <alignment horizontal="left" vertical="top" indent="1"/>
    </xf>
    <xf numFmtId="168" fontId="19" fillId="3" borderId="4" xfId="1" applyNumberFormat="1" applyFont="1" applyFill="1" applyBorder="1" applyAlignment="1">
      <alignment horizontal="right" vertical="center" wrapText="1" indent="1"/>
    </xf>
    <xf numFmtId="168" fontId="5" fillId="0" borderId="4" xfId="1" applyNumberFormat="1" applyFont="1" applyBorder="1" applyAlignment="1">
      <alignment horizontal="right" vertical="center" wrapText="1" indent="1"/>
    </xf>
    <xf numFmtId="49" fontId="19" fillId="0" borderId="4" xfId="0" applyNumberFormat="1" applyFont="1" applyBorder="1" applyAlignment="1">
      <alignment horizontal="center" vertical="center" wrapText="1"/>
    </xf>
    <xf numFmtId="166" fontId="19" fillId="0" borderId="4" xfId="2" applyNumberFormat="1" applyFont="1" applyFill="1" applyBorder="1" applyAlignment="1">
      <alignment horizontal="right" vertical="center" wrapText="1" indent="1"/>
    </xf>
    <xf numFmtId="166" fontId="5" fillId="0" borderId="4" xfId="2" applyNumberFormat="1" applyFont="1" applyFill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left" vertical="top" indent="1"/>
    </xf>
    <xf numFmtId="0" fontId="19" fillId="0" borderId="6" xfId="0" applyFont="1" applyBorder="1" applyAlignment="1">
      <alignment horizontal="left" vertical="top" indent="1"/>
    </xf>
    <xf numFmtId="49" fontId="23" fillId="0" borderId="21" xfId="0" applyNumberFormat="1" applyFont="1" applyBorder="1" applyAlignment="1">
      <alignment horizontal="left" vertical="top" indent="1"/>
    </xf>
    <xf numFmtId="0" fontId="23" fillId="0" borderId="21" xfId="0" applyFont="1" applyBorder="1" applyAlignment="1">
      <alignment horizontal="left" vertical="top" indent="1"/>
    </xf>
    <xf numFmtId="165" fontId="19" fillId="3" borderId="7" xfId="1" applyNumberFormat="1" applyFont="1" applyFill="1" applyBorder="1" applyAlignment="1">
      <alignment horizontal="right" vertical="center" wrapText="1" indent="1"/>
    </xf>
    <xf numFmtId="165" fontId="19" fillId="0" borderId="7" xfId="0" applyNumberFormat="1" applyFont="1" applyBorder="1" applyAlignment="1">
      <alignment horizontal="right" vertical="center" wrapText="1" indent="1"/>
    </xf>
    <xf numFmtId="165" fontId="5" fillId="0" borderId="7" xfId="0" applyNumberFormat="1" applyFont="1" applyBorder="1" applyAlignment="1">
      <alignment horizontal="right" vertical="center" indent="1"/>
    </xf>
    <xf numFmtId="165" fontId="19" fillId="3" borderId="7" xfId="0" applyNumberFormat="1" applyFont="1" applyFill="1" applyBorder="1" applyAlignment="1">
      <alignment horizontal="right" vertical="center" wrapText="1" indent="1"/>
    </xf>
    <xf numFmtId="3" fontId="19" fillId="3" borderId="39" xfId="0" applyNumberFormat="1" applyFont="1" applyFill="1" applyBorder="1" applyAlignment="1">
      <alignment horizontal="center" vertical="center" wrapText="1"/>
    </xf>
    <xf numFmtId="49" fontId="23" fillId="0" borderId="56" xfId="0" applyNumberFormat="1" applyFont="1" applyBorder="1" applyAlignment="1">
      <alignment horizontal="left" vertical="top" indent="1"/>
    </xf>
    <xf numFmtId="3" fontId="19" fillId="3" borderId="57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left" vertical="top" indent="1"/>
    </xf>
    <xf numFmtId="0" fontId="5" fillId="0" borderId="59" xfId="0" applyFont="1" applyBorder="1" applyAlignment="1">
      <alignment horizontal="left" vertical="top" indent="1"/>
    </xf>
    <xf numFmtId="49" fontId="19" fillId="3" borderId="60" xfId="0" applyNumberFormat="1" applyFont="1" applyFill="1" applyBorder="1" applyAlignment="1">
      <alignment horizontal="left" vertical="top" wrapText="1" indent="1"/>
    </xf>
    <xf numFmtId="3" fontId="19" fillId="0" borderId="60" xfId="0" applyNumberFormat="1" applyFont="1" applyBorder="1" applyAlignment="1">
      <alignment horizontal="right" vertical="center" wrapText="1" indent="1"/>
    </xf>
    <xf numFmtId="49" fontId="19" fillId="3" borderId="60" xfId="0" applyNumberFormat="1" applyFont="1" applyFill="1" applyBorder="1" applyAlignment="1">
      <alignment horizontal="center" vertical="center" wrapText="1"/>
    </xf>
    <xf numFmtId="0" fontId="20" fillId="0" borderId="61" xfId="0" applyFont="1" applyBorder="1" applyAlignment="1">
      <alignment horizontal="left" vertical="top" indent="1"/>
    </xf>
    <xf numFmtId="0" fontId="5" fillId="0" borderId="62" xfId="0" applyFont="1" applyBorder="1" applyAlignment="1">
      <alignment horizontal="left" vertical="top" indent="1"/>
    </xf>
    <xf numFmtId="3" fontId="19" fillId="0" borderId="7" xfId="0" applyNumberFormat="1" applyFont="1" applyBorder="1" applyAlignment="1">
      <alignment horizontal="right" vertical="center" wrapText="1" indent="1"/>
    </xf>
    <xf numFmtId="3" fontId="5" fillId="0" borderId="7" xfId="0" applyNumberFormat="1" applyFont="1" applyBorder="1" applyAlignment="1">
      <alignment horizontal="right" vertical="center" indent="1"/>
    </xf>
    <xf numFmtId="0" fontId="20" fillId="0" borderId="63" xfId="0" applyFont="1" applyBorder="1" applyAlignment="1">
      <alignment horizontal="left" vertical="top" indent="1"/>
    </xf>
    <xf numFmtId="49" fontId="19" fillId="3" borderId="64" xfId="0" applyNumberFormat="1" applyFont="1" applyFill="1" applyBorder="1" applyAlignment="1">
      <alignment horizontal="left" vertical="top" wrapText="1" indent="2"/>
    </xf>
    <xf numFmtId="49" fontId="19" fillId="3" borderId="23" xfId="0" applyNumberFormat="1" applyFont="1" applyFill="1" applyBorder="1" applyAlignment="1">
      <alignment horizontal="left" vertical="top" wrapText="1" indent="2"/>
    </xf>
    <xf numFmtId="0" fontId="5" fillId="0" borderId="65" xfId="0" applyFont="1" applyBorder="1" applyAlignment="1">
      <alignment horizontal="left" vertical="top" indent="1"/>
    </xf>
    <xf numFmtId="3" fontId="19" fillId="3" borderId="4" xfId="0" applyNumberFormat="1" applyFont="1" applyFill="1" applyBorder="1" applyAlignment="1">
      <alignment horizontal="left" vertical="top" wrapText="1" indent="2"/>
    </xf>
    <xf numFmtId="167" fontId="5" fillId="0" borderId="4" xfId="0" applyNumberFormat="1" applyFont="1" applyBorder="1" applyAlignment="1">
      <alignment horizontal="right" vertical="center" indent="1"/>
    </xf>
    <xf numFmtId="0" fontId="20" fillId="0" borderId="66" xfId="0" applyFont="1" applyBorder="1" applyAlignment="1">
      <alignment horizontal="left" vertical="top" indent="1"/>
    </xf>
    <xf numFmtId="0" fontId="20" fillId="0" borderId="67" xfId="0" applyFont="1" applyBorder="1" applyAlignment="1">
      <alignment horizontal="left" vertical="top" indent="1"/>
    </xf>
    <xf numFmtId="3" fontId="5" fillId="0" borderId="4" xfId="0" applyNumberFormat="1" applyFont="1" applyBorder="1" applyAlignment="1">
      <alignment horizontal="right" vertical="center" indent="1"/>
    </xf>
    <xf numFmtId="0" fontId="5" fillId="0" borderId="29" xfId="0" applyFont="1" applyBorder="1" applyAlignment="1">
      <alignment horizontal="left" vertical="top" indent="1"/>
    </xf>
    <xf numFmtId="0" fontId="5" fillId="0" borderId="71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1"/>
    </xf>
    <xf numFmtId="49" fontId="19" fillId="0" borderId="20" xfId="0" applyNumberFormat="1" applyFont="1" applyBorder="1" applyAlignment="1">
      <alignment horizontal="left" vertical="top" wrapText="1" indent="2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top" wrapText="1" indent="1"/>
    </xf>
    <xf numFmtId="49" fontId="19" fillId="3" borderId="64" xfId="0" applyNumberFormat="1" applyFont="1" applyFill="1" applyBorder="1" applyAlignment="1">
      <alignment horizontal="left" vertical="top" wrapText="1" indent="1"/>
    </xf>
    <xf numFmtId="49" fontId="19" fillId="3" borderId="57" xfId="0" applyNumberFormat="1" applyFont="1" applyFill="1" applyBorder="1" applyAlignment="1">
      <alignment horizontal="left" vertical="top" wrapText="1" indent="1"/>
    </xf>
    <xf numFmtId="0" fontId="5" fillId="0" borderId="23" xfId="0" applyFont="1" applyBorder="1" applyAlignment="1">
      <alignment horizontal="left" vertical="top" wrapText="1" indent="1"/>
    </xf>
    <xf numFmtId="0" fontId="20" fillId="0" borderId="55" xfId="0" applyFont="1" applyBorder="1" applyAlignment="1">
      <alignment horizontal="left" vertical="top" wrapText="1" indent="1"/>
    </xf>
    <xf numFmtId="49" fontId="19" fillId="3" borderId="64" xfId="0" applyNumberFormat="1" applyFont="1" applyFill="1" applyBorder="1" applyAlignment="1">
      <alignment horizontal="left" vertical="top" wrapText="1" indent="3"/>
    </xf>
    <xf numFmtId="9" fontId="19" fillId="0" borderId="7" xfId="2" applyFont="1" applyBorder="1" applyAlignment="1">
      <alignment horizontal="right" vertical="center" wrapText="1" indent="1"/>
    </xf>
    <xf numFmtId="166" fontId="19" fillId="0" borderId="7" xfId="2" applyNumberFormat="1" applyFont="1" applyBorder="1" applyAlignment="1">
      <alignment horizontal="right" vertical="center" wrapText="1" indent="1"/>
    </xf>
    <xf numFmtId="0" fontId="5" fillId="0" borderId="72" xfId="0" applyFont="1" applyBorder="1" applyAlignment="1">
      <alignment horizontal="left" vertical="top" indent="1"/>
    </xf>
    <xf numFmtId="0" fontId="5" fillId="0" borderId="73" xfId="0" applyFont="1" applyBorder="1" applyAlignment="1">
      <alignment horizontal="left" vertical="top" indent="1"/>
    </xf>
    <xf numFmtId="0" fontId="20" fillId="0" borderId="74" xfId="0" applyFont="1" applyBorder="1" applyAlignment="1">
      <alignment horizontal="left" vertical="top" indent="1"/>
    </xf>
    <xf numFmtId="0" fontId="20" fillId="0" borderId="75" xfId="0" applyFont="1" applyBorder="1" applyAlignment="1">
      <alignment horizontal="left" vertical="top" indent="1"/>
    </xf>
    <xf numFmtId="49" fontId="19" fillId="0" borderId="64" xfId="0" applyNumberFormat="1" applyFont="1" applyBorder="1" applyAlignment="1">
      <alignment horizontal="left" vertical="top" wrapText="1" indent="1"/>
    </xf>
    <xf numFmtId="49" fontId="19" fillId="0" borderId="64" xfId="0" applyNumberFormat="1" applyFont="1" applyBorder="1" applyAlignment="1">
      <alignment horizontal="left" vertical="top" wrapText="1" indent="2"/>
    </xf>
    <xf numFmtId="0" fontId="5" fillId="0" borderId="76" xfId="0" applyFont="1" applyBorder="1" applyAlignment="1">
      <alignment horizontal="left" vertical="top" indent="1"/>
    </xf>
    <xf numFmtId="0" fontId="20" fillId="0" borderId="78" xfId="0" applyFont="1" applyBorder="1" applyAlignment="1">
      <alignment horizontal="left" vertical="top" indent="1"/>
    </xf>
    <xf numFmtId="0" fontId="5" fillId="0" borderId="55" xfId="0" applyFont="1" applyBorder="1" applyAlignment="1">
      <alignment horizontal="left" vertical="top" indent="1"/>
    </xf>
    <xf numFmtId="166" fontId="19" fillId="0" borderId="7" xfId="2" applyNumberFormat="1" applyFont="1" applyFill="1" applyBorder="1" applyAlignment="1">
      <alignment horizontal="right" vertical="center" wrapText="1" indent="1"/>
    </xf>
    <xf numFmtId="0" fontId="20" fillId="0" borderId="55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20" fillId="0" borderId="77" xfId="0" applyFont="1" applyBorder="1" applyAlignment="1">
      <alignment horizontal="left" vertical="top" indent="1"/>
    </xf>
    <xf numFmtId="0" fontId="19" fillId="0" borderId="76" xfId="0" applyFont="1" applyBorder="1" applyAlignment="1">
      <alignment horizontal="left" vertical="top" wrapText="1" indent="1"/>
    </xf>
    <xf numFmtId="0" fontId="5" fillId="3" borderId="64" xfId="0" applyFont="1" applyFill="1" applyBorder="1" applyAlignment="1">
      <alignment horizontal="left" vertical="top" indent="2"/>
    </xf>
    <xf numFmtId="41" fontId="5" fillId="0" borderId="7" xfId="0" applyNumberFormat="1" applyFont="1" applyBorder="1" applyAlignment="1">
      <alignment horizontal="right" vertical="center" indent="1"/>
    </xf>
    <xf numFmtId="0" fontId="20" fillId="0" borderId="77" xfId="0" applyFont="1" applyBorder="1" applyAlignment="1">
      <alignment horizontal="left" vertical="top" wrapText="1" indent="1"/>
    </xf>
    <xf numFmtId="0" fontId="5" fillId="0" borderId="64" xfId="0" applyFont="1" applyBorder="1" applyAlignment="1">
      <alignment horizontal="left" vertical="top" indent="3"/>
    </xf>
    <xf numFmtId="0" fontId="20" fillId="0" borderId="0" xfId="0" applyFont="1" applyAlignment="1">
      <alignment horizontal="left" vertical="top" wrapText="1" indent="1"/>
    </xf>
    <xf numFmtId="0" fontId="20" fillId="0" borderId="78" xfId="0" applyFont="1" applyBorder="1" applyAlignment="1">
      <alignment horizontal="left" vertical="top" wrapText="1" indent="1"/>
    </xf>
    <xf numFmtId="0" fontId="5" fillId="3" borderId="23" xfId="0" applyFont="1" applyFill="1" applyBorder="1" applyAlignment="1">
      <alignment horizontal="left" vertical="top" indent="2"/>
    </xf>
    <xf numFmtId="41" fontId="5" fillId="0" borderId="30" xfId="0" applyNumberFormat="1" applyFont="1" applyBorder="1" applyAlignment="1">
      <alignment horizontal="right" vertical="center" indent="1"/>
    </xf>
    <xf numFmtId="0" fontId="19" fillId="0" borderId="37" xfId="0" applyFont="1" applyBorder="1" applyAlignment="1">
      <alignment horizontal="left" vertical="top" wrapText="1" indent="1"/>
    </xf>
    <xf numFmtId="49" fontId="19" fillId="3" borderId="53" xfId="0" applyNumberFormat="1" applyFont="1" applyFill="1" applyBorder="1" applyAlignment="1">
      <alignment horizontal="left" vertical="top" wrapText="1" indent="1"/>
    </xf>
    <xf numFmtId="166" fontId="19" fillId="0" borderId="60" xfId="2" applyNumberFormat="1" applyFont="1" applyBorder="1" applyAlignment="1">
      <alignment horizontal="right" vertical="center" wrapText="1" indent="1"/>
    </xf>
    <xf numFmtId="49" fontId="19" fillId="3" borderId="79" xfId="0" applyNumberFormat="1" applyFont="1" applyFill="1" applyBorder="1" applyAlignment="1">
      <alignment horizontal="left" vertical="top" wrapText="1" indent="2"/>
    </xf>
    <xf numFmtId="0" fontId="20" fillId="0" borderId="68" xfId="0" applyFont="1" applyBorder="1" applyAlignment="1">
      <alignment horizontal="left" vertical="top" wrapText="1" indent="1"/>
    </xf>
    <xf numFmtId="49" fontId="19" fillId="3" borderId="46" xfId="0" applyNumberFormat="1" applyFont="1" applyFill="1" applyBorder="1" applyAlignment="1">
      <alignment horizontal="left" vertical="top" wrapText="1" indent="1"/>
    </xf>
    <xf numFmtId="166" fontId="19" fillId="0" borderId="69" xfId="2" applyNumberFormat="1" applyFont="1" applyBorder="1" applyAlignment="1">
      <alignment horizontal="right" vertical="center" wrapText="1" indent="1"/>
    </xf>
    <xf numFmtId="0" fontId="5" fillId="0" borderId="80" xfId="0" applyFont="1" applyBorder="1" applyAlignment="1">
      <alignment horizontal="left" vertical="top" wrapText="1" indent="1"/>
    </xf>
    <xf numFmtId="0" fontId="5" fillId="3" borderId="70" xfId="0" applyFont="1" applyFill="1" applyBorder="1" applyAlignment="1">
      <alignment horizontal="left" vertical="top" indent="1"/>
    </xf>
    <xf numFmtId="3" fontId="19" fillId="0" borderId="33" xfId="0" applyNumberFormat="1" applyFont="1" applyBorder="1" applyAlignment="1">
      <alignment horizontal="right" vertical="center" wrapText="1" indent="1"/>
    </xf>
    <xf numFmtId="0" fontId="5" fillId="0" borderId="76" xfId="0" applyFont="1" applyBorder="1" applyAlignment="1">
      <alignment horizontal="left" vertical="top" wrapText="1" indent="1"/>
    </xf>
    <xf numFmtId="0" fontId="5" fillId="0" borderId="77" xfId="0" applyFont="1" applyBorder="1" applyAlignment="1">
      <alignment horizontal="left" vertical="top" wrapText="1" indent="1"/>
    </xf>
    <xf numFmtId="0" fontId="20" fillId="0" borderId="56" xfId="0" applyFont="1" applyBorder="1" applyAlignment="1">
      <alignment horizontal="left" vertical="top" indent="1"/>
    </xf>
    <xf numFmtId="0" fontId="5" fillId="3" borderId="64" xfId="0" applyFont="1" applyFill="1" applyBorder="1" applyAlignment="1">
      <alignment horizontal="left" vertical="top" indent="3"/>
    </xf>
    <xf numFmtId="0" fontId="5" fillId="0" borderId="49" xfId="0" applyFont="1" applyBorder="1" applyAlignment="1">
      <alignment horizontal="left" vertical="top" wrapText="1" indent="1"/>
    </xf>
    <xf numFmtId="0" fontId="5" fillId="0" borderId="53" xfId="0" applyFont="1" applyBorder="1" applyAlignment="1">
      <alignment horizontal="left" vertical="top" indent="1"/>
    </xf>
    <xf numFmtId="0" fontId="20" fillId="0" borderId="80" xfId="0" applyFont="1" applyBorder="1" applyAlignment="1">
      <alignment horizontal="left" vertical="top" wrapText="1" indent="1"/>
    </xf>
    <xf numFmtId="0" fontId="5" fillId="0" borderId="79" xfId="0" applyFont="1" applyBorder="1" applyAlignment="1">
      <alignment horizontal="left" vertical="top" indent="2"/>
    </xf>
    <xf numFmtId="0" fontId="5" fillId="0" borderId="46" xfId="0" applyFont="1" applyBorder="1" applyAlignment="1">
      <alignment horizontal="left" vertical="top" indent="1"/>
    </xf>
    <xf numFmtId="49" fontId="19" fillId="3" borderId="35" xfId="0" applyNumberFormat="1" applyFont="1" applyFill="1" applyBorder="1" applyAlignment="1">
      <alignment horizontal="left" vertical="top" wrapText="1" indent="1"/>
    </xf>
    <xf numFmtId="49" fontId="19" fillId="3" borderId="81" xfId="0" applyNumberFormat="1" applyFont="1" applyFill="1" applyBorder="1" applyAlignment="1">
      <alignment horizontal="left" vertical="top" wrapText="1" indent="1"/>
    </xf>
    <xf numFmtId="166" fontId="19" fillId="3" borderId="7" xfId="2" applyNumberFormat="1" applyFont="1" applyFill="1" applyBorder="1" applyAlignment="1">
      <alignment horizontal="right" vertical="center" wrapText="1" indent="1"/>
    </xf>
    <xf numFmtId="49" fontId="19" fillId="3" borderId="7" xfId="0" applyNumberFormat="1" applyFont="1" applyFill="1" applyBorder="1" applyAlignment="1">
      <alignment horizontal="right" vertical="center" wrapText="1" indent="1"/>
    </xf>
    <xf numFmtId="49" fontId="20" fillId="3" borderId="82" xfId="0" applyNumberFormat="1" applyFont="1" applyFill="1" applyBorder="1" applyAlignment="1">
      <alignment horizontal="left" vertical="top" wrapText="1" indent="1"/>
    </xf>
    <xf numFmtId="49" fontId="20" fillId="3" borderId="83" xfId="0" applyNumberFormat="1" applyFont="1" applyFill="1" applyBorder="1" applyAlignment="1">
      <alignment horizontal="left" vertical="top" wrapText="1" indent="1"/>
    </xf>
    <xf numFmtId="49" fontId="19" fillId="3" borderId="23" xfId="0" applyNumberFormat="1" applyFont="1" applyFill="1" applyBorder="1" applyAlignment="1">
      <alignment horizontal="left" vertical="top" wrapText="1" indent="1"/>
    </xf>
    <xf numFmtId="49" fontId="20" fillId="3" borderId="55" xfId="0" applyNumberFormat="1" applyFont="1" applyFill="1" applyBorder="1" applyAlignment="1">
      <alignment horizontal="left" vertical="top" wrapText="1" indent="1"/>
    </xf>
    <xf numFmtId="49" fontId="19" fillId="3" borderId="76" xfId="0" applyNumberFormat="1" applyFont="1" applyFill="1" applyBorder="1" applyAlignment="1">
      <alignment horizontal="left" vertical="top" wrapText="1" indent="1"/>
    </xf>
    <xf numFmtId="49" fontId="20" fillId="3" borderId="77" xfId="0" applyNumberFormat="1" applyFont="1" applyFill="1" applyBorder="1" applyAlignment="1">
      <alignment horizontal="left" vertical="top" wrapText="1" indent="1"/>
    </xf>
    <xf numFmtId="49" fontId="20" fillId="3" borderId="78" xfId="0" applyNumberFormat="1" applyFont="1" applyFill="1" applyBorder="1" applyAlignment="1">
      <alignment horizontal="left" vertical="top" wrapText="1" indent="1"/>
    </xf>
    <xf numFmtId="49" fontId="19" fillId="0" borderId="7" xfId="0" applyNumberFormat="1" applyFont="1" applyBorder="1" applyAlignment="1">
      <alignment horizontal="right" vertical="center" wrapText="1" indent="1"/>
    </xf>
    <xf numFmtId="165" fontId="19" fillId="0" borderId="7" xfId="1" applyNumberFormat="1" applyFont="1" applyFill="1" applyBorder="1" applyAlignment="1">
      <alignment horizontal="right" vertical="center" wrapText="1" indent="1"/>
    </xf>
    <xf numFmtId="49" fontId="19" fillId="3" borderId="26" xfId="0" applyNumberFormat="1" applyFont="1" applyFill="1" applyBorder="1" applyAlignment="1">
      <alignment horizontal="left" vertical="top" wrapText="1" indent="1"/>
    </xf>
    <xf numFmtId="49" fontId="20" fillId="3" borderId="84" xfId="0" applyNumberFormat="1" applyFont="1" applyFill="1" applyBorder="1" applyAlignment="1">
      <alignment horizontal="left" vertical="top" wrapText="1" indent="1"/>
    </xf>
    <xf numFmtId="49" fontId="19" fillId="3" borderId="49" xfId="0" applyNumberFormat="1" applyFont="1" applyFill="1" applyBorder="1" applyAlignment="1">
      <alignment horizontal="left" vertical="top" wrapText="1" indent="1"/>
    </xf>
    <xf numFmtId="49" fontId="20" fillId="3" borderId="80" xfId="0" applyNumberFormat="1" applyFont="1" applyFill="1" applyBorder="1" applyAlignment="1">
      <alignment horizontal="left" vertical="top" wrapText="1" indent="1"/>
    </xf>
    <xf numFmtId="49" fontId="19" fillId="3" borderId="85" xfId="0" applyNumberFormat="1" applyFont="1" applyFill="1" applyBorder="1" applyAlignment="1">
      <alignment horizontal="left" vertical="top" wrapText="1" indent="1"/>
    </xf>
    <xf numFmtId="165" fontId="19" fillId="0" borderId="7" xfId="1" applyNumberFormat="1" applyFont="1" applyBorder="1" applyAlignment="1">
      <alignment horizontal="right" vertical="center" wrapText="1" indent="1"/>
    </xf>
    <xf numFmtId="49" fontId="20" fillId="3" borderId="86" xfId="0" applyNumberFormat="1" applyFont="1" applyFill="1" applyBorder="1" applyAlignment="1">
      <alignment horizontal="left" vertical="top" wrapText="1" indent="1"/>
    </xf>
    <xf numFmtId="49" fontId="19" fillId="3" borderId="87" xfId="0" applyNumberFormat="1" applyFont="1" applyFill="1" applyBorder="1" applyAlignment="1">
      <alignment horizontal="left" vertical="top" wrapText="1" indent="1"/>
    </xf>
    <xf numFmtId="49" fontId="20" fillId="3" borderId="88" xfId="0" applyNumberFormat="1" applyFont="1" applyFill="1" applyBorder="1" applyAlignment="1">
      <alignment horizontal="left" vertical="top" wrapText="1" indent="1"/>
    </xf>
    <xf numFmtId="49" fontId="19" fillId="0" borderId="64" xfId="0" applyNumberFormat="1" applyFont="1" applyBorder="1" applyAlignment="1">
      <alignment horizontal="left" vertical="top" wrapText="1" indent="3"/>
    </xf>
    <xf numFmtId="49" fontId="20" fillId="3" borderId="90" xfId="0" applyNumberFormat="1" applyFont="1" applyFill="1" applyBorder="1" applyAlignment="1">
      <alignment horizontal="left" vertical="top" wrapText="1" indent="1"/>
    </xf>
    <xf numFmtId="49" fontId="19" fillId="0" borderId="0" xfId="0" applyNumberFormat="1" applyFont="1" applyAlignment="1">
      <alignment horizontal="left" vertical="top" wrapText="1" indent="1"/>
    </xf>
    <xf numFmtId="49" fontId="19" fillId="3" borderId="0" xfId="0" applyNumberFormat="1" applyFont="1" applyFill="1" applyAlignment="1">
      <alignment horizontal="left" vertical="top" wrapText="1" indent="1"/>
    </xf>
    <xf numFmtId="49" fontId="19" fillId="3" borderId="45" xfId="0" applyNumberFormat="1" applyFont="1" applyFill="1" applyBorder="1" applyAlignment="1">
      <alignment horizontal="left" vertical="top" wrapText="1" indent="1"/>
    </xf>
    <xf numFmtId="166" fontId="19" fillId="3" borderId="7" xfId="0" applyNumberFormat="1" applyFont="1" applyFill="1" applyBorder="1" applyAlignment="1">
      <alignment horizontal="right" vertical="center" wrapText="1" indent="1"/>
    </xf>
    <xf numFmtId="49" fontId="20" fillId="3" borderId="0" xfId="0" applyNumberFormat="1" applyFont="1" applyFill="1" applyAlignment="1">
      <alignment horizontal="left" vertical="top" wrapText="1" indent="1"/>
    </xf>
    <xf numFmtId="49" fontId="20" fillId="3" borderId="47" xfId="0" applyNumberFormat="1" applyFont="1" applyFill="1" applyBorder="1" applyAlignment="1">
      <alignment horizontal="left" vertical="top" wrapText="1" indent="1"/>
    </xf>
    <xf numFmtId="49" fontId="20" fillId="3" borderId="11" xfId="0" applyNumberFormat="1" applyFont="1" applyFill="1" applyBorder="1" applyAlignment="1">
      <alignment horizontal="left" vertical="top" wrapText="1" indent="1"/>
    </xf>
    <xf numFmtId="49" fontId="19" fillId="3" borderId="44" xfId="0" applyNumberFormat="1" applyFont="1" applyFill="1" applyBorder="1" applyAlignment="1">
      <alignment horizontal="left" vertical="top" wrapText="1" indent="1"/>
    </xf>
    <xf numFmtId="49" fontId="20" fillId="3" borderId="91" xfId="0" applyNumberFormat="1" applyFont="1" applyFill="1" applyBorder="1" applyAlignment="1">
      <alignment horizontal="left" vertical="top" wrapText="1" indent="1"/>
    </xf>
    <xf numFmtId="49" fontId="5" fillId="3" borderId="64" xfId="0" applyNumberFormat="1" applyFont="1" applyFill="1" applyBorder="1" applyAlignment="1">
      <alignment horizontal="left" vertical="top" wrapText="1" indent="2"/>
    </xf>
    <xf numFmtId="49" fontId="20" fillId="3" borderId="92" xfId="0" applyNumberFormat="1" applyFont="1" applyFill="1" applyBorder="1" applyAlignment="1">
      <alignment horizontal="left" vertical="top" wrapText="1" indent="1"/>
    </xf>
    <xf numFmtId="49" fontId="20" fillId="3" borderId="48" xfId="0" applyNumberFormat="1" applyFont="1" applyFill="1" applyBorder="1" applyAlignment="1">
      <alignment horizontal="left" vertical="top" wrapText="1" indent="1"/>
    </xf>
    <xf numFmtId="166" fontId="19" fillId="3" borderId="30" xfId="2" applyNumberFormat="1" applyFont="1" applyFill="1" applyBorder="1" applyAlignment="1">
      <alignment horizontal="right" vertical="center" wrapText="1" indent="1"/>
    </xf>
    <xf numFmtId="166" fontId="19" fillId="0" borderId="30" xfId="2" applyNumberFormat="1" applyFont="1" applyBorder="1" applyAlignment="1">
      <alignment horizontal="right" vertical="center" wrapText="1" indent="1"/>
    </xf>
    <xf numFmtId="166" fontId="19" fillId="3" borderId="30" xfId="0" applyNumberFormat="1" applyFont="1" applyFill="1" applyBorder="1" applyAlignment="1">
      <alignment horizontal="right" vertical="center" wrapText="1" indent="1"/>
    </xf>
    <xf numFmtId="49" fontId="19" fillId="3" borderId="93" xfId="0" applyNumberFormat="1" applyFont="1" applyFill="1" applyBorder="1" applyAlignment="1">
      <alignment horizontal="left" vertical="top" wrapText="1" indent="1"/>
    </xf>
    <xf numFmtId="49" fontId="19" fillId="3" borderId="94" xfId="0" applyNumberFormat="1" applyFont="1" applyFill="1" applyBorder="1" applyAlignment="1">
      <alignment horizontal="left" vertical="top" wrapText="1" indent="1"/>
    </xf>
    <xf numFmtId="49" fontId="20" fillId="3" borderId="93" xfId="0" applyNumberFormat="1" applyFont="1" applyFill="1" applyBorder="1" applyAlignment="1">
      <alignment horizontal="left" vertical="top" wrapText="1" indent="1"/>
    </xf>
    <xf numFmtId="49" fontId="20" fillId="3" borderId="96" xfId="0" applyNumberFormat="1" applyFont="1" applyFill="1" applyBorder="1" applyAlignment="1">
      <alignment horizontal="left" vertical="top" wrapText="1" indent="1"/>
    </xf>
    <xf numFmtId="49" fontId="19" fillId="3" borderId="97" xfId="0" applyNumberFormat="1" applyFont="1" applyFill="1" applyBorder="1" applyAlignment="1">
      <alignment horizontal="left" vertical="top" wrapText="1" indent="2"/>
    </xf>
    <xf numFmtId="166" fontId="19" fillId="3" borderId="98" xfId="2" applyNumberFormat="1" applyFont="1" applyFill="1" applyBorder="1" applyAlignment="1">
      <alignment horizontal="right" vertical="center" wrapText="1" indent="1"/>
    </xf>
    <xf numFmtId="166" fontId="19" fillId="3" borderId="98" xfId="0" applyNumberFormat="1" applyFont="1" applyFill="1" applyBorder="1" applyAlignment="1">
      <alignment horizontal="right" vertical="center" wrapText="1" indent="1"/>
    </xf>
    <xf numFmtId="49" fontId="19" fillId="3" borderId="29" xfId="0" applyNumberFormat="1" applyFont="1" applyFill="1" applyBorder="1" applyAlignment="1">
      <alignment horizontal="left" vertical="top" wrapText="1" indent="1"/>
    </xf>
    <xf numFmtId="49" fontId="19" fillId="3" borderId="99" xfId="0" applyNumberFormat="1" applyFont="1" applyFill="1" applyBorder="1" applyAlignment="1">
      <alignment horizontal="left" vertical="top" wrapText="1" indent="1"/>
    </xf>
    <xf numFmtId="165" fontId="19" fillId="3" borderId="100" xfId="1" quotePrefix="1" applyNumberFormat="1" applyFont="1" applyFill="1" applyBorder="1" applyAlignment="1">
      <alignment horizontal="right" vertical="center" wrapText="1" indent="1"/>
    </xf>
    <xf numFmtId="49" fontId="20" fillId="3" borderId="2" xfId="0" applyNumberFormat="1" applyFont="1" applyFill="1" applyBorder="1" applyAlignment="1">
      <alignment horizontal="left" vertical="top" wrapText="1" indent="1"/>
    </xf>
    <xf numFmtId="165" fontId="19" fillId="0" borderId="7" xfId="1" quotePrefix="1" applyNumberFormat="1" applyFont="1" applyFill="1" applyBorder="1" applyAlignment="1">
      <alignment horizontal="right" vertical="center" wrapText="1" indent="1"/>
    </xf>
    <xf numFmtId="165" fontId="19" fillId="3" borderId="7" xfId="1" quotePrefix="1" applyNumberFormat="1" applyFont="1" applyFill="1" applyBorder="1" applyAlignment="1">
      <alignment horizontal="right" vertical="center" wrapText="1" indent="1"/>
    </xf>
    <xf numFmtId="49" fontId="19" fillId="3" borderId="31" xfId="0" applyNumberFormat="1" applyFont="1" applyFill="1" applyBorder="1" applyAlignment="1">
      <alignment horizontal="left" vertical="top" wrapText="1" indent="1"/>
    </xf>
    <xf numFmtId="49" fontId="19" fillId="3" borderId="1" xfId="0" applyNumberFormat="1" applyFont="1" applyFill="1" applyBorder="1" applyAlignment="1">
      <alignment horizontal="left" vertical="top" wrapText="1" indent="1"/>
    </xf>
    <xf numFmtId="49" fontId="20" fillId="3" borderId="34" xfId="0" applyNumberFormat="1" applyFont="1" applyFill="1" applyBorder="1" applyAlignment="1">
      <alignment horizontal="left" vertical="top" wrapText="1" indent="1"/>
    </xf>
    <xf numFmtId="49" fontId="19" fillId="3" borderId="27" xfId="0" applyNumberFormat="1" applyFont="1" applyFill="1" applyBorder="1" applyAlignment="1">
      <alignment horizontal="left" vertical="top" wrapText="1" indent="1"/>
    </xf>
    <xf numFmtId="49" fontId="20" fillId="3" borderId="1" xfId="0" applyNumberFormat="1" applyFont="1" applyFill="1" applyBorder="1" applyAlignment="1">
      <alignment horizontal="left" vertical="top" wrapText="1" indent="1"/>
    </xf>
    <xf numFmtId="49" fontId="19" fillId="3" borderId="30" xfId="0" applyNumberFormat="1" applyFont="1" applyFill="1" applyBorder="1" applyAlignment="1">
      <alignment horizontal="left" vertical="top" wrapText="1" indent="1"/>
    </xf>
    <xf numFmtId="167" fontId="18" fillId="0" borderId="7" xfId="0" applyNumberFormat="1" applyFont="1" applyBorder="1" applyAlignment="1">
      <alignment horizontal="right" vertical="center" wrapText="1" indent="1"/>
    </xf>
    <xf numFmtId="49" fontId="19" fillId="3" borderId="38" xfId="0" applyNumberFormat="1" applyFont="1" applyFill="1" applyBorder="1" applyAlignment="1">
      <alignment horizontal="left" vertical="top" wrapText="1" indent="2"/>
    </xf>
    <xf numFmtId="165" fontId="19" fillId="0" borderId="101" xfId="1" quotePrefix="1" applyNumberFormat="1" applyFont="1" applyFill="1" applyBorder="1" applyAlignment="1">
      <alignment horizontal="right" vertical="center" wrapText="1" indent="1"/>
    </xf>
    <xf numFmtId="165" fontId="19" fillId="3" borderId="101" xfId="1" quotePrefix="1" applyNumberFormat="1" applyFont="1" applyFill="1" applyBorder="1" applyAlignment="1">
      <alignment horizontal="right" vertical="center" wrapText="1" indent="1"/>
    </xf>
    <xf numFmtId="49" fontId="19" fillId="3" borderId="102" xfId="0" applyNumberFormat="1" applyFont="1" applyFill="1" applyBorder="1" applyAlignment="1">
      <alignment horizontal="left" vertical="top" wrapText="1" indent="1"/>
    </xf>
    <xf numFmtId="49" fontId="19" fillId="3" borderId="103" xfId="0" applyNumberFormat="1" applyFont="1" applyFill="1" applyBorder="1" applyAlignment="1">
      <alignment horizontal="left" vertical="top" wrapText="1" indent="1"/>
    </xf>
    <xf numFmtId="49" fontId="20" fillId="3" borderId="104" xfId="0" applyNumberFormat="1" applyFont="1" applyFill="1" applyBorder="1" applyAlignment="1">
      <alignment horizontal="left" vertical="top" wrapText="1" indent="1"/>
    </xf>
    <xf numFmtId="2" fontId="5" fillId="0" borderId="20" xfId="0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center" vertical="center"/>
    </xf>
    <xf numFmtId="49" fontId="19" fillId="3" borderId="105" xfId="0" applyNumberFormat="1" applyFont="1" applyFill="1" applyBorder="1" applyAlignment="1">
      <alignment horizontal="left" vertical="top" wrapText="1" indent="1"/>
    </xf>
    <xf numFmtId="49" fontId="19" fillId="3" borderId="106" xfId="0" applyNumberFormat="1" applyFont="1" applyFill="1" applyBorder="1" applyAlignment="1">
      <alignment horizontal="left" vertical="top" wrapText="1" indent="1"/>
    </xf>
    <xf numFmtId="49" fontId="20" fillId="3" borderId="107" xfId="0" applyNumberFormat="1" applyFont="1" applyFill="1" applyBorder="1" applyAlignment="1">
      <alignment horizontal="left" vertical="top" wrapText="1" indent="1"/>
    </xf>
    <xf numFmtId="49" fontId="20" fillId="3" borderId="108" xfId="0" applyNumberFormat="1" applyFont="1" applyFill="1" applyBorder="1" applyAlignment="1">
      <alignment horizontal="left" vertical="top" wrapText="1" indent="1"/>
    </xf>
    <xf numFmtId="49" fontId="20" fillId="3" borderId="109" xfId="0" applyNumberFormat="1" applyFont="1" applyFill="1" applyBorder="1" applyAlignment="1">
      <alignment horizontal="left" vertical="top" wrapText="1" indent="1"/>
    </xf>
    <xf numFmtId="49" fontId="19" fillId="3" borderId="110" xfId="0" applyNumberFormat="1" applyFont="1" applyFill="1" applyBorder="1" applyAlignment="1">
      <alignment horizontal="left" vertical="top" wrapText="1" indent="1"/>
    </xf>
    <xf numFmtId="49" fontId="19" fillId="0" borderId="57" xfId="0" applyNumberFormat="1" applyFont="1" applyBorder="1" applyAlignment="1">
      <alignment horizontal="left" vertical="top" wrapText="1" indent="1"/>
    </xf>
    <xf numFmtId="3" fontId="19" fillId="0" borderId="111" xfId="0" applyNumberFormat="1" applyFont="1" applyBorder="1" applyAlignment="1">
      <alignment horizontal="right" vertical="center" wrapText="1" indent="1"/>
    </xf>
    <xf numFmtId="49" fontId="20" fillId="3" borderId="112" xfId="0" applyNumberFormat="1" applyFont="1" applyFill="1" applyBorder="1" applyAlignment="1">
      <alignment horizontal="left" vertical="top" wrapText="1" indent="1"/>
    </xf>
    <xf numFmtId="166" fontId="19" fillId="0" borderId="20" xfId="2" applyNumberFormat="1" applyFont="1" applyFill="1" applyBorder="1" applyAlignment="1">
      <alignment horizontal="right" vertical="center" wrapText="1" indent="1"/>
    </xf>
    <xf numFmtId="169" fontId="5" fillId="0" borderId="7" xfId="0" applyNumberFormat="1" applyFont="1" applyBorder="1" applyAlignment="1">
      <alignment horizontal="right" vertical="center" wrapText="1" indent="1"/>
    </xf>
    <xf numFmtId="167" fontId="19" fillId="0" borderId="20" xfId="0" applyNumberFormat="1" applyFont="1" applyBorder="1" applyAlignment="1">
      <alignment horizontal="right" vertical="center" wrapText="1" indent="1"/>
    </xf>
    <xf numFmtId="49" fontId="20" fillId="3" borderId="113" xfId="0" applyNumberFormat="1" applyFont="1" applyFill="1" applyBorder="1" applyAlignment="1">
      <alignment horizontal="left" vertical="top" wrapText="1" indent="1"/>
    </xf>
    <xf numFmtId="49" fontId="19" fillId="3" borderId="2" xfId="0" applyNumberFormat="1" applyFont="1" applyFill="1" applyBorder="1" applyAlignment="1">
      <alignment horizontal="left" vertical="top" wrapText="1" indent="1"/>
    </xf>
    <xf numFmtId="166" fontId="5" fillId="0" borderId="7" xfId="0" applyNumberFormat="1" applyFont="1" applyBorder="1" applyAlignment="1">
      <alignment horizontal="right" vertical="center" wrapText="1" indent="1"/>
    </xf>
    <xf numFmtId="1" fontId="5" fillId="0" borderId="7" xfId="0" applyNumberFormat="1" applyFont="1" applyBorder="1" applyAlignment="1">
      <alignment horizontal="righ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3" fontId="5" fillId="0" borderId="7" xfId="0" applyNumberFormat="1" applyFont="1" applyBorder="1" applyAlignment="1">
      <alignment horizontal="right" vertical="center" wrapText="1" indent="1"/>
    </xf>
    <xf numFmtId="49" fontId="20" fillId="3" borderId="41" xfId="0" applyNumberFormat="1" applyFont="1" applyFill="1" applyBorder="1" applyAlignment="1">
      <alignment horizontal="left" vertical="top" wrapText="1" indent="1"/>
    </xf>
    <xf numFmtId="49" fontId="20" fillId="3" borderId="114" xfId="0" applyNumberFormat="1" applyFont="1" applyFill="1" applyBorder="1" applyAlignment="1">
      <alignment horizontal="left" vertical="top" wrapText="1" indent="1"/>
    </xf>
    <xf numFmtId="166" fontId="5" fillId="0" borderId="101" xfId="0" applyNumberFormat="1" applyFont="1" applyBorder="1" applyAlignment="1">
      <alignment horizontal="right" vertical="center" wrapText="1" indent="1"/>
    </xf>
    <xf numFmtId="49" fontId="19" fillId="0" borderId="29" xfId="0" applyNumberFormat="1" applyFont="1" applyBorder="1" applyAlignment="1">
      <alignment horizontal="left" vertical="top" wrapText="1" indent="1"/>
    </xf>
    <xf numFmtId="0" fontId="19" fillId="0" borderId="9" xfId="0" applyFont="1" applyBorder="1" applyAlignment="1">
      <alignment horizontal="left" vertical="top" indent="1"/>
    </xf>
    <xf numFmtId="167" fontId="19" fillId="3" borderId="20" xfId="0" applyNumberFormat="1" applyFont="1" applyFill="1" applyBorder="1" applyAlignment="1">
      <alignment horizontal="right" vertical="center" wrapText="1" indent="1"/>
    </xf>
    <xf numFmtId="166" fontId="5" fillId="0" borderId="20" xfId="0" applyNumberFormat="1" applyFont="1" applyBorder="1" applyAlignment="1">
      <alignment horizontal="right" vertical="center" wrapText="1" indent="1"/>
    </xf>
    <xf numFmtId="0" fontId="17" fillId="0" borderId="11" xfId="0" applyFont="1" applyBorder="1" applyAlignment="1">
      <alignment horizontal="left" vertical="top" indent="1"/>
    </xf>
    <xf numFmtId="0" fontId="18" fillId="0" borderId="18" xfId="0" applyFont="1" applyBorder="1" applyAlignment="1">
      <alignment horizontal="left" vertical="top" indent="1"/>
    </xf>
    <xf numFmtId="49" fontId="18" fillId="3" borderId="20" xfId="0" applyNumberFormat="1" applyFont="1" applyFill="1" applyBorder="1" applyAlignment="1">
      <alignment horizontal="left" vertical="top" wrapText="1" indent="1"/>
    </xf>
    <xf numFmtId="0" fontId="17" fillId="0" borderId="21" xfId="0" applyFont="1" applyBorder="1" applyAlignment="1">
      <alignment horizontal="left" vertical="top" indent="1"/>
    </xf>
    <xf numFmtId="49" fontId="18" fillId="3" borderId="20" xfId="0" applyNumberFormat="1" applyFont="1" applyFill="1" applyBorder="1" applyAlignment="1">
      <alignment horizontal="left" vertical="top" wrapText="1" indent="2"/>
    </xf>
    <xf numFmtId="0" fontId="19" fillId="3" borderId="20" xfId="0" applyFont="1" applyFill="1" applyBorder="1" applyAlignment="1">
      <alignment horizontal="right" vertical="center" wrapText="1" indent="1"/>
    </xf>
    <xf numFmtId="0" fontId="19" fillId="0" borderId="9" xfId="0" applyFont="1" applyBorder="1" applyAlignment="1">
      <alignment horizontal="left" vertical="top" wrapText="1" indent="1"/>
    </xf>
    <xf numFmtId="9" fontId="5" fillId="0" borderId="20" xfId="0" applyNumberFormat="1" applyFont="1" applyBorder="1" applyAlignment="1">
      <alignment horizontal="right" vertical="center" wrapText="1" indent="1"/>
    </xf>
    <xf numFmtId="0" fontId="20" fillId="0" borderId="2" xfId="0" applyFont="1" applyBorder="1" applyAlignment="1">
      <alignment horizontal="left" vertical="top" wrapText="1" indent="1"/>
    </xf>
    <xf numFmtId="170" fontId="19" fillId="0" borderId="7" xfId="1" applyNumberFormat="1" applyFont="1" applyFill="1" applyBorder="1" applyAlignment="1">
      <alignment horizontal="right" vertical="center" wrapText="1" indent="1"/>
    </xf>
    <xf numFmtId="0" fontId="20" fillId="0" borderId="82" xfId="0" applyFont="1" applyBorder="1" applyAlignment="1">
      <alignment horizontal="left" vertical="top" indent="1"/>
    </xf>
    <xf numFmtId="0" fontId="20" fillId="0" borderId="89" xfId="0" applyFont="1" applyBorder="1" applyAlignment="1">
      <alignment horizontal="left" vertical="top" indent="1"/>
    </xf>
    <xf numFmtId="0" fontId="19" fillId="0" borderId="35" xfId="0" applyFont="1" applyBorder="1" applyAlignment="1">
      <alignment horizontal="left" vertical="top" indent="1"/>
    </xf>
    <xf numFmtId="0" fontId="19" fillId="0" borderId="19" xfId="0" applyFont="1" applyBorder="1" applyAlignment="1">
      <alignment horizontal="left" vertical="top" wrapText="1" indent="1"/>
    </xf>
    <xf numFmtId="166" fontId="19" fillId="0" borderId="30" xfId="2" applyNumberFormat="1" applyFont="1" applyFill="1" applyBorder="1" applyAlignment="1">
      <alignment horizontal="right" vertical="center" wrapText="1" indent="1"/>
    </xf>
    <xf numFmtId="9" fontId="19" fillId="0" borderId="7" xfId="2" applyFont="1" applyFill="1" applyBorder="1" applyAlignment="1">
      <alignment horizontal="right" vertical="center" wrapText="1" indent="1"/>
    </xf>
    <xf numFmtId="170" fontId="19" fillId="0" borderId="7" xfId="1" quotePrefix="1" applyNumberFormat="1" applyFont="1" applyFill="1" applyBorder="1" applyAlignment="1">
      <alignment horizontal="right" vertical="center" wrapText="1" indent="1"/>
    </xf>
    <xf numFmtId="0" fontId="20" fillId="0" borderId="22" xfId="0" applyFont="1" applyBorder="1" applyAlignment="1">
      <alignment horizontal="left" vertical="top" wrapText="1" indent="1"/>
    </xf>
    <xf numFmtId="49" fontId="19" fillId="3" borderId="115" xfId="0" applyNumberFormat="1" applyFont="1" applyFill="1" applyBorder="1" applyAlignment="1">
      <alignment horizontal="left" vertical="top" wrapText="1" indent="1"/>
    </xf>
    <xf numFmtId="49" fontId="19" fillId="3" borderId="116" xfId="0" applyNumberFormat="1" applyFont="1" applyFill="1" applyBorder="1" applyAlignment="1">
      <alignment horizontal="left" vertical="top" wrapText="1" indent="1"/>
    </xf>
    <xf numFmtId="49" fontId="19" fillId="3" borderId="8" xfId="0" applyNumberFormat="1" applyFont="1" applyFill="1" applyBorder="1" applyAlignment="1">
      <alignment horizontal="left" vertical="top" wrapText="1" indent="2"/>
    </xf>
    <xf numFmtId="166" fontId="5" fillId="0" borderId="8" xfId="0" applyNumberFormat="1" applyFont="1" applyBorder="1" applyAlignment="1">
      <alignment horizontal="right" vertical="center" wrapText="1" indent="1"/>
    </xf>
    <xf numFmtId="49" fontId="19" fillId="3" borderId="8" xfId="0" applyNumberFormat="1" applyFont="1" applyFill="1" applyBorder="1" applyAlignment="1">
      <alignment horizontal="left" vertical="top" wrapText="1" indent="1"/>
    </xf>
    <xf numFmtId="3" fontId="5" fillId="0" borderId="8" xfId="0" applyNumberFormat="1" applyFont="1" applyBorder="1" applyAlignment="1">
      <alignment horizontal="right" vertical="center" wrapText="1" indent="1"/>
    </xf>
    <xf numFmtId="49" fontId="19" fillId="3" borderId="8" xfId="0" applyNumberFormat="1" applyFont="1" applyFill="1" applyBorder="1" applyAlignment="1">
      <alignment horizontal="left" vertical="top" wrapText="1" indent="3"/>
    </xf>
    <xf numFmtId="49" fontId="19" fillId="0" borderId="1" xfId="0" applyNumberFormat="1" applyFont="1" applyBorder="1" applyAlignment="1">
      <alignment horizontal="left" vertical="top" wrapText="1" indent="1"/>
    </xf>
    <xf numFmtId="3" fontId="19" fillId="3" borderId="8" xfId="0" applyNumberFormat="1" applyFont="1" applyFill="1" applyBorder="1" applyAlignment="1">
      <alignment horizontal="right" vertical="center" wrapText="1" indent="1"/>
    </xf>
    <xf numFmtId="49" fontId="20" fillId="0" borderId="1" xfId="0" applyNumberFormat="1" applyFont="1" applyBorder="1" applyAlignment="1">
      <alignment horizontal="left" vertical="top" wrapText="1" indent="1"/>
    </xf>
    <xf numFmtId="166" fontId="19" fillId="3" borderId="8" xfId="2" applyNumberFormat="1" applyFont="1" applyFill="1" applyBorder="1" applyAlignment="1">
      <alignment horizontal="right" vertical="center" wrapText="1" indent="1"/>
    </xf>
    <xf numFmtId="49" fontId="20" fillId="0" borderId="34" xfId="0" applyNumberFormat="1" applyFont="1" applyBorder="1" applyAlignment="1">
      <alignment horizontal="left" vertical="top" wrapText="1" indent="1"/>
    </xf>
    <xf numFmtId="49" fontId="19" fillId="0" borderId="8" xfId="0" applyNumberFormat="1" applyFont="1" applyBorder="1" applyAlignment="1">
      <alignment horizontal="right" vertical="center" wrapText="1" indent="1"/>
    </xf>
    <xf numFmtId="166" fontId="5" fillId="3" borderId="8" xfId="0" applyNumberFormat="1" applyFont="1" applyFill="1" applyBorder="1" applyAlignment="1">
      <alignment horizontal="right" vertical="center" wrapText="1" indent="1"/>
    </xf>
    <xf numFmtId="9" fontId="5" fillId="3" borderId="8" xfId="0" applyNumberFormat="1" applyFont="1" applyFill="1" applyBorder="1" applyAlignment="1">
      <alignment horizontal="right" vertical="center" wrapText="1" indent="1"/>
    </xf>
    <xf numFmtId="0" fontId="25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166" fontId="27" fillId="0" borderId="0" xfId="2" applyNumberFormat="1" applyFont="1" applyAlignment="1">
      <alignment horizontal="center" vertical="center"/>
    </xf>
    <xf numFmtId="0" fontId="26" fillId="0" borderId="0" xfId="0" applyFont="1" applyAlignment="1">
      <alignment horizontal="right" vertical="center" inden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 indent="2"/>
    </xf>
    <xf numFmtId="0" fontId="26" fillId="3" borderId="0" xfId="0" applyFont="1" applyFill="1" applyAlignment="1">
      <alignment horizontal="left" vertical="top"/>
    </xf>
    <xf numFmtId="0" fontId="26" fillId="3" borderId="0" xfId="0" applyFont="1" applyFill="1" applyAlignment="1">
      <alignment vertical="top"/>
    </xf>
    <xf numFmtId="0" fontId="28" fillId="3" borderId="0" xfId="0" applyFont="1" applyFill="1" applyAlignment="1">
      <alignment horizontal="left" vertical="top" indent="1"/>
    </xf>
    <xf numFmtId="0" fontId="29" fillId="0" borderId="0" xfId="2" applyNumberFormat="1" applyFont="1" applyAlignment="1">
      <alignment horizontal="center" wrapText="1"/>
    </xf>
    <xf numFmtId="0" fontId="30" fillId="3" borderId="0" xfId="2" applyNumberFormat="1" applyFont="1" applyFill="1" applyAlignment="1">
      <alignment horizontal="center" wrapText="1"/>
    </xf>
    <xf numFmtId="0" fontId="28" fillId="3" borderId="0" xfId="0" applyFont="1" applyFill="1" applyAlignment="1">
      <alignment horizontal="center" vertical="top"/>
    </xf>
    <xf numFmtId="0" fontId="31" fillId="0" borderId="0" xfId="2" applyNumberFormat="1" applyFont="1" applyAlignment="1">
      <alignment horizontal="center" wrapText="1"/>
    </xf>
    <xf numFmtId="0" fontId="32" fillId="0" borderId="0" xfId="2" applyNumberFormat="1" applyFont="1" applyAlignment="1">
      <alignment horizontal="center" wrapText="1"/>
    </xf>
    <xf numFmtId="49" fontId="33" fillId="0" borderId="0" xfId="0" applyNumberFormat="1" applyFont="1" applyAlignment="1">
      <alignment horizontal="left" vertical="top" indent="1"/>
    </xf>
    <xf numFmtId="49" fontId="34" fillId="2" borderId="0" xfId="0" applyNumberFormat="1" applyFont="1" applyFill="1" applyAlignment="1">
      <alignment horizontal="left" vertical="center" wrapText="1" indent="1"/>
    </xf>
    <xf numFmtId="49" fontId="35" fillId="2" borderId="0" xfId="0" applyNumberFormat="1" applyFont="1" applyFill="1" applyAlignment="1">
      <alignment horizontal="center" vertical="center" wrapText="1"/>
    </xf>
    <xf numFmtId="49" fontId="35" fillId="6" borderId="0" xfId="0" applyNumberFormat="1" applyFont="1" applyFill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9" fontId="37" fillId="0" borderId="0" xfId="0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left" vertical="center" indent="1"/>
    </xf>
    <xf numFmtId="9" fontId="5" fillId="3" borderId="8" xfId="2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5" fillId="0" borderId="8" xfId="0" quotePrefix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left" vertical="top" indent="1"/>
    </xf>
    <xf numFmtId="0" fontId="38" fillId="0" borderId="0" xfId="0" applyFont="1" applyAlignment="1">
      <alignment horizontal="left" vertical="top"/>
    </xf>
    <xf numFmtId="49" fontId="24" fillId="5" borderId="8" xfId="0" applyNumberFormat="1" applyFont="1" applyFill="1" applyBorder="1" applyAlignment="1">
      <alignment horizontal="center" vertical="center"/>
    </xf>
    <xf numFmtId="9" fontId="24" fillId="5" borderId="8" xfId="2" applyFont="1" applyFill="1" applyBorder="1" applyAlignment="1">
      <alignment horizontal="center" vertical="center"/>
    </xf>
    <xf numFmtId="49" fontId="39" fillId="3" borderId="0" xfId="0" applyNumberFormat="1" applyFont="1" applyFill="1" applyAlignment="1">
      <alignment horizontal="left" vertical="top" indent="1"/>
    </xf>
    <xf numFmtId="49" fontId="40" fillId="3" borderId="0" xfId="0" applyNumberFormat="1" applyFont="1" applyFill="1" applyAlignment="1">
      <alignment horizontal="left" vertical="center" indent="1"/>
    </xf>
    <xf numFmtId="0" fontId="41" fillId="3" borderId="0" xfId="0" applyFont="1" applyFill="1" applyAlignment="1">
      <alignment horizontal="center" vertical="center"/>
    </xf>
    <xf numFmtId="9" fontId="41" fillId="3" borderId="0" xfId="0" applyNumberFormat="1" applyFont="1" applyFill="1" applyAlignment="1">
      <alignment horizontal="center" vertical="center"/>
    </xf>
    <xf numFmtId="166" fontId="41" fillId="3" borderId="0" xfId="2" applyNumberFormat="1" applyFont="1" applyFill="1" applyAlignment="1">
      <alignment horizontal="center" vertical="center"/>
    </xf>
    <xf numFmtId="9" fontId="41" fillId="3" borderId="0" xfId="2" applyFont="1" applyFill="1" applyAlignment="1">
      <alignment horizontal="center" vertical="center"/>
    </xf>
    <xf numFmtId="0" fontId="42" fillId="3" borderId="0" xfId="0" applyFont="1" applyFill="1" applyAlignment="1">
      <alignment horizontal="left" vertical="top"/>
    </xf>
    <xf numFmtId="49" fontId="43" fillId="0" borderId="0" xfId="0" applyNumberFormat="1" applyFont="1" applyAlignment="1">
      <alignment horizontal="center" vertical="top" wrapText="1"/>
    </xf>
    <xf numFmtId="0" fontId="45" fillId="0" borderId="0" xfId="0" applyFont="1" applyAlignment="1">
      <alignment vertical="top"/>
    </xf>
    <xf numFmtId="0" fontId="46" fillId="0" borderId="0" xfId="0" applyFont="1" applyAlignment="1">
      <alignment vertical="top"/>
    </xf>
    <xf numFmtId="49" fontId="46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49" fontId="46" fillId="0" borderId="0" xfId="0" applyNumberFormat="1" applyFont="1" applyAlignment="1">
      <alignment horizontal="center" vertical="top" wrapText="1"/>
    </xf>
    <xf numFmtId="49" fontId="49" fillId="0" borderId="0" xfId="0" applyNumberFormat="1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inden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 indent="1"/>
    </xf>
    <xf numFmtId="0" fontId="26" fillId="0" borderId="0" xfId="0" applyFont="1" applyAlignment="1">
      <alignment vertical="top"/>
    </xf>
    <xf numFmtId="0" fontId="51" fillId="3" borderId="0" xfId="0" applyFont="1" applyFill="1"/>
    <xf numFmtId="49" fontId="16" fillId="2" borderId="8" xfId="0" applyNumberFormat="1" applyFont="1" applyFill="1" applyBorder="1" applyAlignment="1">
      <alignment horizontal="left" vertical="center" wrapText="1" indent="1"/>
    </xf>
    <xf numFmtId="49" fontId="52" fillId="6" borderId="8" xfId="0" applyNumberFormat="1" applyFont="1" applyFill="1" applyBorder="1" applyAlignment="1">
      <alignment horizontal="left" vertical="center" wrapText="1" indent="1"/>
    </xf>
    <xf numFmtId="0" fontId="53" fillId="3" borderId="0" xfId="0" applyFont="1" applyFill="1" applyAlignment="1">
      <alignment vertical="top"/>
    </xf>
    <xf numFmtId="0" fontId="54" fillId="3" borderId="0" xfId="0" applyFont="1" applyFill="1" applyAlignment="1">
      <alignment vertical="center"/>
    </xf>
    <xf numFmtId="0" fontId="13" fillId="0" borderId="8" xfId="0" applyFont="1" applyBorder="1" applyAlignment="1">
      <alignment horizontal="left" vertical="center" indent="1"/>
    </xf>
    <xf numFmtId="171" fontId="13" fillId="0" borderId="8" xfId="0" applyNumberFormat="1" applyFont="1" applyBorder="1" applyAlignment="1">
      <alignment horizontal="right" vertical="center" indent="1"/>
    </xf>
    <xf numFmtId="171" fontId="13" fillId="0" borderId="8" xfId="0" quotePrefix="1" applyNumberFormat="1" applyFont="1" applyBorder="1" applyAlignment="1">
      <alignment horizontal="right" vertical="center" indent="1"/>
    </xf>
    <xf numFmtId="0" fontId="55" fillId="5" borderId="8" xfId="0" applyFont="1" applyFill="1" applyBorder="1" applyAlignment="1">
      <alignment horizontal="left" vertical="center" indent="1"/>
    </xf>
    <xf numFmtId="171" fontId="55" fillId="5" borderId="8" xfId="0" applyNumberFormat="1" applyFont="1" applyFill="1" applyBorder="1" applyAlignment="1">
      <alignment horizontal="right" vertical="center" indent="1"/>
    </xf>
    <xf numFmtId="0" fontId="26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8" fillId="3" borderId="0" xfId="0" applyFont="1" applyFill="1" applyAlignment="1">
      <alignment vertical="center"/>
    </xf>
    <xf numFmtId="172" fontId="59" fillId="3" borderId="0" xfId="0" applyNumberFormat="1" applyFont="1" applyFill="1" applyAlignment="1">
      <alignment vertical="center"/>
    </xf>
    <xf numFmtId="0" fontId="54" fillId="3" borderId="0" xfId="0" applyFont="1" applyFill="1" applyAlignment="1">
      <alignment vertical="top"/>
    </xf>
    <xf numFmtId="49" fontId="39" fillId="0" borderId="0" xfId="0" applyNumberFormat="1" applyFont="1" applyAlignment="1">
      <alignment horizontal="left" vertical="top" indent="1"/>
    </xf>
    <xf numFmtId="0" fontId="42" fillId="0" borderId="0" xfId="0" applyFont="1" applyAlignment="1">
      <alignment horizontal="left" vertical="top"/>
    </xf>
    <xf numFmtId="0" fontId="5" fillId="0" borderId="117" xfId="0" applyFont="1" applyBorder="1" applyAlignment="1">
      <alignment horizontal="left" vertical="center" wrapText="1" indent="2"/>
    </xf>
    <xf numFmtId="0" fontId="5" fillId="0" borderId="117" xfId="0" applyFont="1" applyBorder="1" applyAlignment="1">
      <alignment horizontal="center" vertical="center"/>
    </xf>
    <xf numFmtId="0" fontId="5" fillId="0" borderId="117" xfId="0" quotePrefix="1" applyFont="1" applyBorder="1" applyAlignment="1">
      <alignment horizontal="center" vertical="center" wrapText="1"/>
    </xf>
    <xf numFmtId="0" fontId="5" fillId="0" borderId="118" xfId="0" applyFont="1" applyBorder="1" applyAlignment="1">
      <alignment horizontal="left" vertical="center" wrapText="1" indent="2"/>
    </xf>
    <xf numFmtId="0" fontId="5" fillId="0" borderId="118" xfId="0" applyFont="1" applyBorder="1" applyAlignment="1">
      <alignment horizontal="center" vertical="center"/>
    </xf>
    <xf numFmtId="49" fontId="60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5" fillId="0" borderId="119" xfId="0" applyFont="1" applyBorder="1" applyAlignment="1">
      <alignment horizontal="left" vertical="center" wrapText="1" indent="2"/>
    </xf>
    <xf numFmtId="0" fontId="5" fillId="0" borderId="119" xfId="0" applyFont="1" applyBorder="1" applyAlignment="1">
      <alignment horizontal="center" vertical="center"/>
    </xf>
    <xf numFmtId="0" fontId="5" fillId="0" borderId="117" xfId="0" quotePrefix="1" applyFont="1" applyBorder="1" applyAlignment="1">
      <alignment horizontal="center" vertical="center"/>
    </xf>
    <xf numFmtId="0" fontId="38" fillId="0" borderId="0" xfId="0" applyFont="1" applyAlignment="1">
      <alignment vertical="top"/>
    </xf>
    <xf numFmtId="0" fontId="12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19" fillId="3" borderId="8" xfId="0" applyFont="1" applyFill="1" applyBorder="1" applyAlignment="1">
      <alignment horizontal="right" vertical="center" wrapText="1" indent="1"/>
    </xf>
    <xf numFmtId="0" fontId="19" fillId="0" borderId="7" xfId="1" quotePrefix="1" applyNumberFormat="1" applyFont="1" applyFill="1" applyBorder="1" applyAlignment="1">
      <alignment horizontal="right" vertical="center" wrapText="1" indent="1"/>
    </xf>
    <xf numFmtId="49" fontId="18" fillId="3" borderId="121" xfId="0" applyNumberFormat="1" applyFont="1" applyFill="1" applyBorder="1" applyAlignment="1">
      <alignment horizontal="left" vertical="top" wrapText="1" indent="1"/>
    </xf>
    <xf numFmtId="49" fontId="17" fillId="3" borderId="122" xfId="0" applyNumberFormat="1" applyFont="1" applyFill="1" applyBorder="1" applyAlignment="1">
      <alignment horizontal="left" vertical="top" wrapText="1" indent="1"/>
    </xf>
    <xf numFmtId="49" fontId="17" fillId="3" borderId="123" xfId="0" applyNumberFormat="1" applyFont="1" applyFill="1" applyBorder="1" applyAlignment="1">
      <alignment horizontal="left" vertical="top" wrapText="1" indent="1"/>
    </xf>
    <xf numFmtId="49" fontId="19" fillId="3" borderId="72" xfId="0" applyNumberFormat="1" applyFont="1" applyFill="1" applyBorder="1" applyAlignment="1">
      <alignment horizontal="left" vertical="top" wrapText="1" indent="1"/>
    </xf>
    <xf numFmtId="49" fontId="19" fillId="0" borderId="124" xfId="0" applyNumberFormat="1" applyFont="1" applyBorder="1" applyAlignment="1">
      <alignment horizontal="left" vertical="top" wrapText="1" indent="1"/>
    </xf>
    <xf numFmtId="0" fontId="19" fillId="3" borderId="121" xfId="0" applyFont="1" applyFill="1" applyBorder="1" applyAlignment="1">
      <alignment horizontal="left" vertical="top" indent="1"/>
    </xf>
    <xf numFmtId="0" fontId="23" fillId="3" borderId="123" xfId="0" applyFont="1" applyFill="1" applyBorder="1" applyAlignment="1">
      <alignment horizontal="left" vertical="top" indent="1"/>
    </xf>
    <xf numFmtId="49" fontId="61" fillId="3" borderId="33" xfId="0" applyNumberFormat="1" applyFont="1" applyFill="1" applyBorder="1" applyAlignment="1">
      <alignment horizontal="left" vertical="top" wrapText="1" indent="1"/>
    </xf>
    <xf numFmtId="49" fontId="62" fillId="3" borderId="30" xfId="0" applyNumberFormat="1" applyFont="1" applyFill="1" applyBorder="1" applyAlignment="1">
      <alignment horizontal="left" vertical="top" wrapText="1" indent="1"/>
    </xf>
    <xf numFmtId="49" fontId="62" fillId="3" borderId="31" xfId="0" applyNumberFormat="1" applyFont="1" applyFill="1" applyBorder="1" applyAlignment="1">
      <alignment horizontal="left" vertical="top" wrapText="1" indent="1"/>
    </xf>
    <xf numFmtId="49" fontId="61" fillId="3" borderId="31" xfId="0" applyNumberFormat="1" applyFont="1" applyFill="1" applyBorder="1" applyAlignment="1">
      <alignment horizontal="left" vertical="top" wrapText="1" indent="1"/>
    </xf>
    <xf numFmtId="49" fontId="61" fillId="3" borderId="2" xfId="0" applyNumberFormat="1" applyFont="1" applyFill="1" applyBorder="1" applyAlignment="1">
      <alignment horizontal="left" vertical="top" wrapText="1" indent="1"/>
    </xf>
    <xf numFmtId="49" fontId="19" fillId="0" borderId="42" xfId="0" applyNumberFormat="1" applyFont="1" applyBorder="1" applyAlignment="1">
      <alignment horizontal="left" vertical="top" wrapText="1" indent="1"/>
    </xf>
    <xf numFmtId="49" fontId="5" fillId="0" borderId="121" xfId="0" applyNumberFormat="1" applyFont="1" applyBorder="1" applyAlignment="1">
      <alignment horizontal="left" vertical="top" indent="1"/>
    </xf>
    <xf numFmtId="49" fontId="20" fillId="0" borderId="122" xfId="0" applyNumberFormat="1" applyFont="1" applyBorder="1" applyAlignment="1">
      <alignment horizontal="left" vertical="top" indent="1"/>
    </xf>
    <xf numFmtId="49" fontId="20" fillId="0" borderId="123" xfId="0" applyNumberFormat="1" applyFont="1" applyBorder="1" applyAlignment="1">
      <alignment horizontal="left" vertical="top" indent="1"/>
    </xf>
    <xf numFmtId="49" fontId="19" fillId="3" borderId="70" xfId="0" applyNumberFormat="1" applyFont="1" applyFill="1" applyBorder="1" applyAlignment="1">
      <alignment horizontal="left" vertical="top" wrapText="1" indent="2"/>
    </xf>
    <xf numFmtId="49" fontId="19" fillId="3" borderId="120" xfId="0" applyNumberFormat="1" applyFont="1" applyFill="1" applyBorder="1" applyAlignment="1">
      <alignment horizontal="left" vertical="top" wrapText="1" indent="2"/>
    </xf>
    <xf numFmtId="49" fontId="19" fillId="3" borderId="70" xfId="0" applyNumberFormat="1" applyFont="1" applyFill="1" applyBorder="1" applyAlignment="1">
      <alignment horizontal="left" vertical="top" wrapText="1" indent="1"/>
    </xf>
    <xf numFmtId="0" fontId="41" fillId="0" borderId="0" xfId="0" applyFont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64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125" xfId="0" applyFont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66" fillId="3" borderId="0" xfId="0" applyFont="1" applyFill="1" applyAlignment="1">
      <alignment vertical="center" wrapText="1"/>
    </xf>
    <xf numFmtId="0" fontId="64" fillId="3" borderId="0" xfId="0" applyFont="1" applyFill="1" applyAlignment="1">
      <alignment vertical="center" wrapText="1"/>
    </xf>
    <xf numFmtId="0" fontId="67" fillId="0" borderId="0" xfId="0" applyFont="1" applyAlignment="1">
      <alignment vertical="center"/>
    </xf>
    <xf numFmtId="0" fontId="65" fillId="3" borderId="0" xfId="0" applyFont="1" applyFill="1" applyAlignment="1">
      <alignment vertical="center" wrapText="1"/>
    </xf>
    <xf numFmtId="6" fontId="41" fillId="0" borderId="0" xfId="0" applyNumberFormat="1" applyFont="1" applyAlignment="1">
      <alignment vertical="center" wrapText="1"/>
    </xf>
    <xf numFmtId="174" fontId="64" fillId="3" borderId="0" xfId="0" applyNumberFormat="1" applyFont="1" applyFill="1" applyAlignment="1">
      <alignment vertical="center" wrapText="1"/>
    </xf>
    <xf numFmtId="2" fontId="64" fillId="3" borderId="0" xfId="0" applyNumberFormat="1" applyFont="1" applyFill="1" applyAlignment="1">
      <alignment vertical="center" wrapText="1"/>
    </xf>
    <xf numFmtId="10" fontId="64" fillId="0" borderId="0" xfId="2" applyNumberFormat="1" applyFont="1" applyAlignment="1">
      <alignment vertical="center" wrapText="1"/>
    </xf>
    <xf numFmtId="8" fontId="64" fillId="3" borderId="0" xfId="0" applyNumberFormat="1" applyFont="1" applyFill="1" applyAlignment="1">
      <alignment vertical="center" wrapText="1"/>
    </xf>
    <xf numFmtId="173" fontId="64" fillId="3" borderId="0" xfId="0" applyNumberFormat="1" applyFont="1" applyFill="1" applyAlignment="1">
      <alignment vertical="center" wrapText="1"/>
    </xf>
    <xf numFmtId="8" fontId="64" fillId="0" borderId="0" xfId="0" applyNumberFormat="1" applyFont="1" applyAlignment="1">
      <alignment vertical="center" wrapText="1"/>
    </xf>
    <xf numFmtId="49" fontId="19" fillId="0" borderId="53" xfId="0" applyNumberFormat="1" applyFont="1" applyBorder="1" applyAlignment="1">
      <alignment horizontal="left" vertical="top" wrapText="1" indent="1"/>
    </xf>
    <xf numFmtId="166" fontId="19" fillId="0" borderId="60" xfId="2" applyNumberFormat="1" applyFont="1" applyFill="1" applyBorder="1" applyAlignment="1">
      <alignment horizontal="right" vertical="center" wrapText="1" indent="1"/>
    </xf>
    <xf numFmtId="0" fontId="17" fillId="0" borderId="0" xfId="0" applyFont="1" applyAlignment="1">
      <alignment horizontal="left" vertical="top" indent="1"/>
    </xf>
    <xf numFmtId="49" fontId="18" fillId="3" borderId="3" xfId="0" applyNumberFormat="1" applyFont="1" applyFill="1" applyBorder="1" applyAlignment="1">
      <alignment horizontal="left" vertical="top" wrapText="1" indent="1"/>
    </xf>
    <xf numFmtId="0" fontId="69" fillId="3" borderId="0" xfId="0" applyFont="1" applyFill="1" applyAlignment="1">
      <alignment vertical="center" wrapText="1"/>
    </xf>
    <xf numFmtId="0" fontId="70" fillId="0" borderId="125" xfId="0" applyFont="1" applyBorder="1" applyAlignment="1">
      <alignment vertical="center" wrapText="1"/>
    </xf>
    <xf numFmtId="0" fontId="70" fillId="0" borderId="125" xfId="0" applyFont="1" applyBorder="1" applyAlignment="1">
      <alignment horizontal="center" vertical="center" wrapText="1"/>
    </xf>
    <xf numFmtId="0" fontId="71" fillId="3" borderId="0" xfId="0" applyFont="1" applyFill="1" applyAlignment="1">
      <alignment vertical="center" wrapText="1"/>
    </xf>
    <xf numFmtId="0" fontId="72" fillId="3" borderId="0" xfId="0" applyFont="1" applyFill="1" applyAlignment="1">
      <alignment vertical="center" wrapText="1"/>
    </xf>
    <xf numFmtId="0" fontId="73" fillId="0" borderId="0" xfId="0" applyFont="1" applyAlignment="1">
      <alignment horizontal="center" vertical="center" wrapText="1"/>
    </xf>
    <xf numFmtId="8" fontId="72" fillId="3" borderId="0" xfId="0" applyNumberFormat="1" applyFont="1" applyFill="1" applyAlignment="1">
      <alignment vertical="center" wrapText="1"/>
    </xf>
    <xf numFmtId="0" fontId="73" fillId="3" borderId="0" xfId="0" applyFont="1" applyFill="1" applyAlignment="1">
      <alignment vertical="center" wrapText="1"/>
    </xf>
    <xf numFmtId="0" fontId="67" fillId="0" borderId="0" xfId="0" applyFont="1" applyAlignment="1">
      <alignment horizontal="left" vertical="center" indent="1"/>
    </xf>
    <xf numFmtId="173" fontId="72" fillId="3" borderId="0" xfId="0" applyNumberFormat="1" applyFont="1" applyFill="1" applyAlignment="1">
      <alignment vertical="center" wrapText="1"/>
    </xf>
    <xf numFmtId="0" fontId="54" fillId="0" borderId="0" xfId="0" applyFont="1" applyAlignment="1">
      <alignment vertical="center" wrapText="1"/>
    </xf>
    <xf numFmtId="0" fontId="73" fillId="0" borderId="0" xfId="0" applyFont="1" applyAlignment="1">
      <alignment vertical="center" wrapText="1"/>
    </xf>
    <xf numFmtId="0" fontId="72" fillId="0" borderId="0" xfId="0" applyFont="1" applyAlignment="1">
      <alignment vertical="center" wrapText="1"/>
    </xf>
    <xf numFmtId="173" fontId="74" fillId="0" borderId="0" xfId="0" applyNumberFormat="1" applyFont="1" applyAlignment="1">
      <alignment vertical="center"/>
    </xf>
    <xf numFmtId="0" fontId="72" fillId="0" borderId="126" xfId="0" applyFont="1" applyBorder="1"/>
    <xf numFmtId="0" fontId="54" fillId="0" borderId="126" xfId="0" applyFont="1" applyBorder="1" applyAlignment="1">
      <alignment vertical="center" wrapText="1"/>
    </xf>
    <xf numFmtId="10" fontId="72" fillId="0" borderId="126" xfId="2" applyNumberFormat="1" applyFont="1" applyBorder="1" applyAlignment="1">
      <alignment vertical="center" wrapText="1"/>
    </xf>
    <xf numFmtId="173" fontId="67" fillId="0" borderId="0" xfId="0" applyNumberFormat="1" applyFont="1" applyAlignment="1">
      <alignment vertical="center"/>
    </xf>
    <xf numFmtId="0" fontId="69" fillId="0" borderId="0" xfId="0" applyFont="1" applyAlignment="1">
      <alignment vertical="center" wrapText="1"/>
    </xf>
    <xf numFmtId="0" fontId="75" fillId="0" borderId="0" xfId="0" applyFont="1" applyAlignment="1">
      <alignment vertical="center" wrapText="1"/>
    </xf>
    <xf numFmtId="0" fontId="71" fillId="0" borderId="0" xfId="0" applyFont="1" applyAlignment="1">
      <alignment vertical="center" wrapText="1"/>
    </xf>
    <xf numFmtId="0" fontId="65" fillId="0" borderId="0" xfId="0" applyFont="1" applyAlignment="1">
      <alignment horizontal="left" vertical="center" wrapText="1" indent="1"/>
    </xf>
    <xf numFmtId="0" fontId="65" fillId="0" borderId="125" xfId="0" applyFont="1" applyBorder="1" applyAlignment="1">
      <alignment horizontal="left" vertical="center" wrapText="1" indent="1"/>
    </xf>
    <xf numFmtId="0" fontId="26" fillId="0" borderId="0" xfId="0" applyFont="1" applyAlignment="1">
      <alignment vertical="center" wrapText="1"/>
    </xf>
    <xf numFmtId="4" fontId="75" fillId="0" borderId="0" xfId="0" applyNumberFormat="1" applyFont="1" applyAlignment="1">
      <alignment vertical="center" wrapText="1"/>
    </xf>
    <xf numFmtId="0" fontId="54" fillId="3" borderId="0" xfId="0" applyFont="1" applyFill="1" applyAlignment="1">
      <alignment vertical="center" wrapText="1"/>
    </xf>
    <xf numFmtId="0" fontId="74" fillId="0" borderId="0" xfId="0" applyFont="1" applyAlignment="1">
      <alignment vertical="center"/>
    </xf>
    <xf numFmtId="4" fontId="54" fillId="0" borderId="0" xfId="0" applyNumberFormat="1" applyFont="1" applyAlignment="1">
      <alignment vertical="center" wrapText="1"/>
    </xf>
    <xf numFmtId="4" fontId="64" fillId="0" borderId="0" xfId="0" applyNumberFormat="1" applyFont="1" applyAlignment="1">
      <alignment vertical="center" wrapText="1"/>
    </xf>
    <xf numFmtId="0" fontId="67" fillId="0" borderId="125" xfId="0" applyFont="1" applyBorder="1" applyAlignment="1">
      <alignment horizontal="left" vertical="center" indent="1"/>
    </xf>
    <xf numFmtId="4" fontId="41" fillId="0" borderId="0" xfId="0" applyNumberFormat="1" applyFon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72" fillId="0" borderId="0" xfId="0" applyFont="1" applyAlignment="1">
      <alignment vertical="center"/>
    </xf>
    <xf numFmtId="173" fontId="72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73" fontId="74" fillId="0" borderId="0" xfId="0" applyNumberFormat="1" applyFont="1" applyAlignment="1">
      <alignment vertical="center" wrapText="1"/>
    </xf>
    <xf numFmtId="0" fontId="72" fillId="0" borderId="126" xfId="0" applyFont="1" applyBorder="1" applyAlignment="1">
      <alignment vertical="center" wrapText="1"/>
    </xf>
    <xf numFmtId="10" fontId="54" fillId="0" borderId="0" xfId="2" applyNumberFormat="1" applyFont="1" applyAlignment="1">
      <alignment vertical="center" wrapText="1"/>
    </xf>
    <xf numFmtId="0" fontId="64" fillId="0" borderId="0" xfId="0" applyFont="1"/>
    <xf numFmtId="0" fontId="68" fillId="0" borderId="0" xfId="3" applyFont="1"/>
    <xf numFmtId="0" fontId="64" fillId="0" borderId="0" xfId="0" applyFont="1" applyAlignment="1">
      <alignment vertical="center"/>
    </xf>
    <xf numFmtId="49" fontId="77" fillId="3" borderId="27" xfId="0" applyNumberFormat="1" applyFont="1" applyFill="1" applyBorder="1" applyAlignment="1">
      <alignment horizontal="left" vertical="top" wrapText="1" indent="1"/>
    </xf>
    <xf numFmtId="0" fontId="77" fillId="0" borderId="29" xfId="0" applyFont="1" applyBorder="1" applyAlignment="1">
      <alignment horizontal="left" vertical="top" wrapText="1" indent="1"/>
    </xf>
    <xf numFmtId="0" fontId="78" fillId="0" borderId="127" xfId="0" applyFont="1" applyBorder="1" applyAlignment="1">
      <alignment horizontal="left" vertical="top" wrapText="1" indent="1"/>
    </xf>
    <xf numFmtId="0" fontId="64" fillId="0" borderId="0" xfId="0" applyFont="1" applyAlignment="1">
      <alignment horizontal="left" vertical="center" wrapText="1" indent="1"/>
    </xf>
    <xf numFmtId="0" fontId="78" fillId="0" borderId="1" xfId="0" applyFont="1" applyBorder="1" applyAlignment="1">
      <alignment horizontal="left" vertical="top" indent="1"/>
    </xf>
    <xf numFmtId="3" fontId="0" fillId="0" borderId="0" xfId="0" applyNumberFormat="1"/>
    <xf numFmtId="0" fontId="78" fillId="0" borderId="2" xfId="0" applyFont="1" applyBorder="1" applyAlignment="1">
      <alignment horizontal="left" vertical="top" wrapText="1" indent="1"/>
    </xf>
    <xf numFmtId="0" fontId="20" fillId="3" borderId="47" xfId="0" applyFont="1" applyFill="1" applyBorder="1" applyAlignment="1">
      <alignment horizontal="left" vertical="top" indent="1"/>
    </xf>
    <xf numFmtId="0" fontId="19" fillId="3" borderId="76" xfId="0" applyFont="1" applyFill="1" applyBorder="1" applyAlignment="1">
      <alignment horizontal="left" vertical="top" indent="1"/>
    </xf>
    <xf numFmtId="0" fontId="0" fillId="3" borderId="0" xfId="0" applyFill="1"/>
    <xf numFmtId="49" fontId="18" fillId="0" borderId="30" xfId="0" applyNumberFormat="1" applyFont="1" applyBorder="1" applyAlignment="1">
      <alignment horizontal="left" vertical="top" wrapText="1" indent="1"/>
    </xf>
    <xf numFmtId="0" fontId="19" fillId="0" borderId="10" xfId="0" applyFont="1" applyBorder="1" applyAlignment="1">
      <alignment horizontal="left" vertical="top" wrapText="1" indent="1"/>
    </xf>
    <xf numFmtId="49" fontId="18" fillId="0" borderId="20" xfId="0" applyNumberFormat="1" applyFont="1" applyBorder="1" applyAlignment="1">
      <alignment horizontal="left" vertical="top" wrapText="1" indent="1"/>
    </xf>
    <xf numFmtId="49" fontId="77" fillId="0" borderId="2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77" fillId="0" borderId="64" xfId="0" applyNumberFormat="1" applyFont="1" applyBorder="1" applyAlignment="1">
      <alignment horizontal="left" vertical="top" wrapText="1" indent="1"/>
    </xf>
    <xf numFmtId="3" fontId="77" fillId="0" borderId="7" xfId="0" applyNumberFormat="1" applyFont="1" applyBorder="1" applyAlignment="1">
      <alignment horizontal="right" vertical="center" wrapText="1" indent="1"/>
    </xf>
    <xf numFmtId="49" fontId="77" fillId="0" borderId="64" xfId="0" applyNumberFormat="1" applyFont="1" applyBorder="1" applyAlignment="1">
      <alignment horizontal="left" vertical="top" wrapText="1" indent="2"/>
    </xf>
    <xf numFmtId="166" fontId="77" fillId="0" borderId="7" xfId="2" applyNumberFormat="1" applyFont="1" applyFill="1" applyBorder="1" applyAlignment="1">
      <alignment horizontal="right" vertical="center" wrapText="1" indent="1"/>
    </xf>
    <xf numFmtId="0" fontId="5" fillId="0" borderId="64" xfId="0" applyFont="1" applyBorder="1" applyAlignment="1">
      <alignment horizontal="left" vertical="top" indent="2"/>
    </xf>
    <xf numFmtId="0" fontId="79" fillId="0" borderId="20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 wrapText="1" indent="1"/>
    </xf>
    <xf numFmtId="44" fontId="54" fillId="0" borderId="0" xfId="4" applyFont="1" applyAlignment="1">
      <alignment vertical="center" wrapText="1"/>
    </xf>
    <xf numFmtId="166" fontId="72" fillId="0" borderId="126" xfId="2" applyNumberFormat="1" applyFont="1" applyBorder="1" applyAlignment="1">
      <alignment vertical="center" wrapText="1"/>
    </xf>
    <xf numFmtId="6" fontId="72" fillId="3" borderId="0" xfId="0" applyNumberFormat="1" applyFont="1" applyFill="1" applyAlignment="1">
      <alignment vertical="center" wrapText="1"/>
    </xf>
    <xf numFmtId="173" fontId="0" fillId="0" borderId="0" xfId="4" applyNumberFormat="1" applyFont="1" applyAlignment="1">
      <alignment vertical="center" wrapText="1"/>
    </xf>
    <xf numFmtId="176" fontId="72" fillId="3" borderId="0" xfId="4" applyNumberFormat="1" applyFont="1" applyFill="1" applyAlignment="1">
      <alignment vertical="center" wrapText="1"/>
    </xf>
    <xf numFmtId="176" fontId="64" fillId="0" borderId="0" xfId="4" applyNumberFormat="1" applyFont="1" applyAlignment="1">
      <alignment vertical="center" wrapText="1"/>
    </xf>
    <xf numFmtId="176" fontId="64" fillId="3" borderId="0" xfId="4" applyNumberFormat="1" applyFont="1" applyFill="1" applyAlignment="1">
      <alignment vertical="center" wrapText="1"/>
    </xf>
    <xf numFmtId="176" fontId="0" fillId="0" borderId="0" xfId="4" applyNumberFormat="1" applyFont="1" applyAlignment="1">
      <alignment vertical="center" wrapText="1"/>
    </xf>
    <xf numFmtId="173" fontId="72" fillId="3" borderId="0" xfId="4" applyNumberFormat="1" applyFont="1" applyFill="1" applyAlignment="1">
      <alignment vertical="center" wrapText="1"/>
    </xf>
    <xf numFmtId="173" fontId="64" fillId="3" borderId="0" xfId="4" applyNumberFormat="1" applyFont="1" applyFill="1" applyAlignment="1">
      <alignment vertical="center" wrapText="1"/>
    </xf>
    <xf numFmtId="173" fontId="81" fillId="0" borderId="0" xfId="4" applyNumberFormat="1" applyFont="1" applyAlignment="1">
      <alignment vertical="center" wrapText="1"/>
    </xf>
    <xf numFmtId="173" fontId="1" fillId="0" borderId="0" xfId="4" applyNumberFormat="1" applyFont="1" applyAlignment="1">
      <alignment vertical="center" wrapText="1"/>
    </xf>
    <xf numFmtId="173" fontId="74" fillId="0" borderId="0" xfId="4" applyNumberFormat="1" applyFont="1" applyAlignment="1">
      <alignment vertical="center"/>
    </xf>
    <xf numFmtId="173" fontId="67" fillId="0" borderId="125" xfId="0" applyNumberFormat="1" applyFont="1" applyBorder="1" applyAlignment="1">
      <alignment vertical="center"/>
    </xf>
    <xf numFmtId="173" fontId="65" fillId="3" borderId="0" xfId="0" applyNumberFormat="1" applyFont="1" applyFill="1" applyAlignment="1">
      <alignment vertical="center" wrapText="1"/>
    </xf>
    <xf numFmtId="173" fontId="72" fillId="0" borderId="0" xfId="0" applyNumberFormat="1" applyFont="1" applyAlignment="1">
      <alignment vertical="center" wrapText="1"/>
    </xf>
    <xf numFmtId="173" fontId="65" fillId="0" borderId="125" xfId="0" applyNumberFormat="1" applyFont="1" applyBorder="1" applyAlignment="1">
      <alignment horizontal="right" vertical="center" wrapText="1"/>
    </xf>
    <xf numFmtId="173" fontId="72" fillId="0" borderId="0" xfId="4" applyNumberFormat="1" applyFont="1" applyAlignment="1">
      <alignment vertical="center" wrapText="1"/>
    </xf>
    <xf numFmtId="173" fontId="73" fillId="0" borderId="0" xfId="0" applyNumberFormat="1" applyFont="1" applyAlignment="1">
      <alignment horizontal="right" vertical="center" wrapText="1"/>
    </xf>
    <xf numFmtId="6" fontId="64" fillId="3" borderId="0" xfId="0" applyNumberFormat="1" applyFont="1" applyFill="1" applyAlignment="1">
      <alignment vertical="center" wrapText="1"/>
    </xf>
    <xf numFmtId="6" fontId="74" fillId="0" borderId="0" xfId="0" applyNumberFormat="1" applyFont="1" applyAlignment="1">
      <alignment vertical="center"/>
    </xf>
    <xf numFmtId="166" fontId="72" fillId="0" borderId="126" xfId="2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173" fontId="54" fillId="0" borderId="0" xfId="0" applyNumberFormat="1" applyFont="1" applyAlignment="1">
      <alignment vertical="center" wrapText="1"/>
    </xf>
    <xf numFmtId="166" fontId="18" fillId="0" borderId="7" xfId="2" applyNumberFormat="1" applyFont="1" applyBorder="1" applyAlignment="1">
      <alignment horizontal="right" vertical="center" wrapText="1" indent="1"/>
    </xf>
    <xf numFmtId="3" fontId="77" fillId="3" borderId="8" xfId="0" applyNumberFormat="1" applyFont="1" applyFill="1" applyBorder="1" applyAlignment="1">
      <alignment horizontal="right" vertical="center" wrapText="1" indent="1"/>
    </xf>
    <xf numFmtId="166" fontId="79" fillId="0" borderId="8" xfId="0" applyNumberFormat="1" applyFont="1" applyBorder="1" applyAlignment="1">
      <alignment horizontal="right" vertical="center" wrapText="1" indent="1"/>
    </xf>
    <xf numFmtId="166" fontId="79" fillId="3" borderId="8" xfId="0" applyNumberFormat="1" applyFont="1" applyFill="1" applyBorder="1" applyAlignment="1">
      <alignment horizontal="right" vertical="center" wrapText="1" indent="1"/>
    </xf>
    <xf numFmtId="9" fontId="79" fillId="3" borderId="8" xfId="0" applyNumberFormat="1" applyFont="1" applyFill="1" applyBorder="1" applyAlignment="1">
      <alignment horizontal="right" vertical="center" wrapText="1" indent="1"/>
    </xf>
    <xf numFmtId="166" fontId="77" fillId="3" borderId="8" xfId="2" applyNumberFormat="1" applyFont="1" applyFill="1" applyBorder="1" applyAlignment="1">
      <alignment horizontal="right" vertical="center" wrapText="1" indent="1"/>
    </xf>
    <xf numFmtId="0" fontId="77" fillId="3" borderId="8" xfId="0" applyFont="1" applyFill="1" applyBorder="1" applyAlignment="1">
      <alignment horizontal="right" vertical="center" wrapText="1" indent="1"/>
    </xf>
    <xf numFmtId="49" fontId="77" fillId="3" borderId="8" xfId="0" applyNumberFormat="1" applyFont="1" applyFill="1" applyBorder="1" applyAlignment="1">
      <alignment horizontal="right" vertical="center" wrapText="1" indent="1"/>
    </xf>
    <xf numFmtId="49" fontId="78" fillId="3" borderId="56" xfId="0" applyNumberFormat="1" applyFont="1" applyFill="1" applyBorder="1" applyAlignment="1">
      <alignment horizontal="left" vertical="top" wrapText="1" indent="1"/>
    </xf>
    <xf numFmtId="3" fontId="79" fillId="0" borderId="8" xfId="0" applyNumberFormat="1" applyFont="1" applyBorder="1" applyAlignment="1">
      <alignment horizontal="right" vertical="center" wrapText="1" indent="1"/>
    </xf>
    <xf numFmtId="49" fontId="19" fillId="3" borderId="9" xfId="0" applyNumberFormat="1" applyFont="1" applyFill="1" applyBorder="1" applyAlignment="1">
      <alignment horizontal="left" vertical="center" wrapText="1"/>
    </xf>
    <xf numFmtId="49" fontId="77" fillId="3" borderId="3" xfId="0" applyNumberFormat="1" applyFont="1" applyFill="1" applyBorder="1" applyAlignment="1">
      <alignment horizontal="left" vertical="top" wrapText="1" indent="1"/>
    </xf>
    <xf numFmtId="0" fontId="0" fillId="0" borderId="0" xfId="0" applyAlignment="1">
      <alignment horizontal="right" vertical="center" indent="1"/>
    </xf>
    <xf numFmtId="175" fontId="0" fillId="0" borderId="0" xfId="0" applyNumberFormat="1" applyAlignment="1">
      <alignment horizontal="right" vertical="center" indent="1"/>
    </xf>
    <xf numFmtId="44" fontId="0" fillId="0" borderId="0" xfId="4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41" fontId="19" fillId="3" borderId="4" xfId="0" applyNumberFormat="1" applyFont="1" applyFill="1" applyBorder="1" applyAlignment="1">
      <alignment horizontal="right" vertical="center" wrapText="1" indent="1"/>
    </xf>
    <xf numFmtId="49" fontId="5" fillId="0" borderId="10" xfId="0" applyNumberFormat="1" applyFont="1" applyBorder="1" applyAlignment="1">
      <alignment horizontal="left" vertical="center" wrapText="1" indent="1"/>
    </xf>
    <xf numFmtId="167" fontId="77" fillId="3" borderId="4" xfId="0" applyNumberFormat="1" applyFont="1" applyFill="1" applyBorder="1" applyAlignment="1">
      <alignment horizontal="right" vertical="center" wrapText="1" indent="1"/>
    </xf>
    <xf numFmtId="49" fontId="77" fillId="3" borderId="18" xfId="0" applyNumberFormat="1" applyFont="1" applyFill="1" applyBorder="1" applyAlignment="1">
      <alignment horizontal="left" vertical="top" wrapText="1" indent="2"/>
    </xf>
    <xf numFmtId="49" fontId="80" fillId="4" borderId="0" xfId="0" applyNumberFormat="1" applyFont="1" applyFill="1" applyAlignment="1">
      <alignment horizontal="left" vertical="top" wrapText="1" indent="1"/>
    </xf>
    <xf numFmtId="41" fontId="77" fillId="3" borderId="4" xfId="0" applyNumberFormat="1" applyFont="1" applyFill="1" applyBorder="1" applyAlignment="1">
      <alignment horizontal="right" vertical="center" wrapText="1" indent="1"/>
    </xf>
    <xf numFmtId="166" fontId="77" fillId="3" borderId="4" xfId="2" applyNumberFormat="1" applyFont="1" applyFill="1" applyBorder="1" applyAlignment="1">
      <alignment horizontal="right" vertical="center" wrapText="1" indent="1"/>
    </xf>
    <xf numFmtId="41" fontId="19" fillId="3" borderId="7" xfId="0" applyNumberFormat="1" applyFont="1" applyFill="1" applyBorder="1" applyAlignment="1">
      <alignment horizontal="right" vertical="center" wrapText="1" indent="1"/>
    </xf>
    <xf numFmtId="49" fontId="77" fillId="3" borderId="4" xfId="0" applyNumberFormat="1" applyFont="1" applyFill="1" applyBorder="1" applyAlignment="1">
      <alignment horizontal="left" vertical="top" wrapText="1" indent="2"/>
    </xf>
    <xf numFmtId="49" fontId="77" fillId="0" borderId="7" xfId="0" applyNumberFormat="1" applyFont="1" applyBorder="1" applyAlignment="1">
      <alignment horizontal="right" vertical="center" wrapText="1" indent="1"/>
    </xf>
    <xf numFmtId="49" fontId="77" fillId="3" borderId="7" xfId="0" applyNumberFormat="1" applyFont="1" applyFill="1" applyBorder="1" applyAlignment="1">
      <alignment horizontal="right" vertical="center" wrapText="1" indent="1"/>
    </xf>
    <xf numFmtId="1" fontId="19" fillId="3" borderId="7" xfId="1" quotePrefix="1" applyNumberFormat="1" applyFont="1" applyFill="1" applyBorder="1" applyAlignment="1">
      <alignment horizontal="right" vertical="center" wrapText="1" indent="1"/>
    </xf>
    <xf numFmtId="1" fontId="19" fillId="3" borderId="7" xfId="1" applyNumberFormat="1" applyFont="1" applyFill="1" applyBorder="1" applyAlignment="1">
      <alignment horizontal="right" vertical="center" wrapText="1" indent="1"/>
    </xf>
    <xf numFmtId="1" fontId="19" fillId="0" borderId="7" xfId="1" applyNumberFormat="1" applyFont="1" applyFill="1" applyBorder="1" applyAlignment="1">
      <alignment horizontal="right" vertical="center" wrapText="1" indent="1"/>
    </xf>
    <xf numFmtId="1" fontId="19" fillId="3" borderId="7" xfId="0" applyNumberFormat="1" applyFont="1" applyFill="1" applyBorder="1" applyAlignment="1">
      <alignment horizontal="right" vertical="center" wrapText="1" indent="1"/>
    </xf>
    <xf numFmtId="1" fontId="18" fillId="0" borderId="7" xfId="0" applyNumberFormat="1" applyFont="1" applyBorder="1" applyAlignment="1">
      <alignment horizontal="right" vertical="center" wrapText="1" indent="1"/>
    </xf>
    <xf numFmtId="169" fontId="5" fillId="0" borderId="20" xfId="0" applyNumberFormat="1" applyFont="1" applyBorder="1" applyAlignment="1">
      <alignment horizontal="right" vertical="center" indent="1"/>
    </xf>
    <xf numFmtId="49" fontId="77" fillId="3" borderId="20" xfId="0" applyNumberFormat="1" applyFont="1" applyFill="1" applyBorder="1" applyAlignment="1">
      <alignment horizontal="left" vertical="top" wrapText="1" indent="1"/>
    </xf>
    <xf numFmtId="9" fontId="19" fillId="0" borderId="20" xfId="2" applyFont="1" applyFill="1" applyBorder="1" applyAlignment="1">
      <alignment horizontal="right" vertical="center" wrapText="1" indent="1"/>
    </xf>
    <xf numFmtId="0" fontId="77" fillId="0" borderId="7" xfId="1" applyNumberFormat="1" applyFont="1" applyBorder="1" applyAlignment="1">
      <alignment horizontal="right" vertical="center" wrapText="1" indent="1"/>
    </xf>
    <xf numFmtId="177" fontId="19" fillId="3" borderId="95" xfId="1" applyNumberFormat="1" applyFont="1" applyFill="1" applyBorder="1" applyAlignment="1">
      <alignment horizontal="right" vertical="center" wrapText="1" indent="1"/>
    </xf>
    <xf numFmtId="177" fontId="19" fillId="3" borderId="95" xfId="0" applyNumberFormat="1" applyFont="1" applyFill="1" applyBorder="1" applyAlignment="1">
      <alignment horizontal="right" vertical="center" wrapText="1" indent="1"/>
    </xf>
    <xf numFmtId="49" fontId="77" fillId="3" borderId="64" xfId="0" applyNumberFormat="1" applyFont="1" applyFill="1" applyBorder="1" applyAlignment="1">
      <alignment horizontal="left" vertical="top" wrapText="1" indent="2"/>
    </xf>
    <xf numFmtId="171" fontId="83" fillId="0" borderId="8" xfId="0" applyNumberFormat="1" applyFont="1" applyBorder="1" applyAlignment="1">
      <alignment horizontal="right" vertical="center" indent="1"/>
    </xf>
    <xf numFmtId="9" fontId="31" fillId="0" borderId="0" xfId="2" applyFont="1" applyAlignment="1">
      <alignment horizontal="center" wrapText="1"/>
    </xf>
    <xf numFmtId="9" fontId="5" fillId="0" borderId="8" xfId="2" applyFont="1" applyFill="1" applyBorder="1" applyAlignment="1">
      <alignment horizontal="center" vertical="center"/>
    </xf>
    <xf numFmtId="49" fontId="24" fillId="0" borderId="8" xfId="0" applyNumberFormat="1" applyFont="1" applyBorder="1" applyAlignment="1">
      <alignment horizontal="left" vertical="center" indent="1"/>
    </xf>
    <xf numFmtId="49" fontId="77" fillId="0" borderId="25" xfId="0" applyNumberFormat="1" applyFont="1" applyBorder="1" applyAlignment="1">
      <alignment horizontal="left" vertical="top" wrapText="1" indent="2"/>
    </xf>
    <xf numFmtId="0" fontId="79" fillId="0" borderId="8" xfId="0" applyFont="1" applyBorder="1" applyAlignment="1">
      <alignment horizontal="center" vertical="center"/>
    </xf>
    <xf numFmtId="166" fontId="19" fillId="0" borderId="7" xfId="1" applyNumberFormat="1" applyFont="1" applyFill="1" applyBorder="1" applyAlignment="1">
      <alignment horizontal="right" vertical="center" wrapText="1" indent="1"/>
    </xf>
    <xf numFmtId="166" fontId="19" fillId="0" borderId="7" xfId="0" applyNumberFormat="1" applyFont="1" applyBorder="1" applyAlignment="1">
      <alignment horizontal="right" vertical="center" wrapText="1" indent="1"/>
    </xf>
    <xf numFmtId="49" fontId="20" fillId="0" borderId="41" xfId="0" applyNumberFormat="1" applyFont="1" applyBorder="1" applyAlignment="1">
      <alignment horizontal="left" vertical="top" wrapText="1" indent="1"/>
    </xf>
    <xf numFmtId="49" fontId="19" fillId="0" borderId="7" xfId="0" applyNumberFormat="1" applyFont="1" applyBorder="1" applyAlignment="1">
      <alignment horizontal="left" vertical="top" wrapText="1" indent="2"/>
    </xf>
    <xf numFmtId="49" fontId="18" fillId="0" borderId="7" xfId="0" applyNumberFormat="1" applyFont="1" applyBorder="1" applyAlignment="1">
      <alignment horizontal="left" vertical="top" wrapText="1" indent="2"/>
    </xf>
    <xf numFmtId="49" fontId="18" fillId="3" borderId="7" xfId="0" applyNumberFormat="1" applyFont="1" applyFill="1" applyBorder="1" applyAlignment="1">
      <alignment horizontal="left" vertical="top" wrapText="1" indent="2"/>
    </xf>
    <xf numFmtId="49" fontId="18" fillId="3" borderId="7" xfId="0" applyNumberFormat="1" applyFont="1" applyFill="1" applyBorder="1" applyAlignment="1">
      <alignment horizontal="left" vertical="top" wrapText="1" indent="1"/>
    </xf>
    <xf numFmtId="0" fontId="0" fillId="0" borderId="0" xfId="0" applyAlignment="1">
      <alignment vertical="center" wrapText="1"/>
    </xf>
    <xf numFmtId="49" fontId="18" fillId="3" borderId="8" xfId="0" applyNumberFormat="1" applyFont="1" applyFill="1" applyBorder="1" applyAlignment="1">
      <alignment horizontal="left" vertical="top" wrapText="1" indent="1"/>
    </xf>
    <xf numFmtId="0" fontId="86" fillId="0" borderId="0" xfId="3" applyFont="1" applyFill="1"/>
    <xf numFmtId="0" fontId="87" fillId="0" borderId="0" xfId="3" applyFont="1"/>
    <xf numFmtId="0" fontId="88" fillId="0" borderId="0" xfId="0" applyFont="1" applyAlignment="1">
      <alignment vertical="center" wrapText="1"/>
    </xf>
    <xf numFmtId="0" fontId="89" fillId="0" borderId="0" xfId="0" applyFont="1" applyAlignment="1">
      <alignment horizontal="left" indent="2"/>
    </xf>
    <xf numFmtId="0" fontId="86" fillId="0" borderId="0" xfId="3" applyFont="1"/>
    <xf numFmtId="49" fontId="78" fillId="3" borderId="34" xfId="0" applyNumberFormat="1" applyFont="1" applyFill="1" applyBorder="1" applyAlignment="1">
      <alignment horizontal="left" vertical="top" wrapText="1" indent="1"/>
    </xf>
    <xf numFmtId="0" fontId="90" fillId="4" borderId="0" xfId="0" applyFont="1" applyFill="1" applyAlignment="1">
      <alignment horizontal="left" vertical="top" wrapText="1" indent="1"/>
    </xf>
    <xf numFmtId="49" fontId="80" fillId="4" borderId="2" xfId="0" applyNumberFormat="1" applyFont="1" applyFill="1" applyBorder="1" applyAlignment="1">
      <alignment horizontal="right" vertical="center" wrapText="1" indent="1"/>
    </xf>
    <xf numFmtId="49" fontId="80" fillId="4" borderId="2" xfId="0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top" wrapText="1"/>
    </xf>
    <xf numFmtId="0" fontId="85" fillId="0" borderId="0" xfId="3" applyFont="1" applyAlignment="1">
      <alignment horizontal="center" vertical="top" wrapText="1"/>
    </xf>
    <xf numFmtId="49" fontId="44" fillId="0" borderId="0" xfId="0" applyNumberFormat="1" applyFont="1" applyAlignment="1">
      <alignment horizontal="left" vertical="top" wrapText="1" indent="1"/>
    </xf>
    <xf numFmtId="49" fontId="82" fillId="2" borderId="0" xfId="0" applyNumberFormat="1" applyFont="1" applyFill="1" applyAlignment="1">
      <alignment horizontal="center" vertical="center" wrapText="1"/>
    </xf>
    <xf numFmtId="49" fontId="44" fillId="0" borderId="0" xfId="0" applyNumberFormat="1" applyFont="1" applyAlignment="1">
      <alignment horizontal="left" vertical="top" wrapText="1" indent="2"/>
    </xf>
    <xf numFmtId="49" fontId="44" fillId="0" borderId="0" xfId="0" applyNumberFormat="1" applyFont="1" applyAlignment="1">
      <alignment horizontal="left" vertical="top" wrapText="1"/>
    </xf>
    <xf numFmtId="0" fontId="44" fillId="3" borderId="0" xfId="0" applyFont="1" applyFill="1" applyAlignment="1">
      <alignment vertical="top"/>
    </xf>
    <xf numFmtId="0" fontId="44" fillId="3" borderId="0" xfId="0" applyFont="1" applyFill="1" applyAlignment="1">
      <alignment vertical="top" wrapText="1"/>
    </xf>
    <xf numFmtId="0" fontId="57" fillId="3" borderId="0" xfId="0" applyFont="1" applyFill="1" applyAlignment="1">
      <alignment horizontal="left" vertical="top" wrapText="1"/>
    </xf>
    <xf numFmtId="0" fontId="6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</cellXfs>
  <cellStyles count="5">
    <cellStyle name="Hiperlink" xfId="3" builtinId="8"/>
    <cellStyle name="Moeda" xfId="4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6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10583</xdr:rowOff>
    </xdr:from>
    <xdr:to>
      <xdr:col>18</xdr:col>
      <xdr:colOff>85329</xdr:colOff>
      <xdr:row>5</xdr:row>
      <xdr:rowOff>157994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705B707-89D9-42FE-BCAA-7C19537C9757}"/>
            </a:ext>
          </a:extLst>
        </xdr:cNvPr>
        <xdr:cNvGrpSpPr/>
      </xdr:nvGrpSpPr>
      <xdr:grpSpPr>
        <a:xfrm>
          <a:off x="0" y="10583"/>
          <a:ext cx="20362996" cy="994078"/>
          <a:chOff x="0" y="10583"/>
          <a:chExt cx="20362996" cy="994078"/>
        </a:xfrm>
      </xdr:grpSpPr>
      <xdr:sp macro="" textlink="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BE971CF4-F1B0-E491-02FB-49749B458FC6}"/>
              </a:ext>
            </a:extLst>
          </xdr:cNvPr>
          <xdr:cNvSpPr/>
        </xdr:nvSpPr>
        <xdr:spPr>
          <a:xfrm>
            <a:off x="0" y="10583"/>
            <a:ext cx="20362996" cy="994078"/>
          </a:xfrm>
          <a:prstGeom prst="roundRect">
            <a:avLst>
              <a:gd name="adj" fmla="val 10279"/>
            </a:avLst>
          </a:prstGeom>
          <a:solidFill>
            <a:srgbClr val="FF62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tau Text" panose="020B0503020204020203" pitchFamily="34" charset="0"/>
              <a:cs typeface="Itau Text" panose="020B0503020204020203" pitchFamily="34" charset="0"/>
            </a:endParaRPr>
          </a:p>
        </xdr:txBody>
      </xdr:sp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6BD8317C-5306-5B31-8427-C7FE3806913B}"/>
              </a:ext>
            </a:extLst>
          </xdr:cNvPr>
          <xdr:cNvCxnSpPr/>
        </xdr:nvCxnSpPr>
        <xdr:spPr>
          <a:xfrm flipH="1">
            <a:off x="1047178" y="159515"/>
            <a:ext cx="3032" cy="655429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id="{0B6ED07A-D7AD-784E-8466-C445B6E229FE}"/>
              </a:ext>
            </a:extLst>
          </xdr:cNvPr>
          <xdr:cNvSpPr/>
        </xdr:nvSpPr>
        <xdr:spPr>
          <a:xfrm>
            <a:off x="1208115" y="175491"/>
            <a:ext cx="13442823" cy="58114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r>
              <a:rPr lang="pt-BR" sz="1800" b="1">
                <a:solidFill>
                  <a:schemeClr val="bg1"/>
                </a:solidFill>
                <a:effectLst/>
                <a:latin typeface="Itau Text Pro XBold" panose="020B0803020204020203" pitchFamily="34" charset="0"/>
                <a:ea typeface="+mn-ea"/>
                <a:cs typeface="Itau Text Pro XBold" panose="020B0803020204020203" pitchFamily="34" charset="0"/>
              </a:rPr>
              <a:t>Planilha de Indicadores</a:t>
            </a:r>
            <a:r>
              <a:rPr lang="pt-BR" sz="1800" b="1" baseline="0">
                <a:solidFill>
                  <a:schemeClr val="bg1"/>
                </a:solidFill>
                <a:effectLst/>
                <a:latin typeface="Itau Text Pro XBold" panose="020B0803020204020203" pitchFamily="34" charset="0"/>
                <a:ea typeface="+mn-ea"/>
                <a:cs typeface="Itau Text Pro XBold" panose="020B0803020204020203" pitchFamily="34" charset="0"/>
              </a:rPr>
              <a:t> ESG</a:t>
            </a:r>
            <a:br>
              <a:rPr lang="pt-BR" sz="2000" b="0" baseline="0">
                <a:solidFill>
                  <a:schemeClr val="bg1"/>
                </a:solidFill>
                <a:effectLst/>
                <a:latin typeface="Itau Text Pro XBold" panose="020B0803020204020203" pitchFamily="34" charset="0"/>
                <a:ea typeface="+mn-ea"/>
                <a:cs typeface="Itau Text Pro XBold" panose="020B0803020204020203" pitchFamily="34" charset="0"/>
              </a:rPr>
            </a:br>
            <a:r>
              <a:rPr lang="pt-BR" sz="1800" b="0">
                <a:solidFill>
                  <a:schemeClr val="bg1"/>
                </a:solidFill>
                <a:effectLst/>
                <a:latin typeface="Itau Text Pro" panose="020B0503020204020203" pitchFamily="34" charset="0"/>
                <a:ea typeface="+mn-ea"/>
                <a:cs typeface="Itau Text Pro" panose="020B0503020204020203" pitchFamily="34" charset="0"/>
              </a:rPr>
              <a:t>2024</a:t>
            </a:r>
          </a:p>
        </xdr:txBody>
      </xdr:sp>
      <xdr:pic>
        <xdr:nvPicPr>
          <xdr:cNvPr id="6" name="Imagem" descr="Imagem">
            <a:extLst>
              <a:ext uri="{FF2B5EF4-FFF2-40B4-BE49-F238E27FC236}">
                <a16:creationId xmlns:a16="http://schemas.microsoft.com/office/drawing/2014/main" id="{4ACE0D19-BFFA-121C-29C1-A2B21CAE9C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22250" y="201138"/>
            <a:ext cx="576972" cy="572183"/>
          </a:xfrm>
          <a:prstGeom prst="rect">
            <a:avLst/>
          </a:prstGeom>
          <a:ln w="12700">
            <a:miter lim="400000"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0</xdr:col>
      <xdr:colOff>627529</xdr:colOff>
      <xdr:row>2</xdr:row>
      <xdr:rowOff>201706</xdr:rowOff>
    </xdr:to>
    <xdr:grpSp>
      <xdr:nvGrpSpPr>
        <xdr:cNvPr id="2" name="Agrupar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528311EE-DD4B-4FAE-8C1E-904A39575C2D}"/>
            </a:ext>
          </a:extLst>
        </xdr:cNvPr>
        <xdr:cNvGrpSpPr/>
      </xdr:nvGrpSpPr>
      <xdr:grpSpPr>
        <a:xfrm>
          <a:off x="104775" y="38100"/>
          <a:ext cx="522754" cy="747012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FBC5907F-1EAC-81B1-37D6-EB23D2AC5402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C1A31CC3-D014-DBC4-9348-C8678E06F8FF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A9AB00C8-136F-8985-DCB6-AE06C0DA4645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2829858-51A2-9347-FC65-A48247F07B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  <xdr:twoCellAnchor>
    <xdr:from>
      <xdr:col>0</xdr:col>
      <xdr:colOff>3175</xdr:colOff>
      <xdr:row>4</xdr:row>
      <xdr:rowOff>3175</xdr:rowOff>
    </xdr:from>
    <xdr:to>
      <xdr:col>0</xdr:col>
      <xdr:colOff>66675</xdr:colOff>
      <xdr:row>4</xdr:row>
      <xdr:rowOff>105767</xdr:rowOff>
    </xdr:to>
    <xdr:sp macro="" textlink="">
      <xdr:nvSpPr>
        <xdr:cNvPr id="7" name="CaixaDeTexto 1">
          <a:extLst>
            <a:ext uri="{FF2B5EF4-FFF2-40B4-BE49-F238E27FC236}">
              <a16:creationId xmlns:a16="http://schemas.microsoft.com/office/drawing/2014/main" id="{7036C4A1-BAD7-4F0F-9510-7B30552902A2}"/>
            </a:ext>
          </a:extLst>
        </xdr:cNvPr>
        <xdr:cNvSpPr txBox="1"/>
      </xdr:nvSpPr>
      <xdr:spPr>
        <a:xfrm>
          <a:off x="3175" y="1527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X0A0T</a:t>
          </a:r>
        </a:p>
      </xdr:txBody>
    </xdr:sp>
    <xdr:clientData/>
  </xdr:twoCellAnchor>
  <xdr:twoCellAnchor>
    <xdr:from>
      <xdr:col>0</xdr:col>
      <xdr:colOff>3175</xdr:colOff>
      <xdr:row>75</xdr:row>
      <xdr:rowOff>3175</xdr:rowOff>
    </xdr:from>
    <xdr:to>
      <xdr:col>0</xdr:col>
      <xdr:colOff>66675</xdr:colOff>
      <xdr:row>75</xdr:row>
      <xdr:rowOff>105767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BD018546-8A4E-48B0-9222-4905F49169BD}"/>
            </a:ext>
          </a:extLst>
        </xdr:cNvPr>
        <xdr:cNvSpPr txBox="1"/>
      </xdr:nvSpPr>
      <xdr:spPr>
        <a:xfrm>
          <a:off x="3175" y="196945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X0A1T</a:t>
          </a:r>
        </a:p>
      </xdr:txBody>
    </xdr:sp>
    <xdr:clientData/>
  </xdr:twoCellAnchor>
  <xdr:twoCellAnchor>
    <xdr:from>
      <xdr:col>0</xdr:col>
      <xdr:colOff>3175</xdr:colOff>
      <xdr:row>232</xdr:row>
      <xdr:rowOff>3175</xdr:rowOff>
    </xdr:from>
    <xdr:to>
      <xdr:col>0</xdr:col>
      <xdr:colOff>66675</xdr:colOff>
      <xdr:row>232</xdr:row>
      <xdr:rowOff>105767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7559B375-E1F0-4FA0-AFDC-4B9FCE8FE0B7}"/>
            </a:ext>
          </a:extLst>
        </xdr:cNvPr>
        <xdr:cNvSpPr txBox="1"/>
      </xdr:nvSpPr>
      <xdr:spPr>
        <a:xfrm>
          <a:off x="3175" y="628745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X0A2T</a:t>
          </a:r>
        </a:p>
      </xdr:txBody>
    </xdr:sp>
    <xdr:clientData/>
  </xdr:twoCellAnchor>
  <xdr:twoCellAnchor>
    <xdr:from>
      <xdr:col>0</xdr:col>
      <xdr:colOff>3175</xdr:colOff>
      <xdr:row>564</xdr:row>
      <xdr:rowOff>3175</xdr:rowOff>
    </xdr:from>
    <xdr:to>
      <xdr:col>0</xdr:col>
      <xdr:colOff>66675</xdr:colOff>
      <xdr:row>564</xdr:row>
      <xdr:rowOff>105767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46B402D-8222-4051-8A77-3DFA50E1517C}"/>
            </a:ext>
          </a:extLst>
        </xdr:cNvPr>
        <xdr:cNvSpPr txBox="1"/>
      </xdr:nvSpPr>
      <xdr:spPr>
        <a:xfrm>
          <a:off x="3175" y="147704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X0A3T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47624</xdr:rowOff>
    </xdr:from>
    <xdr:to>
      <xdr:col>1</xdr:col>
      <xdr:colOff>522754</xdr:colOff>
      <xdr:row>2</xdr:row>
      <xdr:rowOff>253439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8A5B13-87F9-4A11-BBC9-91B4805E98F5}"/>
            </a:ext>
          </a:extLst>
        </xdr:cNvPr>
        <xdr:cNvGrpSpPr/>
      </xdr:nvGrpSpPr>
      <xdr:grpSpPr>
        <a:xfrm>
          <a:off x="211667" y="47624"/>
          <a:ext cx="522754" cy="683123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B1E87809-C013-4A9E-0E2B-F026C2E008DA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3AFC0357-BE91-77EE-2F03-27C3872DC36C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extLst>
                <a:ext uri="{FF2B5EF4-FFF2-40B4-BE49-F238E27FC236}">
                  <a16:creationId xmlns:a16="http://schemas.microsoft.com/office/drawing/2014/main" id="{CDDEFADE-CE31-DC3F-6AA4-4526C207A487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extLst>
              <a:ext uri="{FF2B5EF4-FFF2-40B4-BE49-F238E27FC236}">
                <a16:creationId xmlns:a16="http://schemas.microsoft.com/office/drawing/2014/main" id="{D8CE25F4-7A5C-DB5C-4452-E20F1E31A4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  <xdr:twoCellAnchor>
    <xdr:from>
      <xdr:col>1</xdr:col>
      <xdr:colOff>0</xdr:colOff>
      <xdr:row>0</xdr:row>
      <xdr:rowOff>35718</xdr:rowOff>
    </xdr:from>
    <xdr:to>
      <xdr:col>1</xdr:col>
      <xdr:colOff>522754</xdr:colOff>
      <xdr:row>2</xdr:row>
      <xdr:rowOff>235183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7E06A-9049-4FF5-B054-75D4CD15FF9E}"/>
            </a:ext>
          </a:extLst>
        </xdr:cNvPr>
        <xdr:cNvGrpSpPr/>
      </xdr:nvGrpSpPr>
      <xdr:grpSpPr>
        <a:xfrm>
          <a:off x="211667" y="35718"/>
          <a:ext cx="522754" cy="686298"/>
          <a:chOff x="14541501" y="1230312"/>
          <a:chExt cx="753959" cy="1047750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2462667D-2CB8-C48B-393E-ED289049B22D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7D7E9DDC-54A5-5380-CC65-9D4D23C9C138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11" name="Seta: para a Esquerda 10">
              <a:extLst>
                <a:ext uri="{FF2B5EF4-FFF2-40B4-BE49-F238E27FC236}">
                  <a16:creationId xmlns:a16="http://schemas.microsoft.com/office/drawing/2014/main" id="{07092246-AEEF-FEA2-1EB2-D1E32EC4BEE5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9" name="Imagem" descr="Imagem">
            <a:extLst>
              <a:ext uri="{FF2B5EF4-FFF2-40B4-BE49-F238E27FC236}">
                <a16:creationId xmlns:a16="http://schemas.microsoft.com/office/drawing/2014/main" id="{67E50479-430C-EB13-FC03-F710E9743F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35718</xdr:rowOff>
    </xdr:from>
    <xdr:to>
      <xdr:col>1</xdr:col>
      <xdr:colOff>522754</xdr:colOff>
      <xdr:row>2</xdr:row>
      <xdr:rowOff>235183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0C9BE-4A25-4A00-B37A-C6F399C4CFBE}"/>
            </a:ext>
          </a:extLst>
        </xdr:cNvPr>
        <xdr:cNvGrpSpPr/>
      </xdr:nvGrpSpPr>
      <xdr:grpSpPr>
        <a:xfrm>
          <a:off x="214313" y="35718"/>
          <a:ext cx="522754" cy="699528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629F851D-D136-FFDA-9560-514DF8D90C49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D3B78019-D0DC-9B1B-5A5A-41D8F6728DB3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extLst>
                <a:ext uri="{FF2B5EF4-FFF2-40B4-BE49-F238E27FC236}">
                  <a16:creationId xmlns:a16="http://schemas.microsoft.com/office/drawing/2014/main" id="{FB745AB6-5300-D477-BB51-FAFF34E434C1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extLst>
              <a:ext uri="{FF2B5EF4-FFF2-40B4-BE49-F238E27FC236}">
                <a16:creationId xmlns:a16="http://schemas.microsoft.com/office/drawing/2014/main" id="{092CFFF8-501F-8E81-7463-AF2D8C8C86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35718</xdr:rowOff>
    </xdr:from>
    <xdr:to>
      <xdr:col>1</xdr:col>
      <xdr:colOff>522754</xdr:colOff>
      <xdr:row>3</xdr:row>
      <xdr:rowOff>235183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6AB2B7-F14A-4AA0-86D6-04E501A70784}"/>
            </a:ext>
          </a:extLst>
        </xdr:cNvPr>
        <xdr:cNvGrpSpPr/>
      </xdr:nvGrpSpPr>
      <xdr:grpSpPr>
        <a:xfrm>
          <a:off x="214313" y="154781"/>
          <a:ext cx="522754" cy="699527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F1B3D6B8-37D2-E436-640E-A7DA4EFE69E0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B0F1A38E-E528-AE3D-CCCD-35CEC0E37887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extLst>
                <a:ext uri="{FF2B5EF4-FFF2-40B4-BE49-F238E27FC236}">
                  <a16:creationId xmlns:a16="http://schemas.microsoft.com/office/drawing/2014/main" id="{89D81AF8-27D3-5DA7-BCA4-FE7729734DDA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extLst>
              <a:ext uri="{FF2B5EF4-FFF2-40B4-BE49-F238E27FC236}">
                <a16:creationId xmlns:a16="http://schemas.microsoft.com/office/drawing/2014/main" id="{0903F0D6-ADF2-F4A6-6AB9-F74E50DF7D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mziq.com/mzfilemanager/v2/d/42787847-4cf6-4461-94a5-40ed237dca33/d07e62e7-d805-b086-feb8-4892874ccde4?origin=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api.mziq.com/mzfilemanager/v2/d/42787847-4cf6-4461-94a5-40ed237dca33/08fae472-a142-a20e-0af1-2655999136e4?origin=2" TargetMode="External"/><Relationship Id="rId1" Type="http://schemas.openxmlformats.org/officeDocument/2006/relationships/hyperlink" Target="https://api.mziq.com/mzfilemanager/v2/d/42787847-4cf6-4461-94a5-40ed237dca33/d07e62e7-d805-b086-feb8-4892874ccde4?origin=2" TargetMode="External"/><Relationship Id="rId6" Type="http://schemas.openxmlformats.org/officeDocument/2006/relationships/hyperlink" Target="https://api.mziq.com/mzfilemanager/v2/d/42787847-4cf6-4461-94a5-40ed237dca33/d07e62e7-d805-b086-feb8-4892874ccde4?origin=2" TargetMode="External"/><Relationship Id="rId5" Type="http://schemas.openxmlformats.org/officeDocument/2006/relationships/hyperlink" Target="https://api.mziq.com/mzfilemanager/v2/d/42787847-4cf6-4461-94a5-40ed237dca33/d07e62e7-d805-b086-feb8-4892874ccde4?origin=2" TargetMode="External"/><Relationship Id="rId4" Type="http://schemas.openxmlformats.org/officeDocument/2006/relationships/hyperlink" Target="https://api.mziq.com/mzfilemanager/v2/d/42787847-4cf6-4461-94a5-40ed237dca33/d07e62e7-d805-b086-feb8-4892874ccde4?origin=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au.com.br/download-file/v2/d/42787847-4cf6-4461-94a5-40ed237dca33/d5b8c4b5-cd94-c02f-a14d-36e3ef3958d5?origin=2" TargetMode="External"/><Relationship Id="rId2" Type="http://schemas.openxmlformats.org/officeDocument/2006/relationships/hyperlink" Target="https://www.itau.com.br/download-file/v2/d/42787847-4cf6-4461-94a5-40ed237dca33/d5b8c4b5-cd94-c02f-a14d-36e3ef3958d5?origin=2" TargetMode="External"/><Relationship Id="rId1" Type="http://schemas.openxmlformats.org/officeDocument/2006/relationships/hyperlink" Target="https://api.mziq.com/mzfilemanager/v2/d/42787847-4cf6-4461-94a5-40ed237dca33/5515608b-6771-7238-9846-cbb71a14c8db?origin=2" TargetMode="External"/><Relationship Id="rId6" Type="http://schemas.openxmlformats.org/officeDocument/2006/relationships/hyperlink" Target="https://api.mziq.com/mzfilemanager/v2/d/42787847-4cf6-4461-94a5-40ed237dca33/5515608b-6771-7238-9846-cbb71a14c8db?origin=2" TargetMode="External"/><Relationship Id="rId5" Type="http://schemas.openxmlformats.org/officeDocument/2006/relationships/hyperlink" Target="https://api.mziq.com/mzfilemanager/v2/d/42787847-4cf6-4461-94a5-40ed237dca33/5515608b-6771-7238-9846-cbb71a14c8db?origin=2" TargetMode="External"/><Relationship Id="rId4" Type="http://schemas.openxmlformats.org/officeDocument/2006/relationships/hyperlink" Target="https://api.mziq.com/mzfilemanager/v2/d/42787847-4cf6-4461-94a5-40ed237dca33/5515608b-6771-7238-9846-cbb71a14c8db?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5B87D-CC8A-42E0-BAC6-80B373742F3A}">
  <sheetPr codeName="Planilha1">
    <tabColor rgb="FFFF6200"/>
  </sheetPr>
  <dimension ref="B9:N97"/>
  <sheetViews>
    <sheetView showGridLines="0" zoomScale="90" zoomScaleNormal="90" workbookViewId="0">
      <selection activeCell="D23" sqref="D23"/>
    </sheetView>
  </sheetViews>
  <sheetFormatPr defaultColWidth="8.7109375" defaultRowHeight="13.5" x14ac:dyDescent="0.25"/>
  <cols>
    <col min="1" max="1" width="15.7109375" style="13" customWidth="1"/>
    <col min="2" max="2" width="80.7109375" style="13" customWidth="1"/>
    <col min="3" max="3" width="8.7109375" style="13"/>
    <col min="4" max="4" width="80.7109375" style="13" customWidth="1"/>
    <col min="5" max="5" width="8.7109375" style="13"/>
    <col min="6" max="6" width="2.42578125" style="13" customWidth="1"/>
    <col min="7" max="7" width="11" style="13" customWidth="1"/>
    <col min="8" max="16384" width="8.7109375" style="13"/>
  </cols>
  <sheetData>
    <row r="9" spans="2:14" s="5" customFormat="1" ht="20.100000000000001" customHeight="1" x14ac:dyDescent="0.25">
      <c r="B9" s="1" t="s">
        <v>0</v>
      </c>
      <c r="C9" s="2"/>
      <c r="D9" s="1" t="s">
        <v>1</v>
      </c>
      <c r="E9" s="1"/>
      <c r="F9" s="1"/>
      <c r="G9" s="1"/>
      <c r="H9" s="1"/>
      <c r="I9" s="1"/>
      <c r="J9" s="1"/>
      <c r="K9" s="3"/>
      <c r="L9" s="4"/>
      <c r="M9" s="4"/>
    </row>
    <row r="10" spans="2:14" s="7" customFormat="1" ht="20.100000000000001" customHeight="1" x14ac:dyDescent="0.3">
      <c r="B10" s="6" t="s">
        <v>2</v>
      </c>
      <c r="D10" s="6" t="s">
        <v>3</v>
      </c>
      <c r="E10" s="8"/>
      <c r="G10" s="8"/>
      <c r="H10" s="8"/>
      <c r="I10" s="8"/>
      <c r="J10" s="8"/>
      <c r="K10" s="8"/>
    </row>
    <row r="11" spans="2:14" s="7" customFormat="1" ht="20.100000000000001" customHeight="1" x14ac:dyDescent="0.3">
      <c r="B11" s="6" t="s">
        <v>4</v>
      </c>
      <c r="C11"/>
      <c r="D11" s="628" t="s">
        <v>5</v>
      </c>
      <c r="E11" s="8"/>
      <c r="G11" s="8"/>
      <c r="H11" s="8"/>
      <c r="I11" s="8"/>
      <c r="J11" s="8"/>
      <c r="K11" s="8"/>
    </row>
    <row r="12" spans="2:14" s="7" customFormat="1" ht="20.100000000000001" customHeight="1" x14ac:dyDescent="0.3">
      <c r="B12" s="628" t="s">
        <v>6</v>
      </c>
      <c r="D12" s="628" t="s">
        <v>7</v>
      </c>
      <c r="E12" s="8"/>
      <c r="G12" s="8"/>
      <c r="H12" s="8"/>
      <c r="I12" s="8"/>
      <c r="J12" s="8"/>
      <c r="K12" s="8"/>
    </row>
    <row r="13" spans="2:14" s="7" customFormat="1" ht="20.100000000000001" customHeight="1" x14ac:dyDescent="0.3">
      <c r="B13" s="628" t="s">
        <v>701</v>
      </c>
      <c r="C13" s="9"/>
      <c r="D13" s="628" t="s">
        <v>8</v>
      </c>
      <c r="E13" s="8"/>
      <c r="G13" s="8"/>
      <c r="H13" s="8"/>
      <c r="I13" s="8"/>
      <c r="J13" s="8"/>
      <c r="K13" s="8"/>
    </row>
    <row r="14" spans="2:14" s="7" customFormat="1" ht="20.100000000000001" customHeight="1" x14ac:dyDescent="0.3">
      <c r="D14" s="628" t="s">
        <v>9</v>
      </c>
      <c r="E14" s="8"/>
      <c r="G14" s="8"/>
      <c r="H14" s="8"/>
      <c r="I14" s="8"/>
      <c r="J14" s="8"/>
      <c r="K14" s="8"/>
    </row>
    <row r="15" spans="2:14" s="7" customFormat="1" ht="20.100000000000001" customHeight="1" x14ac:dyDescent="0.3">
      <c r="C15"/>
      <c r="K15" s="10"/>
      <c r="L15" s="11"/>
      <c r="M15" s="11"/>
      <c r="N15" s="11"/>
    </row>
    <row r="16" spans="2:14" s="5" customFormat="1" ht="20.100000000000001" customHeight="1" x14ac:dyDescent="0.25">
      <c r="B16" s="1" t="s">
        <v>10</v>
      </c>
      <c r="C16" s="2"/>
      <c r="D16" s="1" t="s">
        <v>11</v>
      </c>
      <c r="E16"/>
      <c r="F16"/>
      <c r="G16"/>
      <c r="H16"/>
      <c r="I16"/>
      <c r="J16"/>
      <c r="K16" s="3"/>
      <c r="L16" s="4"/>
      <c r="M16" s="4"/>
    </row>
    <row r="17" spans="2:11" s="7" customFormat="1" ht="20.100000000000001" customHeight="1" x14ac:dyDescent="0.3">
      <c r="B17" s="628" t="s">
        <v>12</v>
      </c>
      <c r="C17" s="8"/>
      <c r="D17" s="628" t="s">
        <v>13</v>
      </c>
      <c r="E17" s="8"/>
      <c r="G17" s="8"/>
      <c r="H17" s="8"/>
      <c r="I17" s="8"/>
      <c r="J17" s="8"/>
      <c r="K17" s="8"/>
    </row>
    <row r="18" spans="2:11" s="7" customFormat="1" ht="20.100000000000001" customHeight="1" x14ac:dyDescent="0.3">
      <c r="B18" s="628" t="s">
        <v>14</v>
      </c>
      <c r="C18" s="8"/>
      <c r="D18" s="12" t="s">
        <v>15</v>
      </c>
      <c r="E18" s="8"/>
      <c r="H18" s="9"/>
      <c r="I18" s="9"/>
      <c r="J18" s="8"/>
      <c r="K18" s="8"/>
    </row>
    <row r="19" spans="2:11" s="7" customFormat="1" ht="20.100000000000001" customHeight="1" x14ac:dyDescent="0.3">
      <c r="B19" s="628" t="s">
        <v>16</v>
      </c>
      <c r="C19" s="8"/>
      <c r="D19" s="628" t="s">
        <v>17</v>
      </c>
      <c r="G19" s="8"/>
      <c r="H19" s="8"/>
      <c r="I19" s="8"/>
      <c r="J19" s="8"/>
      <c r="K19" s="8"/>
    </row>
    <row r="20" spans="2:11" s="7" customFormat="1" ht="20.100000000000001" customHeight="1" x14ac:dyDescent="0.3">
      <c r="B20" s="628" t="s">
        <v>18</v>
      </c>
      <c r="C20" s="8"/>
      <c r="D20" s="12" t="s">
        <v>19</v>
      </c>
      <c r="E20" s="8"/>
      <c r="G20" s="8"/>
      <c r="H20" s="8"/>
      <c r="I20" s="8"/>
      <c r="J20" s="8"/>
      <c r="K20" s="8"/>
    </row>
    <row r="21" spans="2:11" s="7" customFormat="1" ht="20.100000000000001" customHeight="1" x14ac:dyDescent="0.3">
      <c r="B21" s="628" t="s">
        <v>20</v>
      </c>
      <c r="C21" s="8"/>
      <c r="D21" s="628" t="s">
        <v>21</v>
      </c>
      <c r="E21" s="8"/>
      <c r="G21" s="8"/>
      <c r="H21" s="8"/>
      <c r="I21" s="8"/>
      <c r="J21" s="8"/>
      <c r="K21" s="8"/>
    </row>
    <row r="22" spans="2:11" s="7" customFormat="1" ht="20.100000000000001" customHeight="1" x14ac:dyDescent="0.3">
      <c r="B22" s="628" t="s">
        <v>22</v>
      </c>
      <c r="C22" s="8"/>
      <c r="D22" s="628" t="s">
        <v>23</v>
      </c>
      <c r="E22" s="8"/>
      <c r="H22" s="8"/>
      <c r="I22" s="8"/>
      <c r="J22" s="8"/>
      <c r="K22" s="8"/>
    </row>
    <row r="23" spans="2:11" s="7" customFormat="1" ht="20.100000000000001" customHeight="1" x14ac:dyDescent="0.3">
      <c r="B23" s="628" t="s">
        <v>24</v>
      </c>
      <c r="C23" s="8"/>
      <c r="D23" s="12" t="s">
        <v>26</v>
      </c>
      <c r="E23" s="8"/>
      <c r="G23" s="8"/>
      <c r="H23" s="8"/>
      <c r="I23" s="8"/>
      <c r="J23" s="8"/>
      <c r="K23" s="8"/>
    </row>
    <row r="24" spans="2:11" s="7" customFormat="1" ht="20.100000000000001" customHeight="1" x14ac:dyDescent="0.3">
      <c r="B24" s="628" t="s">
        <v>25</v>
      </c>
      <c r="C24" s="8"/>
      <c r="E24" s="8"/>
      <c r="F24" s="8"/>
      <c r="G24" s="8"/>
      <c r="H24" s="8"/>
      <c r="I24" s="8"/>
      <c r="J24" s="8"/>
      <c r="K24" s="8"/>
    </row>
    <row r="25" spans="2:11" s="7" customFormat="1" ht="20.100000000000001" customHeight="1" x14ac:dyDescent="0.3">
      <c r="B25" s="628" t="s">
        <v>27</v>
      </c>
      <c r="C25" s="8"/>
      <c r="E25" s="8"/>
      <c r="F25" s="8"/>
      <c r="G25" s="8"/>
      <c r="H25" s="8"/>
      <c r="I25" s="8"/>
      <c r="J25" s="8"/>
      <c r="K25" s="8"/>
    </row>
    <row r="26" spans="2:11" s="7" customFormat="1" ht="20.100000000000001" customHeight="1" x14ac:dyDescent="0.3">
      <c r="B26" s="6"/>
      <c r="C26" s="8"/>
      <c r="D26" s="1" t="s">
        <v>28</v>
      </c>
      <c r="F26" s="8"/>
      <c r="G26" s="8"/>
      <c r="H26" s="8"/>
      <c r="I26" s="8"/>
      <c r="J26" s="8"/>
      <c r="K26" s="8"/>
    </row>
    <row r="27" spans="2:11" ht="20.100000000000001" customHeight="1" x14ac:dyDescent="0.3">
      <c r="D27" s="628" t="s">
        <v>29</v>
      </c>
      <c r="F27" s="14"/>
      <c r="G27" s="14"/>
      <c r="H27" s="14"/>
      <c r="I27" s="14"/>
      <c r="J27" s="14"/>
      <c r="K27" s="14"/>
    </row>
    <row r="28" spans="2:11" ht="20.100000000000001" customHeight="1" x14ac:dyDescent="0.3">
      <c r="D28" s="628" t="s">
        <v>30</v>
      </c>
    </row>
    <row r="29" spans="2:11" ht="20.100000000000001" customHeight="1" x14ac:dyDescent="0.3">
      <c r="D29" s="628" t="s">
        <v>31</v>
      </c>
    </row>
    <row r="30" spans="2:11" ht="20.100000000000001" customHeight="1" x14ac:dyDescent="0.3">
      <c r="D30" s="628" t="s">
        <v>32</v>
      </c>
    </row>
    <row r="31" spans="2:11" ht="20.100000000000001" customHeight="1" x14ac:dyDescent="0.3">
      <c r="D31" s="628" t="s">
        <v>33</v>
      </c>
    </row>
    <row r="32" spans="2:11" ht="20.100000000000001" customHeight="1" x14ac:dyDescent="0.25"/>
    <row r="33" spans="7:11" x14ac:dyDescent="0.25">
      <c r="G33" s="15"/>
    </row>
    <row r="37" spans="7:11" x14ac:dyDescent="0.25">
      <c r="I37" s="16"/>
      <c r="J37" s="16"/>
    </row>
    <row r="38" spans="7:11" x14ac:dyDescent="0.25">
      <c r="K38" s="16"/>
    </row>
    <row r="39" spans="7:11" x14ac:dyDescent="0.25">
      <c r="H39" s="16"/>
    </row>
    <row r="82" spans="4:6" x14ac:dyDescent="0.25">
      <c r="D82" s="13" t="e">
        <f>(D83+D90+D96)/#REF!</f>
        <v>#REF!</v>
      </c>
    </row>
    <row r="96" spans="4:6" x14ac:dyDescent="0.25">
      <c r="D96" s="13">
        <v>0</v>
      </c>
      <c r="E96" s="13">
        <v>0</v>
      </c>
      <c r="F96" s="13">
        <v>0</v>
      </c>
    </row>
    <row r="97" spans="4:5" x14ac:dyDescent="0.25">
      <c r="D97" s="13">
        <v>0</v>
      </c>
      <c r="E97" s="13">
        <v>0</v>
      </c>
    </row>
  </sheetData>
  <hyperlinks>
    <hyperlink ref="D18:I18" location="'Conselho de Administração'!A1" display="Conselho da administração" xr:uid="{FD61E576-DCF6-4D32-B9D3-116E7EA9B05E}"/>
    <hyperlink ref="D23" location="'Reporte fiscal'!A1" display="Transparência Fiscal" xr:uid="{22D623AB-A1D6-4442-9A3D-705713D1A460}"/>
    <hyperlink ref="B27:C27" location="'entidades e afiliações'!A1" display="Entidades e afiliações" xr:uid="{F974CFBE-0DE0-4769-B174-C82604CC75E1}"/>
    <hyperlink ref="B13:C13" location="'Indicadores ESG'!A5" display="Risco SAC" xr:uid="{B0D88C1F-6FA5-46DE-B689-2B1CDB962C6E}"/>
    <hyperlink ref="B10:C10" location="'Indicadores ESG'!A8" display="Riscos sociais, ambientais e climáticos" xr:uid="{186C57AD-E6E0-49A2-841B-61EC37494E86}"/>
    <hyperlink ref="B10" location="'Indicadores ESG'!A5" display="Riscos sociais, ambientais e climáticos" xr:uid="{EDF6D465-3D24-4D9D-AD70-58C618209B4A}"/>
    <hyperlink ref="B11" location="'Indicadores ESG'!A27" display="Finanças sustentáveis" xr:uid="{3754462F-1E0F-403C-81E0-831029665B33}"/>
    <hyperlink ref="B12" location="'Indicadores ESG'!A51" display="Asset management" xr:uid="{F2891E45-32C7-47B3-BC0B-76B8B6441077}"/>
    <hyperlink ref="B13" location="'Indicadores ESG'!A65" display="Banco de varejo" xr:uid="{F3FA4DC4-F194-423F-9FEC-D1EBC43CD357}"/>
    <hyperlink ref="D10" location="'Indicadores ESG'!A76" display="Gestão Ambiental" xr:uid="{BEF46BD2-B72A-4471-BE72-9438749D4C98}"/>
    <hyperlink ref="D11" location="'Indicadores ESG'!A79" display="Emissões GEE" xr:uid="{9527FB46-3F21-4800-A481-ADD39A4C70CF}"/>
    <hyperlink ref="D12" location="'Indicadores ESG'!A207" display="Energia " xr:uid="{700E7C29-0786-41D2-945C-3D0F6149097C}"/>
    <hyperlink ref="D13" location="'Indicadores ESG'!A216" display="Água " xr:uid="{AC84E95A-0E6C-4966-AB10-E6F6AF444D92}"/>
    <hyperlink ref="D14" location="'Indicadores ESG'!A224" display="Materiais e resíduos" xr:uid="{E903F56B-13E3-4C47-81CB-3BEA883785A6}"/>
    <hyperlink ref="B17" location="'Indicadores ESG'!A233" display="Força de trabalho" xr:uid="{A76549CC-3CC8-4EAB-AE04-0ACCEEA40FEB}"/>
    <hyperlink ref="B18" location="'Indicadores ESG'!A273" display="Diversidade e inclusão" xr:uid="{77511353-7D73-41FB-AB73-EDE4BAA69814}"/>
    <hyperlink ref="B19" location="'Indicadores ESG'!A359" display="Atração e Retenção" xr:uid="{9E0F2B09-FD86-49A2-A145-A819E1AF159F}"/>
    <hyperlink ref="B20" location="'Indicadores ESG'!A405" display="Experiência do colaborador" xr:uid="{A7D4A10F-152D-453B-A1F3-EA0A7FA2909C}"/>
    <hyperlink ref="B21" location="'Indicadores ESG'!A421" display="Desenvolvimento" xr:uid="{1A9E512D-BF79-47CB-9C75-3388A06F97F1}"/>
    <hyperlink ref="B22" location="'Indicadores ESG'!A458" display="Remuneração e benefícios" xr:uid="{4B35C2F1-F626-4084-A11C-5C9DC13CC6B2}"/>
    <hyperlink ref="B23" location="'Indicadores ESG'!A479" display="Saúde, segurança e bem-estar" xr:uid="{DE5BF56E-DC91-4799-9B1F-51DD357886A0}"/>
    <hyperlink ref="B24" location="'Indicadores ESG'!A507" display="Fornecedores" xr:uid="{882A0D6A-2F95-4070-9193-5ABE13AFBDA2}"/>
    <hyperlink ref="B25" location="'Indicadores ESG'!A524" display="Investimento social privado" xr:uid="{92836BE2-DB00-439C-AE5C-1EEA6FD89FFB}"/>
    <hyperlink ref="D17" location="'Indicadores ESG'!A565" display="Governança corporativa" xr:uid="{D3C4505C-57D5-4AD6-80AE-960FD5F0117C}"/>
    <hyperlink ref="D18" location="'Conselho de Administração'!A1" display="Conselho de administração" xr:uid="{26CAEF97-0239-4DD2-9184-5C062A1C5543}"/>
    <hyperlink ref="D19" location="'Indicadores ESG'!A576" display="Influência política" xr:uid="{C3674423-1C2B-4BE3-9DF6-F5FFA58412F6}"/>
    <hyperlink ref="D21" location="'Indicadores ESG'!A584" display="Ética nos negocios" xr:uid="{4F653052-35FE-4F4C-B197-3ED54167C065}"/>
    <hyperlink ref="D22" location="'Indicadores ESG'!A591" display="Canais de manifestação" xr:uid="{5B9F5B36-E3BE-46EA-B055-6066FF4AF030}"/>
    <hyperlink ref="D27" r:id="rId1" location="page=6" xr:uid="{5D17FBFB-D476-4C04-B972-D2BDC94E4F7F}"/>
    <hyperlink ref="D28" r:id="rId2" location="page=27" xr:uid="{DDA0FE20-F85E-45BE-9987-1519EB38C45C}"/>
    <hyperlink ref="D29" r:id="rId3" location="page=24" xr:uid="{B499E487-5E85-4B5C-99C7-F335043767B1}"/>
    <hyperlink ref="D30" r:id="rId4" location="page=39" xr:uid="{173B201A-14BF-4610-B963-778A35F77EAA}"/>
    <hyperlink ref="D31" r:id="rId5" location="page=41" xr:uid="{D9648949-AB11-4BFD-94F4-C8951E11ADEF}"/>
    <hyperlink ref="D20" location="'Entidades e afiliações'!A1" display="Entidades e afiliações" xr:uid="{C4FA2CD9-217B-4939-ACAC-CA80719D6701}"/>
    <hyperlink ref="D28" r:id="rId6" location="page=20" xr:uid="{7C82DD5D-2E23-44DC-92EB-A0EFD7F399B2}"/>
  </hyperlinks>
  <pageMargins left="0.511811024" right="0.511811024" top="0.78740157499999996" bottom="0.78740157499999996" header="0.31496062000000002" footer="0.31496062000000002"/>
  <headerFooter>
    <oddFooter>&amp;L_x000D_&amp;1#&amp;"Calibri"&amp;9&amp;K000000 Corporativo | Interno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79D6-A620-42D0-BA94-217C2D439B58}">
  <sheetPr codeName="Planilha2">
    <tabColor rgb="FFFF6200"/>
    <pageSetUpPr fitToPage="1"/>
  </sheetPr>
  <dimension ref="A1:H678"/>
  <sheetViews>
    <sheetView showGridLines="0" tabSelected="1" topLeftCell="B1" zoomScale="80" zoomScaleNormal="80" workbookViewId="0">
      <pane ySplit="4" topLeftCell="A382" activePane="bottomLeft" state="frozen"/>
      <selection activeCell="H97" sqref="H97"/>
      <selection pane="bottomLeft" activeCell="F391" sqref="F391"/>
    </sheetView>
  </sheetViews>
  <sheetFormatPr defaultRowHeight="20.100000000000001" customHeight="1" x14ac:dyDescent="0.25"/>
  <cols>
    <col min="1" max="1" width="25.140625" style="110" customWidth="1"/>
    <col min="2" max="2" width="66.85546875" style="110" bestFit="1" customWidth="1"/>
    <col min="3" max="3" width="83.28515625" style="110" customWidth="1"/>
    <col min="4" max="4" width="18.7109375" style="586" customWidth="1"/>
    <col min="5" max="6" width="19.42578125" style="586" bestFit="1" customWidth="1"/>
    <col min="7" max="7" width="17" style="4" customWidth="1"/>
    <col min="8" max="8" width="26.5703125" customWidth="1"/>
  </cols>
  <sheetData>
    <row r="1" spans="1:7" ht="21.6" customHeight="1" x14ac:dyDescent="0.25">
      <c r="A1" s="17"/>
      <c r="B1" s="18"/>
      <c r="C1" s="19"/>
      <c r="D1" s="634" t="s">
        <v>34</v>
      </c>
      <c r="E1" s="635" t="s">
        <v>35</v>
      </c>
      <c r="F1" s="635" t="s">
        <v>10</v>
      </c>
      <c r="G1" s="635" t="s">
        <v>11</v>
      </c>
    </row>
    <row r="2" spans="1:7" ht="29.45" customHeight="1" x14ac:dyDescent="0.3">
      <c r="A2" s="19" t="s">
        <v>971</v>
      </c>
      <c r="B2" s="20"/>
      <c r="C2" s="21"/>
      <c r="D2" s="634"/>
      <c r="E2" s="635"/>
      <c r="F2" s="635"/>
      <c r="G2" s="635"/>
    </row>
    <row r="3" spans="1:7" ht="12.6" customHeight="1" x14ac:dyDescent="0.3">
      <c r="A3" s="21"/>
      <c r="B3" s="23"/>
      <c r="C3" s="21"/>
      <c r="D3" s="22"/>
      <c r="E3" s="22"/>
      <c r="F3" s="22"/>
      <c r="G3" s="18"/>
    </row>
    <row r="4" spans="1:7" ht="20.100000000000001" customHeight="1" x14ac:dyDescent="0.25">
      <c r="A4" s="24" t="s">
        <v>36</v>
      </c>
      <c r="B4" s="24" t="s">
        <v>37</v>
      </c>
      <c r="C4" s="24" t="s">
        <v>38</v>
      </c>
      <c r="D4" s="25">
        <v>2022</v>
      </c>
      <c r="E4" s="25">
        <v>2023</v>
      </c>
      <c r="F4" s="569">
        <v>2024</v>
      </c>
      <c r="G4" s="25" t="s">
        <v>39</v>
      </c>
    </row>
    <row r="5" spans="1:7" s="2" customFormat="1" ht="20.100000000000001" customHeight="1" x14ac:dyDescent="0.25">
      <c r="A5" s="581" t="s">
        <v>41</v>
      </c>
      <c r="B5" s="588" t="s">
        <v>42</v>
      </c>
      <c r="C5" s="582" t="s">
        <v>905</v>
      </c>
      <c r="D5" s="28">
        <v>150</v>
      </c>
      <c r="E5" s="29" t="s">
        <v>43</v>
      </c>
      <c r="F5" s="29">
        <v>922</v>
      </c>
      <c r="G5" s="30" t="s">
        <v>44</v>
      </c>
    </row>
    <row r="6" spans="1:7" ht="20.100000000000001" customHeight="1" x14ac:dyDescent="0.25">
      <c r="A6" s="32" t="s">
        <v>41</v>
      </c>
      <c r="B6" s="33" t="s">
        <v>42</v>
      </c>
      <c r="C6" s="481" t="s">
        <v>45</v>
      </c>
      <c r="D6" s="35">
        <v>0.47</v>
      </c>
      <c r="E6" s="593">
        <v>0.5</v>
      </c>
      <c r="F6" s="593">
        <v>0.5</v>
      </c>
      <c r="G6" s="30" t="s">
        <v>46</v>
      </c>
    </row>
    <row r="7" spans="1:7" ht="20.100000000000001" customHeight="1" x14ac:dyDescent="0.25">
      <c r="A7" s="32" t="s">
        <v>41</v>
      </c>
      <c r="B7" s="36" t="s">
        <v>42</v>
      </c>
      <c r="C7" s="34" t="s">
        <v>827</v>
      </c>
      <c r="D7" s="129">
        <v>19800</v>
      </c>
      <c r="E7" s="129">
        <v>20000</v>
      </c>
      <c r="F7" s="129">
        <v>22000</v>
      </c>
      <c r="G7" s="30" t="s">
        <v>47</v>
      </c>
    </row>
    <row r="8" spans="1:7" ht="20.100000000000001" customHeight="1" x14ac:dyDescent="0.25">
      <c r="A8" s="32" t="s">
        <v>41</v>
      </c>
      <c r="B8" s="38" t="s">
        <v>42</v>
      </c>
      <c r="C8" s="582" t="s">
        <v>828</v>
      </c>
      <c r="D8" s="39">
        <v>2.1999999999999999E-2</v>
      </c>
      <c r="E8" s="39">
        <v>2.1999999999999999E-2</v>
      </c>
      <c r="F8" s="39">
        <v>2.1000000000000001E-2</v>
      </c>
      <c r="G8" s="30" t="s">
        <v>46</v>
      </c>
    </row>
    <row r="9" spans="1:7" ht="20.100000000000001" customHeight="1" x14ac:dyDescent="0.25">
      <c r="A9" s="32" t="s">
        <v>41</v>
      </c>
      <c r="B9" s="27" t="s">
        <v>48</v>
      </c>
      <c r="C9" s="34" t="s">
        <v>906</v>
      </c>
      <c r="D9" s="29">
        <v>1</v>
      </c>
      <c r="E9" s="587">
        <v>0</v>
      </c>
      <c r="F9" s="587">
        <v>0</v>
      </c>
      <c r="G9" s="30" t="s">
        <v>44</v>
      </c>
    </row>
    <row r="10" spans="1:7" ht="20.100000000000001" customHeight="1" x14ac:dyDescent="0.25">
      <c r="A10" s="32" t="s">
        <v>41</v>
      </c>
      <c r="B10" s="33" t="s">
        <v>48</v>
      </c>
      <c r="C10" s="34" t="s">
        <v>49</v>
      </c>
      <c r="D10" s="589">
        <v>506</v>
      </c>
      <c r="E10" s="592">
        <v>0</v>
      </c>
      <c r="F10" s="592">
        <v>0</v>
      </c>
      <c r="G10" s="30" t="s">
        <v>47</v>
      </c>
    </row>
    <row r="11" spans="1:7" ht="20.100000000000001" customHeight="1" x14ac:dyDescent="0.25">
      <c r="A11" s="32" t="s">
        <v>41</v>
      </c>
      <c r="B11" s="41" t="s">
        <v>48</v>
      </c>
      <c r="C11" s="34" t="s">
        <v>50</v>
      </c>
      <c r="D11" s="589">
        <v>506</v>
      </c>
      <c r="E11" s="592">
        <v>0</v>
      </c>
      <c r="F11" s="592">
        <v>0</v>
      </c>
      <c r="G11" s="30" t="s">
        <v>47</v>
      </c>
    </row>
    <row r="12" spans="1:7" ht="20.100000000000001" customHeight="1" x14ac:dyDescent="0.25">
      <c r="A12" s="32" t="s">
        <v>41</v>
      </c>
      <c r="B12" s="27" t="s">
        <v>51</v>
      </c>
      <c r="C12" s="582" t="s">
        <v>906</v>
      </c>
      <c r="D12" s="40">
        <v>43</v>
      </c>
      <c r="E12" s="40">
        <v>42</v>
      </c>
      <c r="F12" s="40">
        <v>50</v>
      </c>
      <c r="G12" s="30" t="s">
        <v>44</v>
      </c>
    </row>
    <row r="13" spans="1:7" ht="20.100000000000001" customHeight="1" x14ac:dyDescent="0.25">
      <c r="A13" s="32" t="s">
        <v>41</v>
      </c>
      <c r="B13" s="33" t="s">
        <v>51</v>
      </c>
      <c r="C13" s="34" t="s">
        <v>49</v>
      </c>
      <c r="D13" s="589">
        <v>35570</v>
      </c>
      <c r="E13" s="589">
        <v>29118</v>
      </c>
      <c r="F13" s="589">
        <v>42817</v>
      </c>
      <c r="G13" s="30" t="s">
        <v>47</v>
      </c>
    </row>
    <row r="14" spans="1:7" ht="20.100000000000001" customHeight="1" x14ac:dyDescent="0.25">
      <c r="A14" s="32" t="s">
        <v>41</v>
      </c>
      <c r="B14" s="41" t="s">
        <v>51</v>
      </c>
      <c r="C14" s="34" t="s">
        <v>50</v>
      </c>
      <c r="D14" s="589">
        <v>10734</v>
      </c>
      <c r="E14" s="589">
        <v>8539</v>
      </c>
      <c r="F14" s="589">
        <v>15996</v>
      </c>
      <c r="G14" s="30" t="s">
        <v>47</v>
      </c>
    </row>
    <row r="15" spans="1:7" ht="20.100000000000001" customHeight="1" x14ac:dyDescent="0.25">
      <c r="A15" s="32" t="s">
        <v>41</v>
      </c>
      <c r="B15" s="42" t="s">
        <v>52</v>
      </c>
      <c r="C15" s="582" t="s">
        <v>906</v>
      </c>
      <c r="D15" s="29" t="s">
        <v>53</v>
      </c>
      <c r="E15" s="29" t="s">
        <v>54</v>
      </c>
      <c r="F15" s="29">
        <v>33</v>
      </c>
      <c r="G15" s="30" t="s">
        <v>44</v>
      </c>
    </row>
    <row r="16" spans="1:7" ht="20.100000000000001" customHeight="1" x14ac:dyDescent="0.25">
      <c r="A16" s="32" t="s">
        <v>41</v>
      </c>
      <c r="B16" s="33" t="s">
        <v>52</v>
      </c>
      <c r="C16" s="34" t="s">
        <v>55</v>
      </c>
      <c r="D16" s="589">
        <v>8640</v>
      </c>
      <c r="E16" s="589">
        <v>25441</v>
      </c>
      <c r="F16" s="589">
        <v>12771</v>
      </c>
      <c r="G16" s="30" t="s">
        <v>47</v>
      </c>
    </row>
    <row r="17" spans="1:8" ht="20.100000000000001" customHeight="1" x14ac:dyDescent="0.25">
      <c r="A17" s="32" t="s">
        <v>41</v>
      </c>
      <c r="B17" s="43" t="s">
        <v>52</v>
      </c>
      <c r="C17" s="34" t="s">
        <v>50</v>
      </c>
      <c r="D17" s="589">
        <v>5101</v>
      </c>
      <c r="E17" s="589">
        <v>5644</v>
      </c>
      <c r="F17" s="589">
        <v>8815</v>
      </c>
      <c r="G17" s="30" t="s">
        <v>47</v>
      </c>
    </row>
    <row r="18" spans="1:8" ht="20.100000000000001" customHeight="1" x14ac:dyDescent="0.25">
      <c r="A18" s="32" t="s">
        <v>41</v>
      </c>
      <c r="B18" s="44" t="s">
        <v>56</v>
      </c>
      <c r="C18" s="582" t="s">
        <v>906</v>
      </c>
      <c r="D18" s="29" t="s">
        <v>57</v>
      </c>
      <c r="E18" s="29" t="s">
        <v>58</v>
      </c>
      <c r="F18" s="29" t="s">
        <v>796</v>
      </c>
      <c r="G18" s="30" t="s">
        <v>44</v>
      </c>
    </row>
    <row r="19" spans="1:8" ht="20.100000000000001" customHeight="1" x14ac:dyDescent="0.25">
      <c r="A19" s="32" t="s">
        <v>41</v>
      </c>
      <c r="B19" s="33" t="s">
        <v>56</v>
      </c>
      <c r="C19" s="34" t="s">
        <v>55</v>
      </c>
      <c r="D19" s="589">
        <v>26929</v>
      </c>
      <c r="E19" s="589">
        <v>3677</v>
      </c>
      <c r="F19" s="589">
        <v>30046</v>
      </c>
      <c r="G19" s="30" t="s">
        <v>47</v>
      </c>
    </row>
    <row r="20" spans="1:8" ht="20.100000000000001" customHeight="1" x14ac:dyDescent="0.25">
      <c r="A20" s="32" t="s">
        <v>41</v>
      </c>
      <c r="B20" s="43" t="s">
        <v>56</v>
      </c>
      <c r="C20" s="45" t="s">
        <v>50</v>
      </c>
      <c r="D20" s="589">
        <v>5633</v>
      </c>
      <c r="E20" s="589">
        <v>2895</v>
      </c>
      <c r="F20" s="589">
        <v>7181</v>
      </c>
      <c r="G20" s="46" t="s">
        <v>47</v>
      </c>
    </row>
    <row r="21" spans="1:8" ht="20.100000000000001" customHeight="1" x14ac:dyDescent="0.25">
      <c r="A21" s="32" t="s">
        <v>41</v>
      </c>
      <c r="B21" s="44" t="s">
        <v>59</v>
      </c>
      <c r="C21" s="47" t="s">
        <v>60</v>
      </c>
      <c r="D21" s="48">
        <v>30</v>
      </c>
      <c r="E21" s="48">
        <v>33</v>
      </c>
      <c r="F21" s="48">
        <v>58</v>
      </c>
      <c r="G21" s="49" t="s">
        <v>44</v>
      </c>
    </row>
    <row r="22" spans="1:8" ht="20.100000000000001" customHeight="1" x14ac:dyDescent="0.25">
      <c r="A22" s="32" t="s">
        <v>41</v>
      </c>
      <c r="B22" s="33" t="s">
        <v>59</v>
      </c>
      <c r="C22" s="47" t="s">
        <v>61</v>
      </c>
      <c r="D22" s="589">
        <v>17890</v>
      </c>
      <c r="E22" s="589">
        <v>30487</v>
      </c>
      <c r="F22" s="589">
        <v>62931</v>
      </c>
      <c r="G22" s="49" t="s">
        <v>47</v>
      </c>
    </row>
    <row r="23" spans="1:8" ht="20.100000000000001" customHeight="1" x14ac:dyDescent="0.25">
      <c r="A23" s="32" t="s">
        <v>41</v>
      </c>
      <c r="B23" s="440" t="s">
        <v>702</v>
      </c>
      <c r="C23" s="582" t="s">
        <v>906</v>
      </c>
      <c r="D23" s="48">
        <v>4</v>
      </c>
      <c r="E23" s="48">
        <v>1</v>
      </c>
      <c r="F23" s="48">
        <v>1</v>
      </c>
      <c r="G23" s="49" t="s">
        <v>44</v>
      </c>
    </row>
    <row r="24" spans="1:8" ht="20.100000000000001" customHeight="1" x14ac:dyDescent="0.25">
      <c r="A24" s="32" t="s">
        <v>41</v>
      </c>
      <c r="B24" s="441" t="s">
        <v>702</v>
      </c>
      <c r="C24" s="69" t="s">
        <v>55</v>
      </c>
      <c r="D24" s="589">
        <v>4379</v>
      </c>
      <c r="E24" s="589">
        <v>4379</v>
      </c>
      <c r="F24" s="589">
        <v>225</v>
      </c>
      <c r="G24" s="49" t="s">
        <v>47</v>
      </c>
    </row>
    <row r="25" spans="1:8" ht="20.100000000000001" customHeight="1" x14ac:dyDescent="0.25">
      <c r="A25" s="50" t="s">
        <v>41</v>
      </c>
      <c r="B25" s="442" t="s">
        <v>702</v>
      </c>
      <c r="C25" s="69" t="s">
        <v>50</v>
      </c>
      <c r="D25" s="589">
        <v>591</v>
      </c>
      <c r="E25" s="589">
        <v>126</v>
      </c>
      <c r="F25" s="589">
        <v>225</v>
      </c>
      <c r="G25" s="49" t="s">
        <v>47</v>
      </c>
    </row>
    <row r="26" spans="1:8" ht="20.100000000000001" customHeight="1" x14ac:dyDescent="0.25">
      <c r="A26" s="51" t="s">
        <v>4</v>
      </c>
      <c r="B26" s="52"/>
      <c r="C26" s="52"/>
      <c r="D26" s="53"/>
      <c r="E26" s="53"/>
      <c r="F26" s="53"/>
      <c r="G26" s="54"/>
    </row>
    <row r="27" spans="1:8" ht="20.100000000000001" customHeight="1" x14ac:dyDescent="0.25">
      <c r="A27" s="55" t="s">
        <v>4</v>
      </c>
      <c r="B27" s="56" t="s">
        <v>62</v>
      </c>
      <c r="C27" s="604" t="s">
        <v>829</v>
      </c>
      <c r="D27" s="589">
        <v>266.39999999999998</v>
      </c>
      <c r="E27" s="589">
        <v>355.9</v>
      </c>
      <c r="F27" s="589">
        <v>469.06327981016</v>
      </c>
      <c r="G27" s="59" t="s">
        <v>40</v>
      </c>
    </row>
    <row r="28" spans="1:8" ht="20.100000000000001" customHeight="1" x14ac:dyDescent="0.25">
      <c r="A28" s="60" t="s">
        <v>4</v>
      </c>
      <c r="B28" s="61" t="s">
        <v>62</v>
      </c>
      <c r="C28" s="62" t="s">
        <v>63</v>
      </c>
      <c r="D28" s="589">
        <v>196.7</v>
      </c>
      <c r="E28" s="589">
        <v>257.3</v>
      </c>
      <c r="F28" s="589">
        <v>328.08738649321998</v>
      </c>
      <c r="G28" s="59" t="s">
        <v>40</v>
      </c>
    </row>
    <row r="29" spans="1:8" ht="20.100000000000001" customHeight="1" x14ac:dyDescent="0.25">
      <c r="A29" s="60" t="s">
        <v>4</v>
      </c>
      <c r="B29" s="61" t="s">
        <v>62</v>
      </c>
      <c r="C29" s="63" t="s">
        <v>64</v>
      </c>
      <c r="D29" s="589">
        <v>84</v>
      </c>
      <c r="E29" s="589">
        <v>112.5</v>
      </c>
      <c r="F29" s="589">
        <v>133.56115084583001</v>
      </c>
      <c r="G29" s="59" t="s">
        <v>40</v>
      </c>
      <c r="H29" s="529"/>
    </row>
    <row r="30" spans="1:8" ht="20.100000000000001" customHeight="1" x14ac:dyDescent="0.25">
      <c r="A30" s="60" t="s">
        <v>4</v>
      </c>
      <c r="B30" s="61" t="s">
        <v>62</v>
      </c>
      <c r="C30" s="63" t="s">
        <v>65</v>
      </c>
      <c r="D30" s="589">
        <v>40.299999999999997</v>
      </c>
      <c r="E30" s="589">
        <v>50</v>
      </c>
      <c r="F30" s="589">
        <v>64.184450577920003</v>
      </c>
      <c r="G30" s="59" t="s">
        <v>40</v>
      </c>
    </row>
    <row r="31" spans="1:8" ht="20.100000000000001" customHeight="1" x14ac:dyDescent="0.25">
      <c r="A31" s="60" t="s">
        <v>4</v>
      </c>
      <c r="B31" s="61" t="s">
        <v>62</v>
      </c>
      <c r="C31" s="63" t="s">
        <v>66</v>
      </c>
      <c r="D31" s="589">
        <v>17.7</v>
      </c>
      <c r="E31" s="589">
        <v>22.2</v>
      </c>
      <c r="F31" s="589">
        <v>29.573608380100001</v>
      </c>
      <c r="G31" s="59" t="s">
        <v>40</v>
      </c>
    </row>
    <row r="32" spans="1:8" ht="20.100000000000001" customHeight="1" x14ac:dyDescent="0.25">
      <c r="A32" s="60" t="s">
        <v>4</v>
      </c>
      <c r="B32" s="61" t="s">
        <v>62</v>
      </c>
      <c r="C32" s="63" t="s">
        <v>67</v>
      </c>
      <c r="D32" s="589">
        <v>22.1</v>
      </c>
      <c r="E32" s="589">
        <v>31.2</v>
      </c>
      <c r="F32" s="589">
        <v>46.478646412899998</v>
      </c>
      <c r="G32" s="59" t="s">
        <v>40</v>
      </c>
    </row>
    <row r="33" spans="1:7" ht="20.100000000000001" customHeight="1" x14ac:dyDescent="0.25">
      <c r="A33" s="60" t="s">
        <v>4</v>
      </c>
      <c r="B33" s="61" t="s">
        <v>62</v>
      </c>
      <c r="C33" s="63" t="s">
        <v>68</v>
      </c>
      <c r="D33" s="589">
        <v>18.899999999999999</v>
      </c>
      <c r="E33" s="589">
        <v>23.2</v>
      </c>
      <c r="F33" s="589">
        <v>28.122485643240001</v>
      </c>
      <c r="G33" s="59" t="s">
        <v>40</v>
      </c>
    </row>
    <row r="34" spans="1:7" ht="20.100000000000001" customHeight="1" x14ac:dyDescent="0.25">
      <c r="A34" s="60" t="s">
        <v>4</v>
      </c>
      <c r="B34" s="61" t="s">
        <v>62</v>
      </c>
      <c r="C34" s="63" t="s">
        <v>69</v>
      </c>
      <c r="D34" s="589">
        <v>14</v>
      </c>
      <c r="E34" s="589">
        <v>18.2</v>
      </c>
      <c r="F34" s="589">
        <v>26.167044633229999</v>
      </c>
      <c r="G34" s="59" t="s">
        <v>40</v>
      </c>
    </row>
    <row r="35" spans="1:7" ht="20.100000000000001" customHeight="1" x14ac:dyDescent="0.25">
      <c r="A35" s="60" t="s">
        <v>4</v>
      </c>
      <c r="B35" s="61" t="s">
        <v>62</v>
      </c>
      <c r="C35" s="62" t="s">
        <v>70</v>
      </c>
      <c r="D35" s="589">
        <v>39.700000000000003</v>
      </c>
      <c r="E35" s="589">
        <v>57.9</v>
      </c>
      <c r="F35" s="589">
        <v>80.398296181739994</v>
      </c>
      <c r="G35" s="59" t="s">
        <v>40</v>
      </c>
    </row>
    <row r="36" spans="1:7" ht="20.100000000000001" customHeight="1" x14ac:dyDescent="0.25">
      <c r="A36" s="60" t="s">
        <v>4</v>
      </c>
      <c r="B36" s="61" t="s">
        <v>62</v>
      </c>
      <c r="C36" s="63" t="s">
        <v>71</v>
      </c>
      <c r="D36" s="589">
        <v>38.200000000000003</v>
      </c>
      <c r="E36" s="589">
        <v>55</v>
      </c>
      <c r="F36" s="589">
        <v>738.74498809169995</v>
      </c>
      <c r="G36" s="59" t="s">
        <v>40</v>
      </c>
    </row>
    <row r="37" spans="1:7" ht="20.100000000000001" customHeight="1" x14ac:dyDescent="0.25">
      <c r="A37" s="60" t="s">
        <v>4</v>
      </c>
      <c r="B37" s="61" t="s">
        <v>62</v>
      </c>
      <c r="C37" s="63" t="s">
        <v>72</v>
      </c>
      <c r="D37" s="589">
        <v>0.8</v>
      </c>
      <c r="E37" s="589">
        <v>0.7</v>
      </c>
      <c r="F37" s="589">
        <v>0.9</v>
      </c>
      <c r="G37" s="59" t="s">
        <v>40</v>
      </c>
    </row>
    <row r="38" spans="1:7" ht="20.100000000000001" customHeight="1" x14ac:dyDescent="0.25">
      <c r="A38" s="60" t="s">
        <v>4</v>
      </c>
      <c r="B38" s="61" t="s">
        <v>62</v>
      </c>
      <c r="C38" s="63" t="s">
        <v>73</v>
      </c>
      <c r="D38" s="589">
        <v>0.6</v>
      </c>
      <c r="E38" s="589">
        <v>1.8</v>
      </c>
      <c r="F38" s="589">
        <v>4.1437305718099999</v>
      </c>
      <c r="G38" s="59" t="s">
        <v>40</v>
      </c>
    </row>
    <row r="39" spans="1:7" ht="20.100000000000001" customHeight="1" x14ac:dyDescent="0.25">
      <c r="A39" s="60" t="s">
        <v>4</v>
      </c>
      <c r="B39" s="61" t="s">
        <v>62</v>
      </c>
      <c r="C39" s="63" t="s">
        <v>74</v>
      </c>
      <c r="D39" s="589">
        <v>0.2</v>
      </c>
      <c r="E39" s="589">
        <v>0.3</v>
      </c>
      <c r="F39" s="589">
        <v>1.5</v>
      </c>
      <c r="G39" s="59" t="s">
        <v>40</v>
      </c>
    </row>
    <row r="40" spans="1:7" ht="29.25" customHeight="1" x14ac:dyDescent="0.25">
      <c r="A40" s="60" t="s">
        <v>4</v>
      </c>
      <c r="B40" s="64" t="s">
        <v>62</v>
      </c>
      <c r="C40" s="65" t="s">
        <v>75</v>
      </c>
      <c r="D40" s="589">
        <v>29.9</v>
      </c>
      <c r="E40" s="589">
        <v>40.700000000000003</v>
      </c>
      <c r="F40" s="589">
        <v>60.6</v>
      </c>
      <c r="G40" s="67" t="s">
        <v>40</v>
      </c>
    </row>
    <row r="41" spans="1:7" ht="20.100000000000001" customHeight="1" x14ac:dyDescent="0.25">
      <c r="A41" s="60" t="s">
        <v>4</v>
      </c>
      <c r="B41" s="68" t="s">
        <v>76</v>
      </c>
      <c r="C41" s="69" t="s">
        <v>830</v>
      </c>
      <c r="D41" s="589">
        <v>2400</v>
      </c>
      <c r="E41" s="589">
        <v>960.7</v>
      </c>
      <c r="F41" s="589">
        <v>959.7</v>
      </c>
      <c r="G41" s="49" t="s">
        <v>47</v>
      </c>
    </row>
    <row r="42" spans="1:7" ht="20.100000000000001" customHeight="1" x14ac:dyDescent="0.25">
      <c r="A42" s="60" t="s">
        <v>4</v>
      </c>
      <c r="B42" s="70" t="s">
        <v>77</v>
      </c>
      <c r="C42" s="71" t="s">
        <v>831</v>
      </c>
      <c r="D42" s="589" t="s">
        <v>79</v>
      </c>
      <c r="E42" s="589">
        <v>309.89999999999998</v>
      </c>
      <c r="F42" s="589">
        <v>1584.1</v>
      </c>
      <c r="G42" s="72" t="s">
        <v>47</v>
      </c>
    </row>
    <row r="43" spans="1:7" ht="20.100000000000001" customHeight="1" x14ac:dyDescent="0.25">
      <c r="A43" s="60" t="s">
        <v>4</v>
      </c>
      <c r="B43" s="73" t="s">
        <v>77</v>
      </c>
      <c r="C43" s="74" t="s">
        <v>797</v>
      </c>
      <c r="D43" s="589" t="s">
        <v>79</v>
      </c>
      <c r="E43" s="589">
        <v>164.8</v>
      </c>
      <c r="F43" s="589">
        <v>438.7</v>
      </c>
      <c r="G43" s="75" t="s">
        <v>47</v>
      </c>
    </row>
    <row r="44" spans="1:7" ht="20.100000000000001" customHeight="1" x14ac:dyDescent="0.25">
      <c r="A44" s="76" t="s">
        <v>4</v>
      </c>
      <c r="B44" s="73" t="s">
        <v>77</v>
      </c>
      <c r="C44" s="77" t="s">
        <v>963</v>
      </c>
      <c r="D44" s="589" t="s">
        <v>79</v>
      </c>
      <c r="E44" s="589">
        <v>144.4</v>
      </c>
      <c r="F44" s="589">
        <v>99.8</v>
      </c>
      <c r="G44" s="78" t="s">
        <v>47</v>
      </c>
    </row>
    <row r="45" spans="1:7" ht="20.100000000000001" customHeight="1" x14ac:dyDescent="0.25">
      <c r="A45" s="76" t="s">
        <v>4</v>
      </c>
      <c r="B45" s="73" t="s">
        <v>77</v>
      </c>
      <c r="C45" s="77" t="s">
        <v>798</v>
      </c>
      <c r="D45" s="589" t="s">
        <v>79</v>
      </c>
      <c r="E45" s="589">
        <v>0.8</v>
      </c>
      <c r="F45" s="589">
        <v>27.6</v>
      </c>
      <c r="G45" s="78" t="s">
        <v>47</v>
      </c>
    </row>
    <row r="46" spans="1:7" ht="20.100000000000001" customHeight="1" x14ac:dyDescent="0.25">
      <c r="A46" s="76" t="s">
        <v>4</v>
      </c>
      <c r="B46" s="73" t="s">
        <v>77</v>
      </c>
      <c r="C46" s="614" t="s">
        <v>964</v>
      </c>
      <c r="D46" s="589" t="s">
        <v>79</v>
      </c>
      <c r="E46" s="589" t="s">
        <v>79</v>
      </c>
      <c r="F46" s="589">
        <v>1018</v>
      </c>
      <c r="G46" s="78" t="s">
        <v>47</v>
      </c>
    </row>
    <row r="47" spans="1:7" ht="20.100000000000001" customHeight="1" x14ac:dyDescent="0.25">
      <c r="A47" s="76" t="s">
        <v>4</v>
      </c>
      <c r="B47" s="79" t="s">
        <v>78</v>
      </c>
      <c r="C47" s="590" t="s">
        <v>832</v>
      </c>
      <c r="D47" s="589" t="s">
        <v>79</v>
      </c>
      <c r="E47" s="589">
        <v>161.69999999999999</v>
      </c>
      <c r="F47" s="589">
        <v>1014</v>
      </c>
      <c r="G47" s="78" t="s">
        <v>47</v>
      </c>
    </row>
    <row r="48" spans="1:7" ht="20.100000000000001" customHeight="1" x14ac:dyDescent="0.25">
      <c r="A48" s="76" t="s">
        <v>4</v>
      </c>
      <c r="B48" s="73" t="s">
        <v>78</v>
      </c>
      <c r="C48" s="590" t="s">
        <v>833</v>
      </c>
      <c r="D48" s="589" t="s">
        <v>79</v>
      </c>
      <c r="E48" s="589">
        <v>147.9</v>
      </c>
      <c r="F48" s="589">
        <v>419.5</v>
      </c>
      <c r="G48" s="78" t="s">
        <v>47</v>
      </c>
    </row>
    <row r="49" spans="1:7" ht="20.100000000000001" customHeight="1" x14ac:dyDescent="0.25">
      <c r="A49" s="76" t="s">
        <v>4</v>
      </c>
      <c r="B49" s="73" t="s">
        <v>78</v>
      </c>
      <c r="C49" s="590" t="s">
        <v>80</v>
      </c>
      <c r="D49" s="589" t="s">
        <v>79</v>
      </c>
      <c r="E49" s="589">
        <v>0.4</v>
      </c>
      <c r="F49" s="589">
        <v>150.6</v>
      </c>
      <c r="G49" s="78" t="s">
        <v>47</v>
      </c>
    </row>
    <row r="50" spans="1:7" ht="20.100000000000001" customHeight="1" x14ac:dyDescent="0.25">
      <c r="A50" s="631" t="s">
        <v>4</v>
      </c>
      <c r="B50" s="52"/>
      <c r="C50" s="591"/>
      <c r="D50" s="632"/>
      <c r="E50" s="632"/>
      <c r="F50" s="632"/>
      <c r="G50" s="633"/>
    </row>
    <row r="51" spans="1:7" ht="20.100000000000001" customHeight="1" x14ac:dyDescent="0.25">
      <c r="A51" s="80" t="s">
        <v>6</v>
      </c>
      <c r="B51" s="81" t="s">
        <v>81</v>
      </c>
      <c r="C51" s="82" t="s">
        <v>834</v>
      </c>
      <c r="D51" s="589">
        <v>836</v>
      </c>
      <c r="E51" s="589">
        <v>878.6</v>
      </c>
      <c r="F51" s="589">
        <v>1033</v>
      </c>
      <c r="G51" s="31" t="s">
        <v>40</v>
      </c>
    </row>
    <row r="52" spans="1:7" ht="20.100000000000001" customHeight="1" x14ac:dyDescent="0.25">
      <c r="A52" s="84" t="s">
        <v>6</v>
      </c>
      <c r="B52" s="61" t="s">
        <v>81</v>
      </c>
      <c r="C52" s="85" t="s">
        <v>82</v>
      </c>
      <c r="D52" s="234">
        <v>0.05</v>
      </c>
      <c r="E52" s="234">
        <v>0.05</v>
      </c>
      <c r="F52" s="234">
        <v>0.01</v>
      </c>
      <c r="G52" s="31" t="s">
        <v>46</v>
      </c>
    </row>
    <row r="53" spans="1:7" ht="20.100000000000001" customHeight="1" x14ac:dyDescent="0.25">
      <c r="A53" s="84" t="s">
        <v>6</v>
      </c>
      <c r="B53" s="61" t="s">
        <v>81</v>
      </c>
      <c r="C53" s="85" t="s">
        <v>83</v>
      </c>
      <c r="D53" s="234">
        <v>0.01</v>
      </c>
      <c r="E53" s="234">
        <v>0.01</v>
      </c>
      <c r="F53" s="234">
        <v>0.03</v>
      </c>
      <c r="G53" s="31" t="s">
        <v>46</v>
      </c>
    </row>
    <row r="54" spans="1:7" ht="20.100000000000001" customHeight="1" x14ac:dyDescent="0.25">
      <c r="A54" s="84" t="s">
        <v>6</v>
      </c>
      <c r="B54" s="61" t="s">
        <v>81</v>
      </c>
      <c r="C54" s="85" t="s">
        <v>84</v>
      </c>
      <c r="D54" s="234">
        <v>0.19</v>
      </c>
      <c r="E54" s="234">
        <v>0.19</v>
      </c>
      <c r="F54" s="234">
        <v>0.14000000000000001</v>
      </c>
      <c r="G54" s="31" t="s">
        <v>46</v>
      </c>
    </row>
    <row r="55" spans="1:7" ht="20.100000000000001" customHeight="1" x14ac:dyDescent="0.25">
      <c r="A55" s="84" t="s">
        <v>6</v>
      </c>
      <c r="B55" s="61" t="s">
        <v>81</v>
      </c>
      <c r="C55" s="85" t="s">
        <v>85</v>
      </c>
      <c r="D55" s="234">
        <v>0.22</v>
      </c>
      <c r="E55" s="234">
        <v>0.24</v>
      </c>
      <c r="F55" s="234">
        <v>0.23</v>
      </c>
      <c r="G55" s="31" t="s">
        <v>46</v>
      </c>
    </row>
    <row r="56" spans="1:7" ht="20.100000000000001" customHeight="1" x14ac:dyDescent="0.25">
      <c r="A56" s="84" t="s">
        <v>6</v>
      </c>
      <c r="B56" s="61" t="s">
        <v>81</v>
      </c>
      <c r="C56" s="85" t="s">
        <v>86</v>
      </c>
      <c r="D56" s="234">
        <v>0.53</v>
      </c>
      <c r="E56" s="234">
        <v>0.51</v>
      </c>
      <c r="F56" s="234">
        <v>0.56999999999999995</v>
      </c>
      <c r="G56" s="31" t="s">
        <v>46</v>
      </c>
    </row>
    <row r="57" spans="1:7" ht="20.100000000000001" customHeight="1" x14ac:dyDescent="0.25">
      <c r="A57" s="84" t="s">
        <v>6</v>
      </c>
      <c r="B57" s="87" t="s">
        <v>81</v>
      </c>
      <c r="C57" s="82" t="s">
        <v>87</v>
      </c>
      <c r="D57" s="234">
        <v>0.99750000000000005</v>
      </c>
      <c r="E57" s="234">
        <v>0.99870000000000003</v>
      </c>
      <c r="F57" s="234">
        <v>0.99780000000000002</v>
      </c>
      <c r="G57" s="31" t="s">
        <v>46</v>
      </c>
    </row>
    <row r="58" spans="1:7" ht="20.100000000000001" customHeight="1" x14ac:dyDescent="0.25">
      <c r="A58" s="84" t="s">
        <v>6</v>
      </c>
      <c r="B58" s="81" t="s">
        <v>88</v>
      </c>
      <c r="C58" s="85" t="s">
        <v>89</v>
      </c>
      <c r="D58" s="234">
        <v>0.06</v>
      </c>
      <c r="E58" s="234">
        <v>0.03</v>
      </c>
      <c r="F58" s="234">
        <v>1.6000000000000001E-3</v>
      </c>
      <c r="G58" s="31" t="s">
        <v>46</v>
      </c>
    </row>
    <row r="59" spans="1:7" ht="20.100000000000001" customHeight="1" x14ac:dyDescent="0.25">
      <c r="A59" s="84" t="s">
        <v>6</v>
      </c>
      <c r="B59" s="61" t="s">
        <v>88</v>
      </c>
      <c r="C59" s="85" t="s">
        <v>90</v>
      </c>
      <c r="D59" s="234">
        <v>0.17</v>
      </c>
      <c r="E59" s="234">
        <v>0.09</v>
      </c>
      <c r="F59" s="234">
        <v>4.8800000000000003E-2</v>
      </c>
      <c r="G59" s="31" t="s">
        <v>46</v>
      </c>
    </row>
    <row r="60" spans="1:7" ht="20.100000000000001" customHeight="1" x14ac:dyDescent="0.25">
      <c r="A60" s="84" t="s">
        <v>6</v>
      </c>
      <c r="B60" s="61" t="s">
        <v>88</v>
      </c>
      <c r="C60" s="85" t="s">
        <v>91</v>
      </c>
      <c r="D60" s="234">
        <v>0.67</v>
      </c>
      <c r="E60" s="234">
        <v>0.88</v>
      </c>
      <c r="F60" s="234">
        <v>0.9496</v>
      </c>
      <c r="G60" s="31" t="s">
        <v>46</v>
      </c>
    </row>
    <row r="61" spans="1:7" ht="20.100000000000001" customHeight="1" x14ac:dyDescent="0.25">
      <c r="A61" s="84" t="s">
        <v>6</v>
      </c>
      <c r="B61" s="87" t="s">
        <v>88</v>
      </c>
      <c r="C61" s="85" t="s">
        <v>92</v>
      </c>
      <c r="D61" s="234">
        <v>0.1</v>
      </c>
      <c r="E61" s="234" t="s">
        <v>79</v>
      </c>
      <c r="F61" s="234" t="s">
        <v>79</v>
      </c>
      <c r="G61" s="31" t="s">
        <v>46</v>
      </c>
    </row>
    <row r="62" spans="1:7" ht="20.100000000000001" customHeight="1" x14ac:dyDescent="0.25">
      <c r="A62" s="84" t="s">
        <v>6</v>
      </c>
      <c r="B62" s="81" t="s">
        <v>93</v>
      </c>
      <c r="C62" s="82" t="s">
        <v>907</v>
      </c>
      <c r="D62" s="83">
        <v>173</v>
      </c>
      <c r="E62" s="83">
        <v>152</v>
      </c>
      <c r="F62" s="83">
        <v>181</v>
      </c>
      <c r="G62" s="31" t="s">
        <v>44</v>
      </c>
    </row>
    <row r="63" spans="1:7" ht="20.100000000000001" customHeight="1" x14ac:dyDescent="0.25">
      <c r="A63" s="88" t="s">
        <v>6</v>
      </c>
      <c r="B63" s="87" t="s">
        <v>93</v>
      </c>
      <c r="C63" s="89" t="s">
        <v>908</v>
      </c>
      <c r="D63" s="83">
        <v>277</v>
      </c>
      <c r="E63" s="83">
        <v>236</v>
      </c>
      <c r="F63" s="83">
        <v>224</v>
      </c>
      <c r="G63" s="31" t="s">
        <v>44</v>
      </c>
    </row>
    <row r="64" spans="1:7" ht="20.100000000000001" customHeight="1" x14ac:dyDescent="0.25">
      <c r="A64" s="631" t="s">
        <v>4</v>
      </c>
      <c r="B64" s="52"/>
      <c r="C64" s="52"/>
      <c r="D64" s="53"/>
      <c r="E64" s="53"/>
      <c r="F64" s="53"/>
      <c r="G64" s="633"/>
    </row>
    <row r="65" spans="1:7" ht="20.100000000000001" customHeight="1" x14ac:dyDescent="0.25">
      <c r="A65" s="90" t="s">
        <v>701</v>
      </c>
      <c r="B65" s="91" t="s">
        <v>73</v>
      </c>
      <c r="C65" s="57" t="s">
        <v>835</v>
      </c>
      <c r="D65" s="589">
        <v>340.9</v>
      </c>
      <c r="E65" s="589">
        <v>748.7</v>
      </c>
      <c r="F65" s="589">
        <v>1432.1</v>
      </c>
      <c r="G65" s="59" t="s">
        <v>47</v>
      </c>
    </row>
    <row r="66" spans="1:7" ht="20.100000000000001" customHeight="1" x14ac:dyDescent="0.25">
      <c r="A66" s="93" t="s">
        <v>701</v>
      </c>
      <c r="B66" s="61" t="s">
        <v>73</v>
      </c>
      <c r="C66" s="536" t="s">
        <v>909</v>
      </c>
      <c r="D66" s="310">
        <v>95.7</v>
      </c>
      <c r="E66" s="310">
        <v>213.95500000000001</v>
      </c>
      <c r="F66" s="310">
        <v>298.5</v>
      </c>
      <c r="G66" s="537" t="s">
        <v>94</v>
      </c>
    </row>
    <row r="67" spans="1:7" ht="20.100000000000001" customHeight="1" x14ac:dyDescent="0.25">
      <c r="A67" s="93" t="s">
        <v>701</v>
      </c>
      <c r="B67" s="61" t="s">
        <v>73</v>
      </c>
      <c r="C67" s="181" t="s">
        <v>836</v>
      </c>
      <c r="D67" s="308">
        <v>0.63</v>
      </c>
      <c r="E67" s="308">
        <v>0.66</v>
      </c>
      <c r="F67" s="308">
        <v>0.64</v>
      </c>
      <c r="G67" s="538" t="s">
        <v>46</v>
      </c>
    </row>
    <row r="68" spans="1:7" ht="20.100000000000001" customHeight="1" x14ac:dyDescent="0.25">
      <c r="A68" s="93" t="s">
        <v>701</v>
      </c>
      <c r="B68" s="94" t="s">
        <v>95</v>
      </c>
      <c r="C68" s="103" t="s">
        <v>837</v>
      </c>
      <c r="D68" s="589">
        <v>15.8</v>
      </c>
      <c r="E68" s="589">
        <v>17.600000000000001</v>
      </c>
      <c r="F68" s="589">
        <v>21</v>
      </c>
      <c r="G68" s="538" t="s">
        <v>40</v>
      </c>
    </row>
    <row r="69" spans="1:7" ht="20.100000000000001" customHeight="1" x14ac:dyDescent="0.25">
      <c r="A69" s="93" t="s">
        <v>701</v>
      </c>
      <c r="B69" s="480" t="s">
        <v>95</v>
      </c>
      <c r="C69" s="536" t="s">
        <v>910</v>
      </c>
      <c r="D69" s="115">
        <v>205400</v>
      </c>
      <c r="E69" s="115">
        <v>197621</v>
      </c>
      <c r="F69" s="115">
        <v>223738</v>
      </c>
      <c r="G69" s="539" t="s">
        <v>44</v>
      </c>
    </row>
    <row r="70" spans="1:7" ht="29.25" customHeight="1" x14ac:dyDescent="0.25">
      <c r="A70" s="93" t="s">
        <v>701</v>
      </c>
      <c r="B70" s="480" t="s">
        <v>95</v>
      </c>
      <c r="C70" s="536" t="s">
        <v>911</v>
      </c>
      <c r="D70" s="115">
        <v>791500</v>
      </c>
      <c r="E70" s="115">
        <v>645265</v>
      </c>
      <c r="F70" s="115">
        <v>2505865</v>
      </c>
      <c r="G70" s="539" t="s">
        <v>44</v>
      </c>
    </row>
    <row r="71" spans="1:7" ht="20.100000000000001" customHeight="1" x14ac:dyDescent="0.25">
      <c r="A71" s="93" t="s">
        <v>701</v>
      </c>
      <c r="B71" s="94" t="s">
        <v>97</v>
      </c>
      <c r="C71" s="57" t="s">
        <v>838</v>
      </c>
      <c r="D71" s="589">
        <v>6.5</v>
      </c>
      <c r="E71" s="589">
        <v>11.7</v>
      </c>
      <c r="F71" s="589">
        <v>16</v>
      </c>
      <c r="G71" s="59" t="s">
        <v>40</v>
      </c>
    </row>
    <row r="72" spans="1:7" ht="20.100000000000001" customHeight="1" x14ac:dyDescent="0.25">
      <c r="A72" s="93" t="s">
        <v>701</v>
      </c>
      <c r="B72" s="61" t="s">
        <v>97</v>
      </c>
      <c r="C72" s="55" t="s">
        <v>912</v>
      </c>
      <c r="D72" s="66">
        <v>9.6</v>
      </c>
      <c r="E72" s="66">
        <v>12.6</v>
      </c>
      <c r="F72" s="66" t="s">
        <v>799</v>
      </c>
      <c r="G72" s="67" t="s">
        <v>96</v>
      </c>
    </row>
    <row r="73" spans="1:7" ht="20.100000000000001" customHeight="1" x14ac:dyDescent="0.25">
      <c r="A73" s="95" t="s">
        <v>701</v>
      </c>
      <c r="B73" s="535" t="s">
        <v>98</v>
      </c>
      <c r="C73" s="96" t="s">
        <v>839</v>
      </c>
      <c r="D73" s="589">
        <v>55.1</v>
      </c>
      <c r="E73" s="589">
        <v>73.7</v>
      </c>
      <c r="F73" s="589" t="s">
        <v>800</v>
      </c>
      <c r="G73" s="97" t="s">
        <v>47</v>
      </c>
    </row>
    <row r="74" spans="1:7" ht="20.100000000000001" customHeight="1" x14ac:dyDescent="0.25">
      <c r="A74" s="98" t="s">
        <v>701</v>
      </c>
      <c r="B74" s="41" t="s">
        <v>98</v>
      </c>
      <c r="C74" s="96" t="s">
        <v>840</v>
      </c>
      <c r="D74" s="589">
        <v>568.29999999999995</v>
      </c>
      <c r="E74" s="589">
        <v>1098.2</v>
      </c>
      <c r="F74" s="589" t="s">
        <v>841</v>
      </c>
      <c r="G74" s="97" t="s">
        <v>47</v>
      </c>
    </row>
    <row r="75" spans="1:7" ht="20.100000000000001" customHeight="1" x14ac:dyDescent="0.25">
      <c r="A75" s="631" t="s">
        <v>4</v>
      </c>
      <c r="B75" s="591"/>
      <c r="C75" s="591"/>
      <c r="D75" s="632"/>
      <c r="E75" s="632"/>
      <c r="F75" s="632"/>
      <c r="G75" s="633"/>
    </row>
    <row r="76" spans="1:7" ht="20.100000000000001" customHeight="1" x14ac:dyDescent="0.25">
      <c r="A76" s="99" t="s">
        <v>99</v>
      </c>
      <c r="B76" s="445" t="s">
        <v>100</v>
      </c>
      <c r="C76" s="443" t="s">
        <v>101</v>
      </c>
      <c r="D76" s="589">
        <v>1.1000000000000001</v>
      </c>
      <c r="E76" s="589">
        <v>1.3</v>
      </c>
      <c r="F76" s="589" t="s">
        <v>801</v>
      </c>
      <c r="G76" s="59" t="s">
        <v>47</v>
      </c>
    </row>
    <row r="77" spans="1:7" ht="20.100000000000001" customHeight="1" x14ac:dyDescent="0.25">
      <c r="A77" s="98" t="s">
        <v>99</v>
      </c>
      <c r="B77" s="446" t="s">
        <v>100</v>
      </c>
      <c r="C77" s="444" t="s">
        <v>102</v>
      </c>
      <c r="D77" s="589">
        <v>19</v>
      </c>
      <c r="E77" s="589">
        <v>334</v>
      </c>
      <c r="F77" s="589">
        <v>310.7</v>
      </c>
      <c r="G77" s="102" t="s">
        <v>47</v>
      </c>
    </row>
    <row r="78" spans="1:7" ht="20.100000000000001" customHeight="1" x14ac:dyDescent="0.25">
      <c r="A78" s="631" t="s">
        <v>4</v>
      </c>
      <c r="B78" s="52"/>
      <c r="C78" s="52"/>
      <c r="D78" s="53"/>
      <c r="E78" s="53"/>
      <c r="F78" s="53"/>
      <c r="G78" s="54"/>
    </row>
    <row r="79" spans="1:7" ht="20.100000000000001" customHeight="1" x14ac:dyDescent="0.25">
      <c r="A79" s="104" t="s">
        <v>5</v>
      </c>
      <c r="B79" s="81" t="s">
        <v>103</v>
      </c>
      <c r="C79" s="82" t="s">
        <v>104</v>
      </c>
      <c r="D79" s="83">
        <v>20691931</v>
      </c>
      <c r="E79" s="83">
        <v>22548880</v>
      </c>
      <c r="F79" s="83">
        <v>22512201</v>
      </c>
      <c r="G79" s="31" t="s">
        <v>105</v>
      </c>
    </row>
    <row r="80" spans="1:7" ht="20.100000000000001" customHeight="1" x14ac:dyDescent="0.25">
      <c r="A80" s="105" t="s">
        <v>5</v>
      </c>
      <c r="B80" s="61" t="s">
        <v>103</v>
      </c>
      <c r="C80" s="106" t="s">
        <v>106</v>
      </c>
      <c r="D80" s="108">
        <v>0.93479904806387759</v>
      </c>
      <c r="E80" s="108">
        <v>1.0805587064344655</v>
      </c>
      <c r="F80" s="108">
        <v>1.25</v>
      </c>
      <c r="G80" s="31" t="s">
        <v>107</v>
      </c>
    </row>
    <row r="81" spans="1:7" ht="20.100000000000001" customHeight="1" x14ac:dyDescent="0.25">
      <c r="A81" s="105" t="s">
        <v>5</v>
      </c>
      <c r="B81" s="87" t="s">
        <v>103</v>
      </c>
      <c r="C81" s="106" t="s">
        <v>108</v>
      </c>
      <c r="D81" s="108">
        <v>0.58897429250075317</v>
      </c>
      <c r="E81" s="108">
        <v>0.61968902664574799</v>
      </c>
      <c r="F81" s="108">
        <v>0.73770513137517701</v>
      </c>
      <c r="G81" s="31" t="s">
        <v>109</v>
      </c>
    </row>
    <row r="82" spans="1:7" ht="20.100000000000001" customHeight="1" x14ac:dyDescent="0.25">
      <c r="A82" s="105" t="s">
        <v>5</v>
      </c>
      <c r="B82" s="81" t="s">
        <v>110</v>
      </c>
      <c r="C82" s="82" t="s">
        <v>111</v>
      </c>
      <c r="D82" s="83">
        <v>22925</v>
      </c>
      <c r="E82" s="83">
        <v>19208</v>
      </c>
      <c r="F82" s="83">
        <v>19405</v>
      </c>
      <c r="G82" s="31" t="s">
        <v>105</v>
      </c>
    </row>
    <row r="83" spans="1:7" ht="20.100000000000001" customHeight="1" x14ac:dyDescent="0.25">
      <c r="A83" s="105" t="s">
        <v>5</v>
      </c>
      <c r="B83" s="61" t="s">
        <v>110</v>
      </c>
      <c r="C83" s="106" t="s">
        <v>112</v>
      </c>
      <c r="D83" s="83">
        <v>22328</v>
      </c>
      <c r="E83" s="83">
        <v>18738</v>
      </c>
      <c r="F83" s="83">
        <v>17997</v>
      </c>
      <c r="G83" s="31" t="s">
        <v>105</v>
      </c>
    </row>
    <row r="84" spans="1:7" ht="20.100000000000001" customHeight="1" x14ac:dyDescent="0.25">
      <c r="A84" s="105" t="s">
        <v>5</v>
      </c>
      <c r="B84" s="61" t="s">
        <v>110</v>
      </c>
      <c r="C84" s="109" t="s">
        <v>113</v>
      </c>
      <c r="D84" s="83">
        <v>1463</v>
      </c>
      <c r="E84" s="83">
        <v>2415</v>
      </c>
      <c r="F84" s="83">
        <v>1837</v>
      </c>
      <c r="G84" s="31" t="s">
        <v>105</v>
      </c>
    </row>
    <row r="85" spans="1:7" ht="20.100000000000001" customHeight="1" x14ac:dyDescent="0.25">
      <c r="A85" s="105" t="s">
        <v>5</v>
      </c>
      <c r="B85" s="61" t="s">
        <v>110</v>
      </c>
      <c r="C85" s="109" t="s">
        <v>114</v>
      </c>
      <c r="D85" s="83">
        <v>878</v>
      </c>
      <c r="E85" s="83">
        <v>985</v>
      </c>
      <c r="F85" s="83">
        <v>1114</v>
      </c>
      <c r="G85" s="31" t="s">
        <v>105</v>
      </c>
    </row>
    <row r="86" spans="1:7" ht="20.100000000000001" customHeight="1" x14ac:dyDescent="0.25">
      <c r="A86" s="105" t="s">
        <v>5</v>
      </c>
      <c r="B86" s="61" t="s">
        <v>110</v>
      </c>
      <c r="C86" s="109" t="s">
        <v>115</v>
      </c>
      <c r="D86" s="83">
        <v>19959</v>
      </c>
      <c r="E86" s="83">
        <v>15310</v>
      </c>
      <c r="F86" s="83">
        <v>15017</v>
      </c>
      <c r="G86" s="31" t="s">
        <v>105</v>
      </c>
    </row>
    <row r="87" spans="1:7" ht="20.100000000000001" customHeight="1" x14ac:dyDescent="0.25">
      <c r="A87" s="105" t="s">
        <v>5</v>
      </c>
      <c r="B87" s="61" t="s">
        <v>110</v>
      </c>
      <c r="C87" s="109" t="s">
        <v>116</v>
      </c>
      <c r="D87" s="83">
        <v>28</v>
      </c>
      <c r="E87" s="83">
        <v>28</v>
      </c>
      <c r="F87" s="83">
        <v>27</v>
      </c>
      <c r="G87" s="31" t="s">
        <v>105</v>
      </c>
    </row>
    <row r="88" spans="1:7" ht="20.100000000000001" customHeight="1" x14ac:dyDescent="0.25">
      <c r="A88" s="105" t="s">
        <v>5</v>
      </c>
      <c r="B88" s="87" t="s">
        <v>110</v>
      </c>
      <c r="C88" s="106" t="s">
        <v>118</v>
      </c>
      <c r="D88" s="83">
        <f>D82-D83</f>
        <v>597</v>
      </c>
      <c r="E88" s="83">
        <f>E82-E83</f>
        <v>470</v>
      </c>
      <c r="F88" s="83">
        <v>1408</v>
      </c>
      <c r="G88" s="31" t="s">
        <v>105</v>
      </c>
    </row>
    <row r="89" spans="1:7" ht="20.100000000000001" customHeight="1" x14ac:dyDescent="0.25">
      <c r="A89" s="105" t="s">
        <v>5</v>
      </c>
      <c r="B89" s="110" t="s">
        <v>119</v>
      </c>
      <c r="C89" s="82" t="s">
        <v>120</v>
      </c>
      <c r="D89" s="83">
        <v>19475</v>
      </c>
      <c r="E89" s="83">
        <v>14468</v>
      </c>
      <c r="F89" s="83">
        <v>20700</v>
      </c>
      <c r="G89" s="31" t="s">
        <v>105</v>
      </c>
    </row>
    <row r="90" spans="1:7" ht="20.100000000000001" customHeight="1" x14ac:dyDescent="0.25">
      <c r="A90" s="105" t="s">
        <v>5</v>
      </c>
      <c r="B90" s="61" t="s">
        <v>119</v>
      </c>
      <c r="C90" s="106" t="s">
        <v>122</v>
      </c>
      <c r="D90" s="83">
        <v>16773</v>
      </c>
      <c r="E90" s="83">
        <v>14336</v>
      </c>
      <c r="F90" s="83">
        <v>18422</v>
      </c>
      <c r="G90" s="31" t="s">
        <v>105</v>
      </c>
    </row>
    <row r="91" spans="1:7" ht="20.100000000000001" customHeight="1" x14ac:dyDescent="0.25">
      <c r="A91" s="105" t="s">
        <v>5</v>
      </c>
      <c r="B91" s="61" t="s">
        <v>119</v>
      </c>
      <c r="C91" s="106" t="s">
        <v>124</v>
      </c>
      <c r="D91" s="83">
        <v>2703</v>
      </c>
      <c r="E91" s="83">
        <v>132</v>
      </c>
      <c r="F91" s="83">
        <v>124</v>
      </c>
      <c r="G91" s="31" t="s">
        <v>105</v>
      </c>
    </row>
    <row r="92" spans="1:7" ht="20.100000000000001" customHeight="1" x14ac:dyDescent="0.25">
      <c r="A92" s="105" t="s">
        <v>5</v>
      </c>
      <c r="B92" s="61" t="s">
        <v>119</v>
      </c>
      <c r="C92" s="82" t="s">
        <v>121</v>
      </c>
      <c r="D92" s="83">
        <v>2703</v>
      </c>
      <c r="E92" s="83">
        <v>132</v>
      </c>
      <c r="F92" s="83">
        <v>124</v>
      </c>
      <c r="G92" s="31" t="s">
        <v>105</v>
      </c>
    </row>
    <row r="93" spans="1:7" ht="20.100000000000001" customHeight="1" x14ac:dyDescent="0.25">
      <c r="A93" s="105" t="s">
        <v>5</v>
      </c>
      <c r="B93" s="61" t="s">
        <v>119</v>
      </c>
      <c r="C93" s="106" t="s">
        <v>123</v>
      </c>
      <c r="D93" s="594">
        <v>0</v>
      </c>
      <c r="E93" s="594">
        <v>0</v>
      </c>
      <c r="F93" s="594">
        <v>0</v>
      </c>
      <c r="G93" s="31" t="s">
        <v>105</v>
      </c>
    </row>
    <row r="94" spans="1:7" ht="20.100000000000001" customHeight="1" x14ac:dyDescent="0.25">
      <c r="A94" s="105" t="s">
        <v>5</v>
      </c>
      <c r="B94" s="61" t="s">
        <v>119</v>
      </c>
      <c r="C94" s="111" t="s">
        <v>125</v>
      </c>
      <c r="D94" s="112">
        <v>2703</v>
      </c>
      <c r="E94" s="112">
        <v>132</v>
      </c>
      <c r="F94" s="112">
        <v>124</v>
      </c>
      <c r="G94" s="113" t="s">
        <v>105</v>
      </c>
    </row>
    <row r="95" spans="1:7" ht="20.100000000000001" customHeight="1" x14ac:dyDescent="0.25">
      <c r="A95" s="105" t="s">
        <v>5</v>
      </c>
      <c r="B95" s="56" t="s">
        <v>126</v>
      </c>
      <c r="C95" s="57" t="s">
        <v>127</v>
      </c>
      <c r="D95" s="58">
        <v>41659</v>
      </c>
      <c r="E95" s="58">
        <v>63490</v>
      </c>
      <c r="F95" s="58">
        <v>82095</v>
      </c>
      <c r="G95" s="59" t="s">
        <v>105</v>
      </c>
    </row>
    <row r="96" spans="1:7" ht="20.100000000000001" customHeight="1" x14ac:dyDescent="0.25">
      <c r="A96" s="105" t="s">
        <v>5</v>
      </c>
      <c r="B96" s="61" t="s">
        <v>126</v>
      </c>
      <c r="C96" s="114" t="s">
        <v>128</v>
      </c>
      <c r="D96" s="58">
        <v>40525</v>
      </c>
      <c r="E96" s="115">
        <v>62682</v>
      </c>
      <c r="F96" s="115">
        <v>76953</v>
      </c>
      <c r="G96" s="59" t="s">
        <v>105</v>
      </c>
    </row>
    <row r="97" spans="1:7" ht="20.100000000000001" customHeight="1" x14ac:dyDescent="0.25">
      <c r="A97" s="105" t="s">
        <v>5</v>
      </c>
      <c r="B97" s="61" t="s">
        <v>126</v>
      </c>
      <c r="C97" s="63" t="s">
        <v>129</v>
      </c>
      <c r="D97" s="58">
        <v>12710</v>
      </c>
      <c r="E97" s="58">
        <v>24419</v>
      </c>
      <c r="F97" s="58">
        <v>40076</v>
      </c>
      <c r="G97" s="59" t="s">
        <v>105</v>
      </c>
    </row>
    <row r="98" spans="1:7" ht="20.100000000000001" customHeight="1" x14ac:dyDescent="0.25">
      <c r="A98" s="105" t="s">
        <v>5</v>
      </c>
      <c r="B98" s="61" t="s">
        <v>126</v>
      </c>
      <c r="C98" s="63" t="s">
        <v>130</v>
      </c>
      <c r="D98" s="58">
        <v>5439</v>
      </c>
      <c r="E98" s="58">
        <v>4647</v>
      </c>
      <c r="F98" s="58">
        <v>4293</v>
      </c>
      <c r="G98" s="59" t="s">
        <v>105</v>
      </c>
    </row>
    <row r="99" spans="1:7" ht="20.100000000000001" customHeight="1" x14ac:dyDescent="0.25">
      <c r="A99" s="105" t="s">
        <v>5</v>
      </c>
      <c r="B99" s="61" t="s">
        <v>126</v>
      </c>
      <c r="C99" s="63" t="s">
        <v>131</v>
      </c>
      <c r="D99" s="58">
        <v>8096</v>
      </c>
      <c r="E99" s="58">
        <v>10343</v>
      </c>
      <c r="F99" s="58">
        <v>5884</v>
      </c>
      <c r="G99" s="59" t="s">
        <v>105</v>
      </c>
    </row>
    <row r="100" spans="1:7" ht="20.100000000000001" customHeight="1" x14ac:dyDescent="0.25">
      <c r="A100" s="105" t="s">
        <v>5</v>
      </c>
      <c r="B100" s="61" t="s">
        <v>126</v>
      </c>
      <c r="C100" s="63" t="s">
        <v>132</v>
      </c>
      <c r="D100" s="58">
        <v>343</v>
      </c>
      <c r="E100" s="58">
        <v>353</v>
      </c>
      <c r="F100" s="58">
        <v>1650</v>
      </c>
      <c r="G100" s="59" t="s">
        <v>105</v>
      </c>
    </row>
    <row r="101" spans="1:7" ht="20.100000000000001" customHeight="1" x14ac:dyDescent="0.25">
      <c r="A101" s="105" t="s">
        <v>5</v>
      </c>
      <c r="B101" s="61" t="s">
        <v>126</v>
      </c>
      <c r="C101" s="63" t="s">
        <v>133</v>
      </c>
      <c r="D101" s="58">
        <v>13937</v>
      </c>
      <c r="E101" s="58">
        <v>22920</v>
      </c>
      <c r="F101" s="58">
        <v>25051</v>
      </c>
      <c r="G101" s="59" t="s">
        <v>105</v>
      </c>
    </row>
    <row r="102" spans="1:7" ht="20.100000000000001" customHeight="1" x14ac:dyDescent="0.25">
      <c r="A102" s="105" t="s">
        <v>5</v>
      </c>
      <c r="B102" s="61" t="s">
        <v>126</v>
      </c>
      <c r="C102" s="116" t="s">
        <v>134</v>
      </c>
      <c r="D102" s="66">
        <v>1134</v>
      </c>
      <c r="E102" s="117">
        <v>808</v>
      </c>
      <c r="F102" s="117">
        <v>5143</v>
      </c>
      <c r="G102" s="67" t="s">
        <v>105</v>
      </c>
    </row>
    <row r="103" spans="1:7" ht="20.100000000000001" customHeight="1" x14ac:dyDescent="0.25">
      <c r="A103" s="118" t="s">
        <v>5</v>
      </c>
      <c r="B103" s="119" t="s">
        <v>135</v>
      </c>
      <c r="C103" s="120" t="s">
        <v>136</v>
      </c>
      <c r="D103" s="37">
        <v>20607872</v>
      </c>
      <c r="E103" s="37">
        <v>22451714</v>
      </c>
      <c r="F103" s="37">
        <v>22390001</v>
      </c>
      <c r="G103" s="121" t="s">
        <v>105</v>
      </c>
    </row>
    <row r="104" spans="1:7" ht="20.100000000000001" customHeight="1" x14ac:dyDescent="0.25">
      <c r="A104" s="118" t="s">
        <v>5</v>
      </c>
      <c r="B104" s="122" t="s">
        <v>135</v>
      </c>
      <c r="C104" s="123" t="s">
        <v>842</v>
      </c>
      <c r="D104" s="589">
        <v>680.8</v>
      </c>
      <c r="E104" s="589">
        <v>716.1</v>
      </c>
      <c r="F104" s="589" t="s">
        <v>802</v>
      </c>
      <c r="G104" s="121" t="s">
        <v>40</v>
      </c>
    </row>
    <row r="105" spans="1:7" ht="20.100000000000001" customHeight="1" x14ac:dyDescent="0.25">
      <c r="A105" s="118" t="s">
        <v>5</v>
      </c>
      <c r="B105" s="122" t="s">
        <v>135</v>
      </c>
      <c r="C105" s="123" t="s">
        <v>843</v>
      </c>
      <c r="D105" s="35">
        <v>0.59599999999999997</v>
      </c>
      <c r="E105" s="35">
        <v>0.60899999999999999</v>
      </c>
      <c r="F105" s="35">
        <v>0.63500000000000001</v>
      </c>
      <c r="G105" s="121" t="s">
        <v>46</v>
      </c>
    </row>
    <row r="106" spans="1:7" ht="20.100000000000001" customHeight="1" x14ac:dyDescent="0.25">
      <c r="A106" s="118" t="s">
        <v>5</v>
      </c>
      <c r="B106" s="122" t="s">
        <v>135</v>
      </c>
      <c r="C106" s="123" t="s">
        <v>137</v>
      </c>
      <c r="D106" s="126">
        <v>1</v>
      </c>
      <c r="E106" s="126">
        <v>1</v>
      </c>
      <c r="F106" s="126">
        <v>1</v>
      </c>
      <c r="G106" s="127" t="s">
        <v>46</v>
      </c>
    </row>
    <row r="107" spans="1:7" ht="20.100000000000001" customHeight="1" x14ac:dyDescent="0.25">
      <c r="A107" s="118" t="s">
        <v>5</v>
      </c>
      <c r="B107" s="128" t="s">
        <v>138</v>
      </c>
      <c r="C107" s="120" t="s">
        <v>139</v>
      </c>
      <c r="D107" s="129">
        <v>18.8</v>
      </c>
      <c r="E107" s="129">
        <v>20.6</v>
      </c>
      <c r="F107" s="129">
        <v>21.4</v>
      </c>
      <c r="G107" s="121" t="s">
        <v>140</v>
      </c>
    </row>
    <row r="108" spans="1:7" ht="20.100000000000001" customHeight="1" x14ac:dyDescent="0.25">
      <c r="A108" s="118" t="s">
        <v>5</v>
      </c>
      <c r="B108" s="131" t="s">
        <v>138</v>
      </c>
      <c r="C108" s="132" t="s">
        <v>844</v>
      </c>
      <c r="D108" s="589">
        <v>559.29999999999995</v>
      </c>
      <c r="E108" s="589">
        <v>588.1</v>
      </c>
      <c r="F108" s="589">
        <v>700.2</v>
      </c>
      <c r="G108" s="121" t="s">
        <v>40</v>
      </c>
    </row>
    <row r="109" spans="1:7" ht="20.100000000000001" customHeight="1" x14ac:dyDescent="0.25">
      <c r="A109" s="118" t="s">
        <v>5</v>
      </c>
      <c r="B109" s="131" t="s">
        <v>138</v>
      </c>
      <c r="C109" s="123" t="s">
        <v>141</v>
      </c>
      <c r="D109" s="129">
        <v>4</v>
      </c>
      <c r="E109" s="129">
        <v>3.83</v>
      </c>
      <c r="F109" s="129">
        <v>3.72</v>
      </c>
      <c r="G109" s="121" t="s">
        <v>142</v>
      </c>
    </row>
    <row r="110" spans="1:7" ht="20.100000000000001" customHeight="1" x14ac:dyDescent="0.25">
      <c r="A110" s="118" t="s">
        <v>5</v>
      </c>
      <c r="B110" s="133" t="s">
        <v>138</v>
      </c>
      <c r="C110" s="123" t="s">
        <v>143</v>
      </c>
      <c r="D110" s="126">
        <v>1</v>
      </c>
      <c r="E110" s="126">
        <v>1</v>
      </c>
      <c r="F110" s="126">
        <v>1</v>
      </c>
      <c r="G110" s="121" t="s">
        <v>46</v>
      </c>
    </row>
    <row r="111" spans="1:7" ht="20.100000000000001" customHeight="1" x14ac:dyDescent="0.25">
      <c r="A111" s="118" t="s">
        <v>5</v>
      </c>
      <c r="B111" s="128" t="s">
        <v>144</v>
      </c>
      <c r="C111" s="120" t="s">
        <v>145</v>
      </c>
      <c r="D111" s="129">
        <v>1.6</v>
      </c>
      <c r="E111" s="129">
        <v>1.5</v>
      </c>
      <c r="F111" s="129" t="s">
        <v>803</v>
      </c>
      <c r="G111" s="121" t="s">
        <v>140</v>
      </c>
    </row>
    <row r="112" spans="1:7" ht="20.100000000000001" customHeight="1" x14ac:dyDescent="0.25">
      <c r="A112" s="118" t="s">
        <v>5</v>
      </c>
      <c r="B112" s="131" t="s">
        <v>144</v>
      </c>
      <c r="C112" s="123" t="s">
        <v>845</v>
      </c>
      <c r="D112" s="589">
        <v>30.2</v>
      </c>
      <c r="E112" s="589">
        <v>33.200000000000003</v>
      </c>
      <c r="F112" s="589">
        <v>36.5</v>
      </c>
      <c r="G112" s="121" t="s">
        <v>40</v>
      </c>
    </row>
    <row r="113" spans="1:7" ht="20.100000000000001" customHeight="1" x14ac:dyDescent="0.25">
      <c r="A113" s="118" t="s">
        <v>5</v>
      </c>
      <c r="B113" s="131" t="s">
        <v>144</v>
      </c>
      <c r="C113" s="123" t="s">
        <v>146</v>
      </c>
      <c r="D113" s="129">
        <v>4.5</v>
      </c>
      <c r="E113" s="129">
        <v>4.25</v>
      </c>
      <c r="F113" s="129">
        <v>4.0999999999999996</v>
      </c>
      <c r="G113" s="121" t="s">
        <v>142</v>
      </c>
    </row>
    <row r="114" spans="1:7" ht="20.100000000000001" customHeight="1" x14ac:dyDescent="0.25">
      <c r="A114" s="118" t="s">
        <v>5</v>
      </c>
      <c r="B114" s="133" t="s">
        <v>144</v>
      </c>
      <c r="C114" s="134" t="s">
        <v>147</v>
      </c>
      <c r="D114" s="135">
        <v>1</v>
      </c>
      <c r="E114" s="135">
        <v>1</v>
      </c>
      <c r="F114" s="135">
        <v>1</v>
      </c>
      <c r="G114" s="125" t="s">
        <v>46</v>
      </c>
    </row>
    <row r="115" spans="1:7" ht="20.100000000000001" customHeight="1" x14ac:dyDescent="0.25">
      <c r="A115" s="118" t="s">
        <v>5</v>
      </c>
      <c r="B115" s="128" t="s">
        <v>148</v>
      </c>
      <c r="C115" s="120" t="s">
        <v>149</v>
      </c>
      <c r="D115" s="136">
        <v>0.2</v>
      </c>
      <c r="E115" s="136">
        <v>0.3</v>
      </c>
      <c r="F115" s="136">
        <v>0.4</v>
      </c>
      <c r="G115" s="130" t="s">
        <v>140</v>
      </c>
    </row>
    <row r="116" spans="1:7" ht="20.100000000000001" customHeight="1" x14ac:dyDescent="0.25">
      <c r="A116" s="118" t="s">
        <v>5</v>
      </c>
      <c r="B116" s="131" t="s">
        <v>148</v>
      </c>
      <c r="C116" s="123" t="s">
        <v>846</v>
      </c>
      <c r="D116" s="589">
        <v>89.9</v>
      </c>
      <c r="E116" s="589">
        <v>94.8</v>
      </c>
      <c r="F116" s="589">
        <v>126.5</v>
      </c>
      <c r="G116" s="124" t="s">
        <v>40</v>
      </c>
    </row>
    <row r="117" spans="1:7" ht="20.100000000000001" customHeight="1" x14ac:dyDescent="0.25">
      <c r="A117" s="118" t="s">
        <v>5</v>
      </c>
      <c r="B117" s="131" t="s">
        <v>148</v>
      </c>
      <c r="C117" s="123" t="s">
        <v>150</v>
      </c>
      <c r="D117" s="129">
        <v>4</v>
      </c>
      <c r="E117" s="129">
        <v>4</v>
      </c>
      <c r="F117" s="129">
        <v>4.22</v>
      </c>
      <c r="G117" s="124" t="s">
        <v>142</v>
      </c>
    </row>
    <row r="118" spans="1:7" ht="20.100000000000001" customHeight="1" x14ac:dyDescent="0.25">
      <c r="A118" s="137" t="s">
        <v>5</v>
      </c>
      <c r="B118" s="133" t="s">
        <v>148</v>
      </c>
      <c r="C118" s="138" t="s">
        <v>151</v>
      </c>
      <c r="D118" s="139">
        <v>0.85</v>
      </c>
      <c r="E118" s="139">
        <v>0.84</v>
      </c>
      <c r="F118" s="139">
        <v>0.998</v>
      </c>
      <c r="G118" s="140" t="s">
        <v>46</v>
      </c>
    </row>
    <row r="119" spans="1:7" ht="20.100000000000001" customHeight="1" x14ac:dyDescent="0.25">
      <c r="A119" s="105" t="s">
        <v>5</v>
      </c>
      <c r="B119" s="141" t="s">
        <v>152</v>
      </c>
      <c r="C119" s="142" t="s">
        <v>153</v>
      </c>
      <c r="D119" s="129">
        <v>12.1</v>
      </c>
      <c r="E119" s="129">
        <v>11.7</v>
      </c>
      <c r="F119" s="129">
        <v>11.3</v>
      </c>
      <c r="G119" s="121" t="s">
        <v>140</v>
      </c>
    </row>
    <row r="120" spans="1:7" ht="20.100000000000001" customHeight="1" x14ac:dyDescent="0.25">
      <c r="A120" s="105" t="s">
        <v>5</v>
      </c>
      <c r="B120" s="61" t="s">
        <v>152</v>
      </c>
      <c r="C120" s="142" t="s">
        <v>154</v>
      </c>
      <c r="D120" s="129">
        <v>6.6</v>
      </c>
      <c r="E120" s="129">
        <v>8.9</v>
      </c>
      <c r="F120" s="129">
        <v>10.1</v>
      </c>
      <c r="G120" s="121" t="s">
        <v>140</v>
      </c>
    </row>
    <row r="121" spans="1:7" ht="20.100000000000001" customHeight="1" x14ac:dyDescent="0.25">
      <c r="A121" s="105" t="s">
        <v>5</v>
      </c>
      <c r="B121" s="143" t="s">
        <v>155</v>
      </c>
      <c r="C121" s="142" t="s">
        <v>156</v>
      </c>
      <c r="D121" s="145">
        <v>12.8</v>
      </c>
      <c r="E121" s="144">
        <v>15.3</v>
      </c>
      <c r="F121" s="144">
        <v>15.1</v>
      </c>
      <c r="G121" s="121" t="s">
        <v>140</v>
      </c>
    </row>
    <row r="122" spans="1:7" ht="20.100000000000001" customHeight="1" x14ac:dyDescent="0.25">
      <c r="A122" s="105" t="s">
        <v>5</v>
      </c>
      <c r="B122" s="61" t="s">
        <v>155</v>
      </c>
      <c r="C122" s="142" t="s">
        <v>194</v>
      </c>
      <c r="D122" s="145">
        <v>2.9</v>
      </c>
      <c r="E122" s="144">
        <v>3</v>
      </c>
      <c r="F122" s="144">
        <v>3.9</v>
      </c>
      <c r="G122" s="121" t="s">
        <v>140</v>
      </c>
    </row>
    <row r="123" spans="1:7" ht="20.100000000000001" customHeight="1" x14ac:dyDescent="0.25">
      <c r="A123" s="105" t="s">
        <v>5</v>
      </c>
      <c r="B123" s="61" t="s">
        <v>155</v>
      </c>
      <c r="C123" s="142" t="s">
        <v>157</v>
      </c>
      <c r="D123" s="145">
        <v>3.1</v>
      </c>
      <c r="E123" s="144">
        <v>2.2999999999999998</v>
      </c>
      <c r="F123" s="144">
        <v>2.4</v>
      </c>
      <c r="G123" s="121" t="s">
        <v>140</v>
      </c>
    </row>
    <row r="124" spans="1:7" ht="20.100000000000001" customHeight="1" x14ac:dyDescent="0.25">
      <c r="A124" s="105" t="s">
        <v>5</v>
      </c>
      <c r="B124" s="143" t="s">
        <v>158</v>
      </c>
      <c r="C124" s="595" t="s">
        <v>159</v>
      </c>
      <c r="D124" s="129">
        <v>5</v>
      </c>
      <c r="E124" s="129">
        <v>8.1999999999999993</v>
      </c>
      <c r="F124" s="129">
        <v>7.6</v>
      </c>
      <c r="G124" s="121" t="s">
        <v>140</v>
      </c>
    </row>
    <row r="125" spans="1:7" ht="20.100000000000001" customHeight="1" x14ac:dyDescent="0.25">
      <c r="A125" s="105" t="s">
        <v>5</v>
      </c>
      <c r="B125" s="61" t="s">
        <v>158</v>
      </c>
      <c r="C125" s="595" t="s">
        <v>160</v>
      </c>
      <c r="D125" s="129">
        <v>2</v>
      </c>
      <c r="E125" s="129">
        <v>1.2</v>
      </c>
      <c r="F125" s="129">
        <v>1.3</v>
      </c>
      <c r="G125" s="121" t="s">
        <v>140</v>
      </c>
    </row>
    <row r="126" spans="1:7" ht="20.100000000000001" customHeight="1" x14ac:dyDescent="0.25">
      <c r="A126" s="105" t="s">
        <v>5</v>
      </c>
      <c r="B126" s="61" t="s">
        <v>158</v>
      </c>
      <c r="C126" s="595" t="s">
        <v>161</v>
      </c>
      <c r="D126" s="129">
        <v>1.9</v>
      </c>
      <c r="E126" s="129">
        <v>1.3</v>
      </c>
      <c r="F126" s="129">
        <v>1.9</v>
      </c>
      <c r="G126" s="121" t="s">
        <v>140</v>
      </c>
    </row>
    <row r="127" spans="1:7" ht="20.100000000000001" customHeight="1" x14ac:dyDescent="0.25">
      <c r="A127" s="105" t="s">
        <v>5</v>
      </c>
      <c r="B127" s="61" t="s">
        <v>158</v>
      </c>
      <c r="C127" s="595" t="s">
        <v>162</v>
      </c>
      <c r="D127" s="129">
        <v>1.6</v>
      </c>
      <c r="E127" s="129">
        <v>1.3</v>
      </c>
      <c r="F127" s="129">
        <v>1.1000000000000001</v>
      </c>
      <c r="G127" s="121" t="s">
        <v>140</v>
      </c>
    </row>
    <row r="128" spans="1:7" ht="20.100000000000001" customHeight="1" x14ac:dyDescent="0.25">
      <c r="A128" s="105" t="s">
        <v>5</v>
      </c>
      <c r="B128" s="61" t="s">
        <v>158</v>
      </c>
      <c r="C128" s="595" t="s">
        <v>163</v>
      </c>
      <c r="D128" s="129">
        <v>1.4</v>
      </c>
      <c r="E128" s="129">
        <v>1</v>
      </c>
      <c r="F128" s="129">
        <v>0.9</v>
      </c>
      <c r="G128" s="121" t="s">
        <v>140</v>
      </c>
    </row>
    <row r="129" spans="1:7" ht="20.100000000000001" customHeight="1" x14ac:dyDescent="0.25">
      <c r="A129" s="105" t="s">
        <v>5</v>
      </c>
      <c r="B129" s="61" t="s">
        <v>158</v>
      </c>
      <c r="C129" s="595" t="s">
        <v>164</v>
      </c>
      <c r="D129" s="129">
        <v>1.2</v>
      </c>
      <c r="E129" s="129">
        <v>0.8</v>
      </c>
      <c r="F129" s="129">
        <v>0.9</v>
      </c>
      <c r="G129" s="121" t="s">
        <v>140</v>
      </c>
    </row>
    <row r="130" spans="1:7" ht="20.100000000000001" customHeight="1" x14ac:dyDescent="0.25">
      <c r="A130" s="105" t="s">
        <v>5</v>
      </c>
      <c r="B130" s="61" t="s">
        <v>158</v>
      </c>
      <c r="C130" s="595" t="s">
        <v>165</v>
      </c>
      <c r="D130" s="129">
        <v>0.9</v>
      </c>
      <c r="E130" s="129">
        <v>1.6</v>
      </c>
      <c r="F130" s="129">
        <v>0.7</v>
      </c>
      <c r="G130" s="121" t="s">
        <v>140</v>
      </c>
    </row>
    <row r="131" spans="1:7" ht="20.100000000000001" customHeight="1" x14ac:dyDescent="0.25">
      <c r="A131" s="105" t="s">
        <v>5</v>
      </c>
      <c r="B131" s="61" t="s">
        <v>158</v>
      </c>
      <c r="C131" s="595" t="s">
        <v>166</v>
      </c>
      <c r="D131" s="129">
        <v>0.8</v>
      </c>
      <c r="E131" s="129">
        <v>0.9</v>
      </c>
      <c r="F131" s="129">
        <v>0.9</v>
      </c>
      <c r="G131" s="121" t="s">
        <v>140</v>
      </c>
    </row>
    <row r="132" spans="1:7" ht="20.100000000000001" customHeight="1" x14ac:dyDescent="0.25">
      <c r="A132" s="105" t="s">
        <v>5</v>
      </c>
      <c r="B132" s="61" t="s">
        <v>158</v>
      </c>
      <c r="C132" s="595" t="s">
        <v>167</v>
      </c>
      <c r="D132" s="129">
        <v>0.8</v>
      </c>
      <c r="E132" s="129">
        <v>0.3</v>
      </c>
      <c r="F132" s="129">
        <v>1.6</v>
      </c>
      <c r="G132" s="121" t="s">
        <v>140</v>
      </c>
    </row>
    <row r="133" spans="1:7" ht="20.100000000000001" customHeight="1" x14ac:dyDescent="0.25">
      <c r="A133" s="105" t="s">
        <v>5</v>
      </c>
      <c r="B133" s="61" t="s">
        <v>158</v>
      </c>
      <c r="C133" s="595" t="s">
        <v>168</v>
      </c>
      <c r="D133" s="129">
        <v>0.7</v>
      </c>
      <c r="E133" s="129">
        <v>0.8</v>
      </c>
      <c r="F133" s="129">
        <v>0.9</v>
      </c>
      <c r="G133" s="121" t="s">
        <v>140</v>
      </c>
    </row>
    <row r="134" spans="1:7" ht="20.100000000000001" customHeight="1" x14ac:dyDescent="0.25">
      <c r="A134" s="105" t="s">
        <v>5</v>
      </c>
      <c r="B134" s="61" t="s">
        <v>158</v>
      </c>
      <c r="C134" s="595" t="s">
        <v>169</v>
      </c>
      <c r="D134" s="129">
        <v>0.7</v>
      </c>
      <c r="E134" s="129">
        <v>1.5</v>
      </c>
      <c r="F134" s="129">
        <v>1.1000000000000001</v>
      </c>
      <c r="G134" s="121" t="s">
        <v>140</v>
      </c>
    </row>
    <row r="135" spans="1:7" ht="20.100000000000001" customHeight="1" x14ac:dyDescent="0.25">
      <c r="A135" s="105" t="s">
        <v>5</v>
      </c>
      <c r="B135" s="61" t="s">
        <v>158</v>
      </c>
      <c r="C135" s="595" t="s">
        <v>69</v>
      </c>
      <c r="D135" s="129">
        <v>0.3</v>
      </c>
      <c r="E135" s="129">
        <v>0.3</v>
      </c>
      <c r="F135" s="129">
        <v>0.4</v>
      </c>
      <c r="G135" s="121" t="s">
        <v>140</v>
      </c>
    </row>
    <row r="136" spans="1:7" ht="20.100000000000001" customHeight="1" x14ac:dyDescent="0.25">
      <c r="A136" s="105" t="s">
        <v>5</v>
      </c>
      <c r="B136" s="61" t="s">
        <v>158</v>
      </c>
      <c r="C136" s="595" t="s">
        <v>170</v>
      </c>
      <c r="D136" s="129">
        <v>0.2</v>
      </c>
      <c r="E136" s="129">
        <v>0.2</v>
      </c>
      <c r="F136" s="129">
        <v>0.2</v>
      </c>
      <c r="G136" s="121" t="s">
        <v>140</v>
      </c>
    </row>
    <row r="137" spans="1:7" ht="20.100000000000001" customHeight="1" x14ac:dyDescent="0.25">
      <c r="A137" s="105" t="s">
        <v>5</v>
      </c>
      <c r="B137" s="61" t="s">
        <v>158</v>
      </c>
      <c r="C137" s="595" t="s">
        <v>171</v>
      </c>
      <c r="D137" s="129">
        <v>0.2</v>
      </c>
      <c r="E137" s="129">
        <v>0.2</v>
      </c>
      <c r="F137" s="129">
        <v>0</v>
      </c>
      <c r="G137" s="121" t="s">
        <v>140</v>
      </c>
    </row>
    <row r="138" spans="1:7" ht="20.100000000000001" customHeight="1" x14ac:dyDescent="0.25">
      <c r="A138" s="105" t="s">
        <v>5</v>
      </c>
      <c r="B138" s="61" t="s">
        <v>158</v>
      </c>
      <c r="C138" s="595" t="s">
        <v>172</v>
      </c>
      <c r="D138" s="129">
        <v>0.1</v>
      </c>
      <c r="E138" s="129">
        <v>0.3</v>
      </c>
      <c r="F138" s="129">
        <v>0.2</v>
      </c>
      <c r="G138" s="121" t="s">
        <v>140</v>
      </c>
    </row>
    <row r="139" spans="1:7" ht="20.100000000000001" customHeight="1" x14ac:dyDescent="0.25">
      <c r="A139" s="105" t="s">
        <v>5</v>
      </c>
      <c r="B139" s="61" t="s">
        <v>158</v>
      </c>
      <c r="C139" s="595" t="s">
        <v>173</v>
      </c>
      <c r="D139" s="129">
        <v>0.1</v>
      </c>
      <c r="E139" s="129">
        <v>0.1</v>
      </c>
      <c r="F139" s="129">
        <v>0.1</v>
      </c>
      <c r="G139" s="121" t="s">
        <v>140</v>
      </c>
    </row>
    <row r="140" spans="1:7" ht="20.100000000000001" customHeight="1" x14ac:dyDescent="0.25">
      <c r="A140" s="105" t="s">
        <v>5</v>
      </c>
      <c r="B140" s="61" t="s">
        <v>158</v>
      </c>
      <c r="C140" s="595" t="s">
        <v>174</v>
      </c>
      <c r="D140" s="129">
        <v>0.1</v>
      </c>
      <c r="E140" s="129">
        <v>0.1</v>
      </c>
      <c r="F140" s="129">
        <v>0.1</v>
      </c>
      <c r="G140" s="121" t="s">
        <v>140</v>
      </c>
    </row>
    <row r="141" spans="1:7" ht="20.100000000000001" customHeight="1" x14ac:dyDescent="0.25">
      <c r="A141" s="105" t="s">
        <v>5</v>
      </c>
      <c r="B141" s="61" t="s">
        <v>158</v>
      </c>
      <c r="C141" s="595" t="s">
        <v>175</v>
      </c>
      <c r="D141" s="129">
        <v>0.1</v>
      </c>
      <c r="E141" s="129">
        <v>0.1</v>
      </c>
      <c r="F141" s="129">
        <v>0.1</v>
      </c>
      <c r="G141" s="121" t="s">
        <v>140</v>
      </c>
    </row>
    <row r="142" spans="1:7" ht="20.100000000000001" customHeight="1" x14ac:dyDescent="0.25">
      <c r="A142" s="105" t="s">
        <v>5</v>
      </c>
      <c r="B142" s="61" t="s">
        <v>158</v>
      </c>
      <c r="C142" s="595" t="s">
        <v>176</v>
      </c>
      <c r="D142" s="129">
        <v>0.1</v>
      </c>
      <c r="E142" s="129">
        <v>0.1</v>
      </c>
      <c r="F142" s="129">
        <v>0.7</v>
      </c>
      <c r="G142" s="121" t="s">
        <v>140</v>
      </c>
    </row>
    <row r="143" spans="1:7" ht="20.100000000000001" customHeight="1" x14ac:dyDescent="0.25">
      <c r="A143" s="105" t="s">
        <v>5</v>
      </c>
      <c r="B143" s="61" t="s">
        <v>158</v>
      </c>
      <c r="C143" s="595" t="s">
        <v>177</v>
      </c>
      <c r="D143" s="129">
        <v>0.1</v>
      </c>
      <c r="E143" s="129">
        <v>0</v>
      </c>
      <c r="F143" s="129">
        <v>0</v>
      </c>
      <c r="G143" s="121" t="s">
        <v>140</v>
      </c>
    </row>
    <row r="144" spans="1:7" ht="20.100000000000001" customHeight="1" x14ac:dyDescent="0.25">
      <c r="A144" s="105" t="s">
        <v>5</v>
      </c>
      <c r="B144" s="61" t="s">
        <v>158</v>
      </c>
      <c r="C144" s="595" t="s">
        <v>178</v>
      </c>
      <c r="D144" s="129">
        <v>0.1</v>
      </c>
      <c r="E144" s="129">
        <v>0.1</v>
      </c>
      <c r="F144" s="129">
        <v>0.1</v>
      </c>
      <c r="G144" s="121" t="s">
        <v>140</v>
      </c>
    </row>
    <row r="145" spans="1:7" ht="20.100000000000001" customHeight="1" x14ac:dyDescent="0.25">
      <c r="A145" s="105" t="s">
        <v>5</v>
      </c>
      <c r="B145" s="61" t="s">
        <v>158</v>
      </c>
      <c r="C145" s="595" t="s">
        <v>179</v>
      </c>
      <c r="D145" s="129">
        <v>0</v>
      </c>
      <c r="E145" s="129">
        <v>0.1</v>
      </c>
      <c r="F145" s="129">
        <v>0.1</v>
      </c>
      <c r="G145" s="121" t="s">
        <v>140</v>
      </c>
    </row>
    <row r="146" spans="1:7" ht="20.100000000000001" customHeight="1" x14ac:dyDescent="0.25">
      <c r="A146" s="105" t="s">
        <v>5</v>
      </c>
      <c r="B146" s="61" t="s">
        <v>158</v>
      </c>
      <c r="C146" s="595" t="s">
        <v>180</v>
      </c>
      <c r="D146" s="129">
        <v>0</v>
      </c>
      <c r="E146" s="129">
        <v>0</v>
      </c>
      <c r="F146" s="129">
        <v>0.1</v>
      </c>
      <c r="G146" s="121" t="s">
        <v>140</v>
      </c>
    </row>
    <row r="147" spans="1:7" ht="20.100000000000001" customHeight="1" x14ac:dyDescent="0.25">
      <c r="A147" s="105" t="s">
        <v>5</v>
      </c>
      <c r="B147" s="61" t="s">
        <v>158</v>
      </c>
      <c r="C147" s="595" t="s">
        <v>181</v>
      </c>
      <c r="D147" s="129">
        <v>0</v>
      </c>
      <c r="E147" s="129">
        <v>0</v>
      </c>
      <c r="F147" s="129">
        <v>0</v>
      </c>
      <c r="G147" s="121" t="s">
        <v>140</v>
      </c>
    </row>
    <row r="148" spans="1:7" ht="20.100000000000001" customHeight="1" x14ac:dyDescent="0.25">
      <c r="A148" s="105" t="s">
        <v>5</v>
      </c>
      <c r="B148" s="61" t="s">
        <v>158</v>
      </c>
      <c r="C148" s="595" t="s">
        <v>182</v>
      </c>
      <c r="D148" s="129">
        <v>0</v>
      </c>
      <c r="E148" s="129">
        <v>0</v>
      </c>
      <c r="F148" s="129">
        <v>0</v>
      </c>
      <c r="G148" s="121" t="s">
        <v>140</v>
      </c>
    </row>
    <row r="149" spans="1:7" ht="20.100000000000001" customHeight="1" x14ac:dyDescent="0.25">
      <c r="A149" s="105" t="s">
        <v>5</v>
      </c>
      <c r="B149" s="61" t="s">
        <v>158</v>
      </c>
      <c r="C149" s="595" t="s">
        <v>183</v>
      </c>
      <c r="D149" s="129">
        <v>0</v>
      </c>
      <c r="E149" s="129">
        <v>0</v>
      </c>
      <c r="F149" s="129">
        <v>0</v>
      </c>
      <c r="G149" s="121" t="s">
        <v>140</v>
      </c>
    </row>
    <row r="150" spans="1:7" ht="20.100000000000001" customHeight="1" x14ac:dyDescent="0.25">
      <c r="A150" s="105" t="s">
        <v>5</v>
      </c>
      <c r="B150" s="61" t="s">
        <v>158</v>
      </c>
      <c r="C150" s="595" t="s">
        <v>184</v>
      </c>
      <c r="D150" s="129">
        <v>0</v>
      </c>
      <c r="E150" s="129">
        <v>0.1</v>
      </c>
      <c r="F150" s="129">
        <v>0</v>
      </c>
      <c r="G150" s="121" t="s">
        <v>140</v>
      </c>
    </row>
    <row r="151" spans="1:7" ht="20.100000000000001" customHeight="1" x14ac:dyDescent="0.25">
      <c r="A151" s="105" t="s">
        <v>5</v>
      </c>
      <c r="B151" s="61" t="s">
        <v>158</v>
      </c>
      <c r="C151" s="595" t="s">
        <v>185</v>
      </c>
      <c r="D151" s="129">
        <v>0</v>
      </c>
      <c r="E151" s="129">
        <v>0</v>
      </c>
      <c r="F151" s="129">
        <v>0.2</v>
      </c>
      <c r="G151" s="121" t="s">
        <v>140</v>
      </c>
    </row>
    <row r="152" spans="1:7" ht="20.100000000000001" customHeight="1" x14ac:dyDescent="0.25">
      <c r="A152" s="105" t="s">
        <v>5</v>
      </c>
      <c r="B152" s="61" t="s">
        <v>158</v>
      </c>
      <c r="C152" s="595" t="s">
        <v>186</v>
      </c>
      <c r="D152" s="129">
        <v>0</v>
      </c>
      <c r="E152" s="129">
        <v>0</v>
      </c>
      <c r="F152" s="129">
        <v>0</v>
      </c>
      <c r="G152" s="121" t="s">
        <v>140</v>
      </c>
    </row>
    <row r="153" spans="1:7" ht="20.100000000000001" customHeight="1" x14ac:dyDescent="0.25">
      <c r="A153" s="105" t="s">
        <v>5</v>
      </c>
      <c r="B153" s="61" t="s">
        <v>158</v>
      </c>
      <c r="C153" s="595" t="s">
        <v>187</v>
      </c>
      <c r="D153" s="129">
        <v>0</v>
      </c>
      <c r="E153" s="129">
        <v>0</v>
      </c>
      <c r="F153" s="129">
        <v>0</v>
      </c>
      <c r="G153" s="121" t="s">
        <v>140</v>
      </c>
    </row>
    <row r="154" spans="1:7" ht="20.100000000000001" customHeight="1" x14ac:dyDescent="0.25">
      <c r="A154" s="105" t="s">
        <v>5</v>
      </c>
      <c r="B154" s="61" t="s">
        <v>158</v>
      </c>
      <c r="C154" s="595" t="s">
        <v>188</v>
      </c>
      <c r="D154" s="129">
        <v>0</v>
      </c>
      <c r="E154" s="129">
        <v>0</v>
      </c>
      <c r="F154" s="129">
        <v>0</v>
      </c>
      <c r="G154" s="121" t="s">
        <v>140</v>
      </c>
    </row>
    <row r="155" spans="1:7" ht="20.100000000000001" customHeight="1" x14ac:dyDescent="0.25">
      <c r="A155" s="105" t="s">
        <v>5</v>
      </c>
      <c r="B155" s="61" t="s">
        <v>158</v>
      </c>
      <c r="C155" s="595" t="s">
        <v>189</v>
      </c>
      <c r="D155" s="129">
        <v>0</v>
      </c>
      <c r="E155" s="129">
        <v>0</v>
      </c>
      <c r="F155" s="129">
        <v>0</v>
      </c>
      <c r="G155" s="121" t="s">
        <v>140</v>
      </c>
    </row>
    <row r="156" spans="1:7" ht="20.100000000000001" customHeight="1" x14ac:dyDescent="0.25">
      <c r="A156" s="105" t="s">
        <v>5</v>
      </c>
      <c r="B156" s="61" t="s">
        <v>158</v>
      </c>
      <c r="C156" s="595" t="s">
        <v>190</v>
      </c>
      <c r="D156" s="129">
        <v>0</v>
      </c>
      <c r="E156" s="129">
        <v>0</v>
      </c>
      <c r="F156" s="129">
        <v>0</v>
      </c>
      <c r="G156" s="121" t="s">
        <v>140</v>
      </c>
    </row>
    <row r="157" spans="1:7" ht="20.100000000000001" customHeight="1" x14ac:dyDescent="0.25">
      <c r="A157" s="105" t="s">
        <v>5</v>
      </c>
      <c r="B157" s="61" t="s">
        <v>158</v>
      </c>
      <c r="C157" s="595" t="s">
        <v>191</v>
      </c>
      <c r="D157" s="129">
        <v>0</v>
      </c>
      <c r="E157" s="129">
        <v>0</v>
      </c>
      <c r="F157" s="129">
        <v>0</v>
      </c>
      <c r="G157" s="121" t="s">
        <v>140</v>
      </c>
    </row>
    <row r="158" spans="1:7" ht="20.100000000000001" customHeight="1" x14ac:dyDescent="0.25">
      <c r="A158" s="105" t="s">
        <v>5</v>
      </c>
      <c r="B158" s="61" t="s">
        <v>158</v>
      </c>
      <c r="C158" s="595" t="s">
        <v>192</v>
      </c>
      <c r="D158" s="129">
        <v>0</v>
      </c>
      <c r="E158" s="129">
        <v>0</v>
      </c>
      <c r="F158" s="129">
        <v>0</v>
      </c>
      <c r="G158" s="121" t="s">
        <v>140</v>
      </c>
    </row>
    <row r="159" spans="1:7" ht="20.100000000000001" customHeight="1" x14ac:dyDescent="0.25">
      <c r="A159" s="105" t="s">
        <v>5</v>
      </c>
      <c r="B159" s="61" t="s">
        <v>158</v>
      </c>
      <c r="C159" s="595" t="s">
        <v>193</v>
      </c>
      <c r="D159" s="129">
        <v>0</v>
      </c>
      <c r="E159" s="129">
        <v>0.1</v>
      </c>
      <c r="F159" s="129">
        <v>0</v>
      </c>
      <c r="G159" s="121" t="s">
        <v>140</v>
      </c>
    </row>
    <row r="160" spans="1:7" ht="20.100000000000001" customHeight="1" x14ac:dyDescent="0.25">
      <c r="A160" s="105" t="s">
        <v>5</v>
      </c>
      <c r="B160" s="119" t="s">
        <v>152</v>
      </c>
      <c r="C160" s="142" t="s">
        <v>153</v>
      </c>
      <c r="D160" s="589">
        <v>416.7</v>
      </c>
      <c r="E160" s="589">
        <v>412.2</v>
      </c>
      <c r="F160" s="589">
        <v>481.8</v>
      </c>
      <c r="G160" s="146" t="s">
        <v>40</v>
      </c>
    </row>
    <row r="161" spans="1:7" ht="20.100000000000001" customHeight="1" x14ac:dyDescent="0.25">
      <c r="A161" s="105" t="s">
        <v>5</v>
      </c>
      <c r="B161" s="61" t="s">
        <v>152</v>
      </c>
      <c r="C161" s="142" t="s">
        <v>154</v>
      </c>
      <c r="D161" s="589">
        <v>142.5</v>
      </c>
      <c r="E161" s="589">
        <v>175.9</v>
      </c>
      <c r="F161" s="589">
        <v>218.5</v>
      </c>
      <c r="G161" s="146" t="s">
        <v>40</v>
      </c>
    </row>
    <row r="162" spans="1:7" ht="20.100000000000001" customHeight="1" x14ac:dyDescent="0.25">
      <c r="A162" s="105" t="s">
        <v>5</v>
      </c>
      <c r="B162" s="143" t="s">
        <v>155</v>
      </c>
      <c r="C162" s="142" t="s">
        <v>156</v>
      </c>
      <c r="D162" s="589">
        <v>372.7</v>
      </c>
      <c r="E162" s="589">
        <v>410.3</v>
      </c>
      <c r="F162" s="589">
        <v>474.2</v>
      </c>
      <c r="G162" s="146" t="s">
        <v>40</v>
      </c>
    </row>
    <row r="163" spans="1:7" ht="20.100000000000001" customHeight="1" x14ac:dyDescent="0.25">
      <c r="A163" s="105" t="s">
        <v>5</v>
      </c>
      <c r="B163" s="61" t="s">
        <v>155</v>
      </c>
      <c r="C163" s="142" t="s">
        <v>194</v>
      </c>
      <c r="D163" s="589">
        <v>110.9</v>
      </c>
      <c r="E163" s="589">
        <v>108.7</v>
      </c>
      <c r="F163" s="589">
        <v>131.80000000000001</v>
      </c>
      <c r="G163" s="146" t="s">
        <v>40</v>
      </c>
    </row>
    <row r="164" spans="1:7" ht="20.100000000000001" customHeight="1" x14ac:dyDescent="0.25">
      <c r="A164" s="105" t="s">
        <v>5</v>
      </c>
      <c r="B164" s="61" t="s">
        <v>155</v>
      </c>
      <c r="C164" s="142" t="s">
        <v>157</v>
      </c>
      <c r="D164" s="589">
        <v>75.7</v>
      </c>
      <c r="E164" s="589">
        <v>69.099999999999994</v>
      </c>
      <c r="F164" s="589">
        <v>94.2</v>
      </c>
      <c r="G164" s="146" t="s">
        <v>40</v>
      </c>
    </row>
    <row r="165" spans="1:7" ht="20.100000000000001" customHeight="1" x14ac:dyDescent="0.25">
      <c r="A165" s="105" t="s">
        <v>5</v>
      </c>
      <c r="B165" s="143" t="s">
        <v>158</v>
      </c>
      <c r="C165" s="595" t="s">
        <v>159</v>
      </c>
      <c r="D165" s="589">
        <v>33.9</v>
      </c>
      <c r="E165" s="589">
        <v>47.5</v>
      </c>
      <c r="F165" s="589">
        <v>56.7</v>
      </c>
      <c r="G165" s="121" t="s">
        <v>40</v>
      </c>
    </row>
    <row r="166" spans="1:7" ht="20.100000000000001" customHeight="1" x14ac:dyDescent="0.25">
      <c r="A166" s="105" t="s">
        <v>5</v>
      </c>
      <c r="B166" s="61" t="s">
        <v>158</v>
      </c>
      <c r="C166" s="595" t="s">
        <v>160</v>
      </c>
      <c r="D166" s="589">
        <v>16.8</v>
      </c>
      <c r="E166" s="589">
        <v>18.8</v>
      </c>
      <c r="F166" s="589">
        <v>26.1</v>
      </c>
      <c r="G166" s="121" t="s">
        <v>40</v>
      </c>
    </row>
    <row r="167" spans="1:7" ht="20.100000000000001" customHeight="1" x14ac:dyDescent="0.25">
      <c r="A167" s="105" t="s">
        <v>5</v>
      </c>
      <c r="B167" s="61" t="s">
        <v>158</v>
      </c>
      <c r="C167" s="595" t="s">
        <v>161</v>
      </c>
      <c r="D167" s="589">
        <v>114.3</v>
      </c>
      <c r="E167" s="589">
        <v>107.5</v>
      </c>
      <c r="F167" s="589">
        <v>127</v>
      </c>
      <c r="G167" s="121" t="s">
        <v>40</v>
      </c>
    </row>
    <row r="168" spans="1:7" ht="20.100000000000001" customHeight="1" x14ac:dyDescent="0.25">
      <c r="A168" s="105" t="s">
        <v>5</v>
      </c>
      <c r="B168" s="61" t="s">
        <v>158</v>
      </c>
      <c r="C168" s="595" t="s">
        <v>162</v>
      </c>
      <c r="D168" s="589">
        <v>42</v>
      </c>
      <c r="E168" s="589">
        <v>50.5</v>
      </c>
      <c r="F168" s="589">
        <v>56.6</v>
      </c>
      <c r="G168" s="121" t="s">
        <v>40</v>
      </c>
    </row>
    <row r="169" spans="1:7" ht="20.100000000000001" customHeight="1" x14ac:dyDescent="0.25">
      <c r="A169" s="105" t="s">
        <v>5</v>
      </c>
      <c r="B169" s="61" t="s">
        <v>158</v>
      </c>
      <c r="C169" s="595" t="s">
        <v>163</v>
      </c>
      <c r="D169" s="589">
        <v>19.7</v>
      </c>
      <c r="E169" s="589">
        <v>11.7</v>
      </c>
      <c r="F169" s="589">
        <v>14.6</v>
      </c>
      <c r="G169" s="121" t="s">
        <v>40</v>
      </c>
    </row>
    <row r="170" spans="1:7" ht="20.100000000000001" customHeight="1" x14ac:dyDescent="0.25">
      <c r="A170" s="105" t="s">
        <v>5</v>
      </c>
      <c r="B170" s="61" t="s">
        <v>158</v>
      </c>
      <c r="C170" s="595" t="s">
        <v>164</v>
      </c>
      <c r="D170" s="589">
        <v>33.799999999999997</v>
      </c>
      <c r="E170" s="589">
        <v>32.799999999999997</v>
      </c>
      <c r="F170" s="589">
        <v>34.200000000000003</v>
      </c>
      <c r="G170" s="121" t="s">
        <v>40</v>
      </c>
    </row>
    <row r="171" spans="1:7" ht="20.100000000000001" customHeight="1" x14ac:dyDescent="0.25">
      <c r="A171" s="105" t="s">
        <v>5</v>
      </c>
      <c r="B171" s="61" t="s">
        <v>158</v>
      </c>
      <c r="C171" s="595" t="s">
        <v>165</v>
      </c>
      <c r="D171" s="589">
        <v>3.1</v>
      </c>
      <c r="E171" s="589">
        <v>3.2</v>
      </c>
      <c r="F171" s="589">
        <v>2</v>
      </c>
      <c r="G171" s="121" t="s">
        <v>40</v>
      </c>
    </row>
    <row r="172" spans="1:7" ht="20.100000000000001" customHeight="1" x14ac:dyDescent="0.25">
      <c r="A172" s="105" t="s">
        <v>5</v>
      </c>
      <c r="B172" s="61" t="s">
        <v>158</v>
      </c>
      <c r="C172" s="595" t="s">
        <v>166</v>
      </c>
      <c r="D172" s="589">
        <v>15</v>
      </c>
      <c r="E172" s="589">
        <v>13.4</v>
      </c>
      <c r="F172" s="589">
        <v>16</v>
      </c>
      <c r="G172" s="121" t="s">
        <v>40</v>
      </c>
    </row>
    <row r="173" spans="1:7" ht="20.100000000000001" customHeight="1" x14ac:dyDescent="0.25">
      <c r="A173" s="105" t="s">
        <v>5</v>
      </c>
      <c r="B173" s="61" t="s">
        <v>158</v>
      </c>
      <c r="C173" s="595" t="s">
        <v>167</v>
      </c>
      <c r="D173" s="589">
        <v>58</v>
      </c>
      <c r="E173" s="589">
        <v>57.2</v>
      </c>
      <c r="F173" s="589">
        <v>74.099999999999994</v>
      </c>
      <c r="G173" s="121" t="s">
        <v>40</v>
      </c>
    </row>
    <row r="174" spans="1:7" ht="20.100000000000001" customHeight="1" x14ac:dyDescent="0.25">
      <c r="A174" s="105" t="s">
        <v>5</v>
      </c>
      <c r="B174" s="61" t="s">
        <v>158</v>
      </c>
      <c r="C174" s="595" t="s">
        <v>168</v>
      </c>
      <c r="D174" s="589">
        <v>30.6</v>
      </c>
      <c r="E174" s="589">
        <v>29.4</v>
      </c>
      <c r="F174" s="589">
        <v>39</v>
      </c>
      <c r="G174" s="121" t="s">
        <v>40</v>
      </c>
    </row>
    <row r="175" spans="1:7" ht="20.100000000000001" customHeight="1" x14ac:dyDescent="0.25">
      <c r="A175" s="105" t="s">
        <v>5</v>
      </c>
      <c r="B175" s="61" t="s">
        <v>158</v>
      </c>
      <c r="C175" s="595" t="s">
        <v>169</v>
      </c>
      <c r="D175" s="589">
        <v>9.9</v>
      </c>
      <c r="E175" s="589">
        <v>11.8</v>
      </c>
      <c r="F175" s="589">
        <v>12.3</v>
      </c>
      <c r="G175" s="121" t="s">
        <v>40</v>
      </c>
    </row>
    <row r="176" spans="1:7" ht="20.100000000000001" customHeight="1" x14ac:dyDescent="0.25">
      <c r="A176" s="105" t="s">
        <v>5</v>
      </c>
      <c r="B176" s="61" t="s">
        <v>158</v>
      </c>
      <c r="C176" s="595" t="s">
        <v>69</v>
      </c>
      <c r="D176" s="589">
        <v>6.1</v>
      </c>
      <c r="E176" s="589">
        <v>7</v>
      </c>
      <c r="F176" s="589">
        <v>11.3</v>
      </c>
      <c r="G176" s="121" t="s">
        <v>40</v>
      </c>
    </row>
    <row r="177" spans="1:7" ht="20.100000000000001" customHeight="1" x14ac:dyDescent="0.25">
      <c r="A177" s="105" t="s">
        <v>5</v>
      </c>
      <c r="B177" s="61" t="s">
        <v>158</v>
      </c>
      <c r="C177" s="595" t="s">
        <v>170</v>
      </c>
      <c r="D177" s="589">
        <v>5.5</v>
      </c>
      <c r="E177" s="589">
        <v>5.5</v>
      </c>
      <c r="F177" s="589">
        <v>4.3</v>
      </c>
      <c r="G177" s="121" t="s">
        <v>40</v>
      </c>
    </row>
    <row r="178" spans="1:7" ht="20.100000000000001" customHeight="1" x14ac:dyDescent="0.25">
      <c r="A178" s="105" t="s">
        <v>5</v>
      </c>
      <c r="B178" s="61" t="s">
        <v>158</v>
      </c>
      <c r="C178" s="595" t="s">
        <v>171</v>
      </c>
      <c r="D178" s="589">
        <v>6.3</v>
      </c>
      <c r="E178" s="589">
        <v>6.6</v>
      </c>
      <c r="F178" s="589">
        <v>9.6999999999999993</v>
      </c>
      <c r="G178" s="121" t="s">
        <v>40</v>
      </c>
    </row>
    <row r="179" spans="1:7" ht="20.100000000000001" customHeight="1" x14ac:dyDescent="0.25">
      <c r="A179" s="105" t="s">
        <v>5</v>
      </c>
      <c r="B179" s="61" t="s">
        <v>158</v>
      </c>
      <c r="C179" s="595" t="s">
        <v>172</v>
      </c>
      <c r="D179" s="589">
        <v>2.7</v>
      </c>
      <c r="E179" s="589">
        <v>3.7</v>
      </c>
      <c r="F179" s="589">
        <v>5.0999999999999996</v>
      </c>
      <c r="G179" s="121" t="s">
        <v>40</v>
      </c>
    </row>
    <row r="180" spans="1:7" ht="20.100000000000001" customHeight="1" x14ac:dyDescent="0.25">
      <c r="A180" s="105" t="s">
        <v>5</v>
      </c>
      <c r="B180" s="61" t="s">
        <v>158</v>
      </c>
      <c r="C180" s="595" t="s">
        <v>173</v>
      </c>
      <c r="D180" s="589">
        <v>5.9</v>
      </c>
      <c r="E180" s="589">
        <v>5.4</v>
      </c>
      <c r="F180" s="589">
        <v>7.7</v>
      </c>
      <c r="G180" s="121" t="s">
        <v>40</v>
      </c>
    </row>
    <row r="181" spans="1:7" ht="20.100000000000001" customHeight="1" x14ac:dyDescent="0.25">
      <c r="A181" s="105" t="s">
        <v>5</v>
      </c>
      <c r="B181" s="61" t="s">
        <v>158</v>
      </c>
      <c r="C181" s="595" t="s">
        <v>174</v>
      </c>
      <c r="D181" s="589">
        <v>4.5999999999999996</v>
      </c>
      <c r="E181" s="589">
        <v>3.9</v>
      </c>
      <c r="F181" s="589">
        <v>4.4000000000000004</v>
      </c>
      <c r="G181" s="121" t="s">
        <v>40</v>
      </c>
    </row>
    <row r="182" spans="1:7" ht="20.100000000000001" customHeight="1" x14ac:dyDescent="0.25">
      <c r="A182" s="105" t="s">
        <v>5</v>
      </c>
      <c r="B182" s="61" t="s">
        <v>158</v>
      </c>
      <c r="C182" s="595" t="s">
        <v>175</v>
      </c>
      <c r="D182" s="589">
        <v>6.6</v>
      </c>
      <c r="E182" s="589">
        <v>6.8</v>
      </c>
      <c r="F182" s="589">
        <v>8</v>
      </c>
      <c r="G182" s="121" t="s">
        <v>40</v>
      </c>
    </row>
    <row r="183" spans="1:7" ht="20.100000000000001" customHeight="1" x14ac:dyDescent="0.25">
      <c r="A183" s="105" t="s">
        <v>5</v>
      </c>
      <c r="B183" s="61" t="s">
        <v>158</v>
      </c>
      <c r="C183" s="595" t="s">
        <v>176</v>
      </c>
      <c r="D183" s="589">
        <v>28.2</v>
      </c>
      <c r="E183" s="589">
        <v>28.8</v>
      </c>
      <c r="F183" s="589">
        <v>30.9</v>
      </c>
      <c r="G183" s="121" t="s">
        <v>40</v>
      </c>
    </row>
    <row r="184" spans="1:7" ht="20.100000000000001" customHeight="1" x14ac:dyDescent="0.25">
      <c r="A184" s="105" t="s">
        <v>5</v>
      </c>
      <c r="B184" s="61" t="s">
        <v>158</v>
      </c>
      <c r="C184" s="595" t="s">
        <v>177</v>
      </c>
      <c r="D184" s="589">
        <v>27.8</v>
      </c>
      <c r="E184" s="589">
        <v>27.4</v>
      </c>
      <c r="F184" s="589">
        <v>34.700000000000003</v>
      </c>
      <c r="G184" s="121" t="s">
        <v>40</v>
      </c>
    </row>
    <row r="185" spans="1:7" ht="20.100000000000001" customHeight="1" x14ac:dyDescent="0.25">
      <c r="A185" s="105" t="s">
        <v>5</v>
      </c>
      <c r="B185" s="61" t="s">
        <v>158</v>
      </c>
      <c r="C185" s="595" t="s">
        <v>178</v>
      </c>
      <c r="D185" s="589">
        <v>24.4</v>
      </c>
      <c r="E185" s="589">
        <v>28.9</v>
      </c>
      <c r="F185" s="589">
        <v>39.1</v>
      </c>
      <c r="G185" s="121" t="s">
        <v>40</v>
      </c>
    </row>
    <row r="186" spans="1:7" ht="20.100000000000001" customHeight="1" x14ac:dyDescent="0.25">
      <c r="A186" s="105" t="s">
        <v>5</v>
      </c>
      <c r="B186" s="61" t="s">
        <v>158</v>
      </c>
      <c r="C186" s="595" t="s">
        <v>179</v>
      </c>
      <c r="D186" s="589">
        <v>0.4</v>
      </c>
      <c r="E186" s="589">
        <v>0.4</v>
      </c>
      <c r="F186" s="589">
        <v>0.4</v>
      </c>
      <c r="G186" s="121" t="s">
        <v>40</v>
      </c>
    </row>
    <row r="187" spans="1:7" ht="20.100000000000001" customHeight="1" x14ac:dyDescent="0.25">
      <c r="A187" s="105" t="s">
        <v>5</v>
      </c>
      <c r="B187" s="61" t="s">
        <v>158</v>
      </c>
      <c r="C187" s="595" t="s">
        <v>180</v>
      </c>
      <c r="D187" s="589">
        <v>6.1</v>
      </c>
      <c r="E187" s="589">
        <v>7.7</v>
      </c>
      <c r="F187" s="589">
        <v>10</v>
      </c>
      <c r="G187" s="121" t="s">
        <v>40</v>
      </c>
    </row>
    <row r="188" spans="1:7" ht="20.100000000000001" customHeight="1" x14ac:dyDescent="0.25">
      <c r="A188" s="105" t="s">
        <v>5</v>
      </c>
      <c r="B188" s="61" t="s">
        <v>158</v>
      </c>
      <c r="C188" s="595" t="s">
        <v>181</v>
      </c>
      <c r="D188" s="589">
        <v>0</v>
      </c>
      <c r="E188" s="589">
        <v>0</v>
      </c>
      <c r="F188" s="589">
        <v>0</v>
      </c>
      <c r="G188" s="121" t="s">
        <v>40</v>
      </c>
    </row>
    <row r="189" spans="1:7" ht="20.100000000000001" customHeight="1" x14ac:dyDescent="0.25">
      <c r="A189" s="105" t="s">
        <v>5</v>
      </c>
      <c r="B189" s="61" t="s">
        <v>158</v>
      </c>
      <c r="C189" s="595" t="s">
        <v>182</v>
      </c>
      <c r="D189" s="589">
        <v>10.5</v>
      </c>
      <c r="E189" s="589">
        <v>10.9</v>
      </c>
      <c r="F189" s="589">
        <v>14.3</v>
      </c>
      <c r="G189" s="121" t="s">
        <v>40</v>
      </c>
    </row>
    <row r="190" spans="1:7" ht="20.100000000000001" customHeight="1" x14ac:dyDescent="0.25">
      <c r="A190" s="105" t="s">
        <v>5</v>
      </c>
      <c r="B190" s="61" t="s">
        <v>158</v>
      </c>
      <c r="C190" s="595" t="s">
        <v>183</v>
      </c>
      <c r="D190" s="589">
        <v>3.7</v>
      </c>
      <c r="E190" s="589">
        <v>3.6</v>
      </c>
      <c r="F190" s="589">
        <v>3.9</v>
      </c>
      <c r="G190" s="121" t="s">
        <v>40</v>
      </c>
    </row>
    <row r="191" spans="1:7" ht="20.100000000000001" customHeight="1" x14ac:dyDescent="0.25">
      <c r="A191" s="105" t="s">
        <v>5</v>
      </c>
      <c r="B191" s="61" t="s">
        <v>158</v>
      </c>
      <c r="C191" s="595" t="s">
        <v>184</v>
      </c>
      <c r="D191" s="589">
        <v>6.8</v>
      </c>
      <c r="E191" s="589">
        <v>6.9</v>
      </c>
      <c r="F191" s="589">
        <v>8.1</v>
      </c>
      <c r="G191" s="121" t="s">
        <v>40</v>
      </c>
    </row>
    <row r="192" spans="1:7" ht="20.100000000000001" customHeight="1" x14ac:dyDescent="0.25">
      <c r="A192" s="105" t="s">
        <v>5</v>
      </c>
      <c r="B192" s="61" t="s">
        <v>158</v>
      </c>
      <c r="C192" s="595" t="s">
        <v>185</v>
      </c>
      <c r="D192" s="589">
        <v>8.1</v>
      </c>
      <c r="E192" s="589">
        <v>11</v>
      </c>
      <c r="F192" s="589">
        <v>4.3</v>
      </c>
      <c r="G192" s="121" t="s">
        <v>40</v>
      </c>
    </row>
    <row r="193" spans="1:7" ht="20.100000000000001" customHeight="1" x14ac:dyDescent="0.25">
      <c r="A193" s="105" t="s">
        <v>5</v>
      </c>
      <c r="B193" s="61" t="s">
        <v>158</v>
      </c>
      <c r="C193" s="595" t="s">
        <v>186</v>
      </c>
      <c r="D193" s="589">
        <v>4.2</v>
      </c>
      <c r="E193" s="589">
        <v>4.8</v>
      </c>
      <c r="F193" s="589">
        <v>5.8</v>
      </c>
      <c r="G193" s="121" t="s">
        <v>40</v>
      </c>
    </row>
    <row r="194" spans="1:7" ht="20.100000000000001" customHeight="1" x14ac:dyDescent="0.25">
      <c r="A194" s="105" t="s">
        <v>5</v>
      </c>
      <c r="B194" s="61" t="s">
        <v>158</v>
      </c>
      <c r="C194" s="595" t="s">
        <v>187</v>
      </c>
      <c r="D194" s="589">
        <v>3.9</v>
      </c>
      <c r="E194" s="589">
        <v>2.7</v>
      </c>
      <c r="F194" s="589">
        <v>2</v>
      </c>
      <c r="G194" s="121" t="s">
        <v>40</v>
      </c>
    </row>
    <row r="195" spans="1:7" ht="20.100000000000001" customHeight="1" x14ac:dyDescent="0.25">
      <c r="A195" s="105" t="s">
        <v>5</v>
      </c>
      <c r="B195" s="61" t="s">
        <v>158</v>
      </c>
      <c r="C195" s="595" t="s">
        <v>188</v>
      </c>
      <c r="D195" s="589">
        <v>5.3</v>
      </c>
      <c r="E195" s="589">
        <v>5.2</v>
      </c>
      <c r="F195" s="589">
        <v>5.2</v>
      </c>
      <c r="G195" s="121" t="s">
        <v>40</v>
      </c>
    </row>
    <row r="196" spans="1:7" ht="20.100000000000001" customHeight="1" x14ac:dyDescent="0.25">
      <c r="A196" s="105" t="s">
        <v>5</v>
      </c>
      <c r="B196" s="61" t="s">
        <v>158</v>
      </c>
      <c r="C196" s="595" t="s">
        <v>189</v>
      </c>
      <c r="D196" s="589">
        <v>5.5</v>
      </c>
      <c r="E196" s="589">
        <v>6.8</v>
      </c>
      <c r="F196" s="589">
        <v>6.2</v>
      </c>
      <c r="G196" s="121" t="s">
        <v>40</v>
      </c>
    </row>
    <row r="197" spans="1:7" ht="20.100000000000001" customHeight="1" x14ac:dyDescent="0.25">
      <c r="A197" s="105" t="s">
        <v>5</v>
      </c>
      <c r="B197" s="61" t="s">
        <v>158</v>
      </c>
      <c r="C197" s="595" t="s">
        <v>190</v>
      </c>
      <c r="D197" s="589">
        <v>2.4</v>
      </c>
      <c r="E197" s="589">
        <v>3.2</v>
      </c>
      <c r="F197" s="589">
        <v>4</v>
      </c>
      <c r="G197" s="121" t="s">
        <v>40</v>
      </c>
    </row>
    <row r="198" spans="1:7" ht="20.100000000000001" customHeight="1" x14ac:dyDescent="0.25">
      <c r="A198" s="105" t="s">
        <v>5</v>
      </c>
      <c r="B198" s="61" t="s">
        <v>158</v>
      </c>
      <c r="C198" s="595" t="s">
        <v>191</v>
      </c>
      <c r="D198" s="589">
        <v>1.6</v>
      </c>
      <c r="E198" s="589">
        <v>1.5</v>
      </c>
      <c r="F198" s="589">
        <v>2.1</v>
      </c>
      <c r="G198" s="121" t="s">
        <v>40</v>
      </c>
    </row>
    <row r="199" spans="1:7" ht="20.100000000000001" customHeight="1" x14ac:dyDescent="0.25">
      <c r="A199" s="105" t="s">
        <v>5</v>
      </c>
      <c r="B199" s="61" t="s">
        <v>158</v>
      </c>
      <c r="C199" s="595" t="s">
        <v>192</v>
      </c>
      <c r="D199" s="589">
        <v>0.1</v>
      </c>
      <c r="E199" s="589">
        <v>0</v>
      </c>
      <c r="F199" s="589">
        <v>0</v>
      </c>
      <c r="G199" s="121" t="s">
        <v>40</v>
      </c>
    </row>
    <row r="200" spans="1:7" ht="20.100000000000001" customHeight="1" x14ac:dyDescent="0.25">
      <c r="A200" s="105" t="s">
        <v>5</v>
      </c>
      <c r="B200" s="61" t="s">
        <v>158</v>
      </c>
      <c r="C200" s="595" t="s">
        <v>193</v>
      </c>
      <c r="D200" s="589">
        <v>5.6</v>
      </c>
      <c r="E200" s="589">
        <v>15.7</v>
      </c>
      <c r="F200" s="589">
        <v>20.2</v>
      </c>
      <c r="G200" s="121" t="s">
        <v>40</v>
      </c>
    </row>
    <row r="201" spans="1:7" ht="20.100000000000001" customHeight="1" x14ac:dyDescent="0.25">
      <c r="A201" s="118" t="s">
        <v>5</v>
      </c>
      <c r="B201" s="453" t="s">
        <v>195</v>
      </c>
      <c r="C201" s="452" t="s">
        <v>196</v>
      </c>
      <c r="D201" s="147">
        <v>0.17299999999999999</v>
      </c>
      <c r="E201" s="147">
        <v>0.16500000000000001</v>
      </c>
      <c r="F201" s="147">
        <v>0.20200000000000001</v>
      </c>
      <c r="G201" s="148" t="s">
        <v>46</v>
      </c>
    </row>
    <row r="202" spans="1:7" ht="20.100000000000001" customHeight="1" x14ac:dyDescent="0.25">
      <c r="A202" s="118" t="s">
        <v>5</v>
      </c>
      <c r="B202" s="454" t="s">
        <v>195</v>
      </c>
      <c r="C202" s="452" t="s">
        <v>197</v>
      </c>
      <c r="D202" s="147">
        <v>1.4E-2</v>
      </c>
      <c r="E202" s="147">
        <v>1.9E-2</v>
      </c>
      <c r="F202" s="147">
        <v>2.1999999999999999E-2</v>
      </c>
      <c r="G202" s="148" t="s">
        <v>46</v>
      </c>
    </row>
    <row r="203" spans="1:7" ht="20.100000000000001" customHeight="1" x14ac:dyDescent="0.25">
      <c r="A203" s="118" t="s">
        <v>5</v>
      </c>
      <c r="B203" s="454" t="s">
        <v>195</v>
      </c>
      <c r="C203" s="452" t="s">
        <v>199</v>
      </c>
      <c r="D203" s="147">
        <v>0</v>
      </c>
      <c r="E203" s="147">
        <v>1.4E-2</v>
      </c>
      <c r="F203" s="147">
        <v>0.01</v>
      </c>
      <c r="G203" s="148" t="s">
        <v>46</v>
      </c>
    </row>
    <row r="204" spans="1:7" ht="20.100000000000001" customHeight="1" x14ac:dyDescent="0.25">
      <c r="A204" s="118" t="s">
        <v>5</v>
      </c>
      <c r="B204" s="454" t="s">
        <v>195</v>
      </c>
      <c r="C204" s="452" t="s">
        <v>200</v>
      </c>
      <c r="D204" s="147">
        <v>0.28399999999999997</v>
      </c>
      <c r="E204" s="147">
        <v>0.42199999999999999</v>
      </c>
      <c r="F204" s="147">
        <v>0.39</v>
      </c>
      <c r="G204" s="148" t="s">
        <v>46</v>
      </c>
    </row>
    <row r="205" spans="1:7" ht="20.100000000000001" customHeight="1" x14ac:dyDescent="0.25">
      <c r="A205" s="118" t="s">
        <v>5</v>
      </c>
      <c r="B205" s="455" t="s">
        <v>195</v>
      </c>
      <c r="C205" s="452" t="s">
        <v>201</v>
      </c>
      <c r="D205" s="147">
        <v>0.52900000000000003</v>
      </c>
      <c r="E205" s="147">
        <v>0.38100000000000001</v>
      </c>
      <c r="F205" s="147">
        <v>0.376</v>
      </c>
      <c r="G205" s="148" t="s">
        <v>46</v>
      </c>
    </row>
    <row r="206" spans="1:7" ht="20.100000000000001" customHeight="1" x14ac:dyDescent="0.25">
      <c r="A206" s="631" t="s">
        <v>4</v>
      </c>
      <c r="B206" s="52"/>
      <c r="C206" s="591"/>
      <c r="D206" s="632"/>
      <c r="E206" s="632"/>
      <c r="F206" s="632"/>
      <c r="G206" s="633"/>
    </row>
    <row r="207" spans="1:7" ht="20.100000000000001" customHeight="1" x14ac:dyDescent="0.25">
      <c r="A207" s="149" t="s">
        <v>162</v>
      </c>
      <c r="B207" s="150" t="s">
        <v>202</v>
      </c>
      <c r="C207" s="82" t="s">
        <v>848</v>
      </c>
      <c r="D207" s="83">
        <v>401310</v>
      </c>
      <c r="E207" s="83">
        <v>384762</v>
      </c>
      <c r="F207" s="83">
        <v>366772.8</v>
      </c>
      <c r="G207" s="100" t="s">
        <v>203</v>
      </c>
    </row>
    <row r="208" spans="1:7" ht="20.100000000000001" customHeight="1" x14ac:dyDescent="0.25">
      <c r="A208" s="151" t="s">
        <v>162</v>
      </c>
      <c r="B208" s="81" t="s">
        <v>204</v>
      </c>
      <c r="C208" s="82" t="s">
        <v>847</v>
      </c>
      <c r="D208" s="86">
        <v>1</v>
      </c>
      <c r="E208" s="86">
        <v>1</v>
      </c>
      <c r="F208" s="86">
        <v>1</v>
      </c>
      <c r="G208" s="100" t="s">
        <v>46</v>
      </c>
    </row>
    <row r="209" spans="1:7" ht="20.100000000000001" customHeight="1" x14ac:dyDescent="0.25">
      <c r="A209" s="152" t="s">
        <v>162</v>
      </c>
      <c r="B209" s="81" t="s">
        <v>205</v>
      </c>
      <c r="C209" s="85" t="s">
        <v>206</v>
      </c>
      <c r="D209" s="153">
        <v>251458</v>
      </c>
      <c r="E209" s="153">
        <v>218752</v>
      </c>
      <c r="F209" s="153">
        <v>145902</v>
      </c>
      <c r="G209" s="101" t="s">
        <v>203</v>
      </c>
    </row>
    <row r="210" spans="1:7" ht="20.100000000000001" customHeight="1" x14ac:dyDescent="0.25">
      <c r="A210" s="151" t="s">
        <v>162</v>
      </c>
      <c r="B210" s="61" t="s">
        <v>205</v>
      </c>
      <c r="C210" s="85" t="s">
        <v>207</v>
      </c>
      <c r="D210" s="154">
        <v>141544</v>
      </c>
      <c r="E210" s="155">
        <v>157967</v>
      </c>
      <c r="F210" s="155">
        <v>200764</v>
      </c>
      <c r="G210" s="101" t="s">
        <v>203</v>
      </c>
    </row>
    <row r="211" spans="1:7" ht="20.100000000000001" customHeight="1" x14ac:dyDescent="0.25">
      <c r="A211" s="151" t="s">
        <v>162</v>
      </c>
      <c r="B211" s="61" t="s">
        <v>205</v>
      </c>
      <c r="C211" s="85" t="s">
        <v>208</v>
      </c>
      <c r="D211" s="156">
        <v>8308</v>
      </c>
      <c r="E211" s="155">
        <v>8043</v>
      </c>
      <c r="F211" s="155">
        <v>20194</v>
      </c>
      <c r="G211" s="101" t="s">
        <v>203</v>
      </c>
    </row>
    <row r="212" spans="1:7" ht="20.100000000000001" customHeight="1" x14ac:dyDescent="0.25">
      <c r="A212" s="151" t="s">
        <v>162</v>
      </c>
      <c r="B212" s="87" t="s">
        <v>205</v>
      </c>
      <c r="C212" s="82" t="s">
        <v>913</v>
      </c>
      <c r="D212" s="83">
        <v>409262</v>
      </c>
      <c r="E212" s="83">
        <v>388618</v>
      </c>
      <c r="F212" s="83">
        <v>374822</v>
      </c>
      <c r="G212" s="101" t="s">
        <v>44</v>
      </c>
    </row>
    <row r="213" spans="1:7" ht="20.100000000000001" customHeight="1" x14ac:dyDescent="0.25">
      <c r="A213" s="151" t="s">
        <v>162</v>
      </c>
      <c r="B213" s="81" t="s">
        <v>209</v>
      </c>
      <c r="C213" s="106" t="s">
        <v>852</v>
      </c>
      <c r="D213" s="108">
        <v>4.3</v>
      </c>
      <c r="E213" s="108">
        <v>4.3</v>
      </c>
      <c r="F213" s="108">
        <v>4.07</v>
      </c>
      <c r="G213" s="157" t="s">
        <v>210</v>
      </c>
    </row>
    <row r="214" spans="1:7" ht="20.100000000000001" customHeight="1" x14ac:dyDescent="0.25">
      <c r="A214" s="158" t="s">
        <v>162</v>
      </c>
      <c r="B214" s="87" t="s">
        <v>209</v>
      </c>
      <c r="C214" s="106" t="s">
        <v>853</v>
      </c>
      <c r="D214" s="108">
        <v>2.8</v>
      </c>
      <c r="E214" s="108">
        <v>2.5</v>
      </c>
      <c r="F214" s="108">
        <v>2.38</v>
      </c>
      <c r="G214" s="159" t="s">
        <v>211</v>
      </c>
    </row>
    <row r="215" spans="1:7" ht="20.100000000000001" customHeight="1" x14ac:dyDescent="0.25">
      <c r="A215" s="631" t="s">
        <v>4</v>
      </c>
      <c r="B215" s="52"/>
      <c r="C215" s="591"/>
      <c r="D215" s="632"/>
      <c r="E215" s="632"/>
      <c r="F215" s="632"/>
      <c r="G215" s="633"/>
    </row>
    <row r="216" spans="1:7" ht="20.100000000000001" customHeight="1" x14ac:dyDescent="0.25">
      <c r="A216" s="160" t="s">
        <v>212</v>
      </c>
      <c r="B216" s="161" t="s">
        <v>213</v>
      </c>
      <c r="C216" s="162" t="s">
        <v>849</v>
      </c>
      <c r="D216" s="163">
        <v>688811</v>
      </c>
      <c r="E216" s="163">
        <v>727327</v>
      </c>
      <c r="F216" s="163">
        <v>1139714</v>
      </c>
      <c r="G216" s="164" t="s">
        <v>214</v>
      </c>
    </row>
    <row r="217" spans="1:7" ht="20.100000000000001" customHeight="1" x14ac:dyDescent="0.25">
      <c r="A217" s="165" t="s">
        <v>212</v>
      </c>
      <c r="B217" s="166" t="s">
        <v>215</v>
      </c>
      <c r="C217" s="85" t="s">
        <v>216</v>
      </c>
      <c r="D217" s="167">
        <v>628831</v>
      </c>
      <c r="E217" s="168">
        <v>663713</v>
      </c>
      <c r="F217" s="168">
        <v>1070419</v>
      </c>
      <c r="G217" s="31" t="s">
        <v>214</v>
      </c>
    </row>
    <row r="218" spans="1:7" ht="20.100000000000001" customHeight="1" x14ac:dyDescent="0.25">
      <c r="A218" s="165" t="s">
        <v>212</v>
      </c>
      <c r="B218" s="169" t="s">
        <v>215</v>
      </c>
      <c r="C218" s="85" t="s">
        <v>217</v>
      </c>
      <c r="D218" s="107">
        <v>21076</v>
      </c>
      <c r="E218" s="168">
        <v>15878</v>
      </c>
      <c r="F218" s="168">
        <v>10161</v>
      </c>
      <c r="G218" s="31" t="s">
        <v>214</v>
      </c>
    </row>
    <row r="219" spans="1:7" ht="20.100000000000001" customHeight="1" x14ac:dyDescent="0.25">
      <c r="A219" s="165" t="s">
        <v>212</v>
      </c>
      <c r="B219" s="169" t="s">
        <v>215</v>
      </c>
      <c r="C219" s="85" t="s">
        <v>218</v>
      </c>
      <c r="D219" s="107">
        <v>19556</v>
      </c>
      <c r="E219" s="168">
        <v>25046</v>
      </c>
      <c r="F219" s="168">
        <v>33123</v>
      </c>
      <c r="G219" s="31" t="s">
        <v>214</v>
      </c>
    </row>
    <row r="220" spans="1:7" ht="20.100000000000001" customHeight="1" x14ac:dyDescent="0.25">
      <c r="A220" s="165" t="s">
        <v>212</v>
      </c>
      <c r="B220" s="169" t="s">
        <v>215</v>
      </c>
      <c r="C220" s="85" t="s">
        <v>219</v>
      </c>
      <c r="D220" s="107">
        <v>19348</v>
      </c>
      <c r="E220" s="168">
        <v>22690</v>
      </c>
      <c r="F220" s="168">
        <v>26011</v>
      </c>
      <c r="G220" s="31" t="s">
        <v>214</v>
      </c>
    </row>
    <row r="221" spans="1:7" ht="20.100000000000001" customHeight="1" x14ac:dyDescent="0.25">
      <c r="A221" s="165" t="s">
        <v>212</v>
      </c>
      <c r="B221" s="172" t="s">
        <v>225</v>
      </c>
      <c r="C221" s="173" t="s">
        <v>851</v>
      </c>
      <c r="D221" s="129" t="s">
        <v>226</v>
      </c>
      <c r="E221" s="174">
        <v>8.1</v>
      </c>
      <c r="F221" s="174">
        <v>12.65</v>
      </c>
      <c r="G221" s="121" t="s">
        <v>227</v>
      </c>
    </row>
    <row r="222" spans="1:7" ht="20.100000000000001" customHeight="1" x14ac:dyDescent="0.25">
      <c r="A222" s="175" t="s">
        <v>212</v>
      </c>
      <c r="B222" s="176" t="s">
        <v>225</v>
      </c>
      <c r="C222" s="173" t="s">
        <v>850</v>
      </c>
      <c r="D222" s="129" t="s">
        <v>228</v>
      </c>
      <c r="E222" s="177" t="s">
        <v>229</v>
      </c>
      <c r="F222" s="174">
        <v>7.4</v>
      </c>
      <c r="G222" s="121" t="s">
        <v>230</v>
      </c>
    </row>
    <row r="223" spans="1:7" ht="20.100000000000001" customHeight="1" x14ac:dyDescent="0.25">
      <c r="A223" s="631" t="s">
        <v>4</v>
      </c>
      <c r="B223" s="52"/>
      <c r="C223" s="591"/>
      <c r="D223" s="632"/>
      <c r="E223" s="632"/>
      <c r="F223" s="632"/>
      <c r="G223" s="633"/>
    </row>
    <row r="224" spans="1:7" ht="20.100000000000001" customHeight="1" x14ac:dyDescent="0.25">
      <c r="A224" s="178" t="s">
        <v>692</v>
      </c>
      <c r="B224" s="179" t="s">
        <v>231</v>
      </c>
      <c r="C224" s="57" t="s">
        <v>914</v>
      </c>
      <c r="D224" s="115">
        <v>7083</v>
      </c>
      <c r="E224" s="115">
        <v>9261</v>
      </c>
      <c r="F224" s="115">
        <v>10461</v>
      </c>
      <c r="G224" s="59" t="s">
        <v>232</v>
      </c>
    </row>
    <row r="225" spans="1:7" ht="20.100000000000001" customHeight="1" x14ac:dyDescent="0.25">
      <c r="A225" s="118" t="s">
        <v>692</v>
      </c>
      <c r="B225" s="180" t="s">
        <v>233</v>
      </c>
      <c r="C225" s="62" t="s">
        <v>234</v>
      </c>
      <c r="D225" s="115">
        <v>2511</v>
      </c>
      <c r="E225" s="115">
        <v>2401</v>
      </c>
      <c r="F225" s="115">
        <v>2157</v>
      </c>
      <c r="G225" s="59" t="s">
        <v>232</v>
      </c>
    </row>
    <row r="226" spans="1:7" ht="20.100000000000001" customHeight="1" x14ac:dyDescent="0.25">
      <c r="A226" s="118" t="s">
        <v>692</v>
      </c>
      <c r="B226" s="95" t="s">
        <v>233</v>
      </c>
      <c r="C226" s="62" t="s">
        <v>235</v>
      </c>
      <c r="D226" s="115">
        <v>177</v>
      </c>
      <c r="E226" s="115">
        <v>212</v>
      </c>
      <c r="F226" s="115">
        <v>450</v>
      </c>
      <c r="G226" s="59" t="s">
        <v>232</v>
      </c>
    </row>
    <row r="227" spans="1:7" ht="20.100000000000001" customHeight="1" x14ac:dyDescent="0.25">
      <c r="A227" s="118" t="s">
        <v>692</v>
      </c>
      <c r="B227" s="95" t="s">
        <v>233</v>
      </c>
      <c r="C227" s="62" t="s">
        <v>236</v>
      </c>
      <c r="D227" s="115">
        <v>361</v>
      </c>
      <c r="E227" s="115">
        <v>319</v>
      </c>
      <c r="F227" s="115">
        <v>839</v>
      </c>
      <c r="G227" s="59" t="s">
        <v>232</v>
      </c>
    </row>
    <row r="228" spans="1:7" ht="20.100000000000001" customHeight="1" x14ac:dyDescent="0.25">
      <c r="A228" s="118" t="s">
        <v>692</v>
      </c>
      <c r="B228" s="98" t="s">
        <v>233</v>
      </c>
      <c r="C228" s="62" t="s">
        <v>179</v>
      </c>
      <c r="D228" s="115">
        <v>4034</v>
      </c>
      <c r="E228" s="115">
        <v>6329</v>
      </c>
      <c r="F228" s="115">
        <v>7015</v>
      </c>
      <c r="G228" s="59" t="s">
        <v>232</v>
      </c>
    </row>
    <row r="229" spans="1:7" ht="20.100000000000001" customHeight="1" x14ac:dyDescent="0.25">
      <c r="A229" s="118" t="s">
        <v>692</v>
      </c>
      <c r="B229" s="180" t="s">
        <v>237</v>
      </c>
      <c r="C229" s="62" t="s">
        <v>238</v>
      </c>
      <c r="D229" s="115">
        <v>1777</v>
      </c>
      <c r="E229" s="115">
        <v>2157</v>
      </c>
      <c r="F229" s="115">
        <v>1103</v>
      </c>
      <c r="G229" s="59" t="s">
        <v>232</v>
      </c>
    </row>
    <row r="230" spans="1:7" ht="20.100000000000001" customHeight="1" x14ac:dyDescent="0.25">
      <c r="A230" s="118" t="s">
        <v>692</v>
      </c>
      <c r="B230" s="95" t="s">
        <v>237</v>
      </c>
      <c r="C230" s="62" t="s">
        <v>239</v>
      </c>
      <c r="D230" s="115">
        <v>3791</v>
      </c>
      <c r="E230" s="115">
        <v>4345</v>
      </c>
      <c r="F230" s="115">
        <v>5903</v>
      </c>
      <c r="G230" s="59" t="s">
        <v>232</v>
      </c>
    </row>
    <row r="231" spans="1:7" ht="20.100000000000001" customHeight="1" x14ac:dyDescent="0.25">
      <c r="A231" s="118" t="s">
        <v>692</v>
      </c>
      <c r="B231" s="98" t="s">
        <v>237</v>
      </c>
      <c r="C231" s="62" t="s">
        <v>240</v>
      </c>
      <c r="D231" s="115">
        <v>1516</v>
      </c>
      <c r="E231" s="115">
        <v>2759</v>
      </c>
      <c r="F231" s="115">
        <v>3456</v>
      </c>
      <c r="G231" s="59" t="s">
        <v>232</v>
      </c>
    </row>
    <row r="232" spans="1:7" ht="20.100000000000001" customHeight="1" x14ac:dyDescent="0.25">
      <c r="A232" s="631" t="s">
        <v>4</v>
      </c>
      <c r="B232" s="52"/>
      <c r="C232" s="591"/>
      <c r="D232" s="632"/>
      <c r="E232" s="632"/>
      <c r="F232" s="632"/>
      <c r="G232" s="633"/>
    </row>
    <row r="233" spans="1:7" ht="20.100000000000001" customHeight="1" x14ac:dyDescent="0.25">
      <c r="A233" s="92" t="s">
        <v>12</v>
      </c>
      <c r="B233" s="183" t="s">
        <v>241</v>
      </c>
      <c r="C233" s="184" t="s">
        <v>854</v>
      </c>
      <c r="D233" s="167">
        <v>97064</v>
      </c>
      <c r="E233" s="167">
        <v>92897</v>
      </c>
      <c r="F233" s="167">
        <v>93185</v>
      </c>
      <c r="G233" s="182" t="s">
        <v>44</v>
      </c>
    </row>
    <row r="234" spans="1:7" ht="20.100000000000001" customHeight="1" x14ac:dyDescent="0.25">
      <c r="A234" s="93" t="s">
        <v>12</v>
      </c>
      <c r="B234" s="186" t="s">
        <v>242</v>
      </c>
      <c r="C234" s="170" t="s">
        <v>243</v>
      </c>
      <c r="D234" s="167">
        <v>92791</v>
      </c>
      <c r="E234" s="167">
        <v>89922</v>
      </c>
      <c r="F234" s="167">
        <v>90080</v>
      </c>
      <c r="G234" s="182" t="s">
        <v>44</v>
      </c>
    </row>
    <row r="235" spans="1:7" ht="20.100000000000001" customHeight="1" x14ac:dyDescent="0.25">
      <c r="A235" s="93" t="s">
        <v>12</v>
      </c>
      <c r="B235" s="187" t="s">
        <v>242</v>
      </c>
      <c r="C235" s="188" t="s">
        <v>224</v>
      </c>
      <c r="D235" s="189">
        <v>0.83699999999999997</v>
      </c>
      <c r="E235" s="189">
        <v>0.83199999999999996</v>
      </c>
      <c r="F235" s="189" t="s">
        <v>804</v>
      </c>
      <c r="G235" s="182" t="s">
        <v>46</v>
      </c>
    </row>
    <row r="236" spans="1:7" ht="20.100000000000001" customHeight="1" x14ac:dyDescent="0.25">
      <c r="A236" s="93" t="s">
        <v>12</v>
      </c>
      <c r="B236" s="187" t="s">
        <v>242</v>
      </c>
      <c r="C236" s="188" t="s">
        <v>223</v>
      </c>
      <c r="D236" s="190">
        <v>6.8000000000000005E-2</v>
      </c>
      <c r="E236" s="190">
        <v>6.9000000000000006E-2</v>
      </c>
      <c r="F236" s="190" t="s">
        <v>805</v>
      </c>
      <c r="G236" s="182" t="s">
        <v>46</v>
      </c>
    </row>
    <row r="237" spans="1:7" ht="20.100000000000001" customHeight="1" x14ac:dyDescent="0.25">
      <c r="A237" s="93" t="s">
        <v>12</v>
      </c>
      <c r="B237" s="187" t="s">
        <v>242</v>
      </c>
      <c r="C237" s="188" t="s">
        <v>222</v>
      </c>
      <c r="D237" s="190">
        <v>3.4000000000000002E-2</v>
      </c>
      <c r="E237" s="190">
        <v>3.5000000000000003E-2</v>
      </c>
      <c r="F237" s="190" t="s">
        <v>806</v>
      </c>
      <c r="G237" s="182" t="s">
        <v>46</v>
      </c>
    </row>
    <row r="238" spans="1:7" ht="20.100000000000001" customHeight="1" x14ac:dyDescent="0.25">
      <c r="A238" s="93" t="s">
        <v>12</v>
      </c>
      <c r="B238" s="187" t="s">
        <v>242</v>
      </c>
      <c r="C238" s="188" t="s">
        <v>220</v>
      </c>
      <c r="D238" s="190">
        <v>1.2999999999999999E-2</v>
      </c>
      <c r="E238" s="190">
        <v>1.4E-2</v>
      </c>
      <c r="F238" s="190" t="s">
        <v>807</v>
      </c>
      <c r="G238" s="182" t="s">
        <v>46</v>
      </c>
    </row>
    <row r="239" spans="1:7" ht="20.100000000000001" customHeight="1" x14ac:dyDescent="0.25">
      <c r="A239" s="93" t="s">
        <v>12</v>
      </c>
      <c r="B239" s="187" t="s">
        <v>242</v>
      </c>
      <c r="C239" s="188" t="s">
        <v>221</v>
      </c>
      <c r="D239" s="190">
        <v>4.8000000000000001E-2</v>
      </c>
      <c r="E239" s="190">
        <v>0.05</v>
      </c>
      <c r="F239" s="190" t="s">
        <v>808</v>
      </c>
      <c r="G239" s="182" t="s">
        <v>46</v>
      </c>
    </row>
    <row r="240" spans="1:7" ht="20.100000000000001" customHeight="1" x14ac:dyDescent="0.25">
      <c r="A240" s="93" t="s">
        <v>12</v>
      </c>
      <c r="B240" s="187" t="s">
        <v>242</v>
      </c>
      <c r="C240" s="170" t="s">
        <v>244</v>
      </c>
      <c r="D240" s="167">
        <v>4273</v>
      </c>
      <c r="E240" s="167">
        <v>2975</v>
      </c>
      <c r="F240" s="167">
        <v>3105</v>
      </c>
      <c r="G240" s="182" t="s">
        <v>44</v>
      </c>
    </row>
    <row r="241" spans="1:7" ht="20.100000000000001" customHeight="1" x14ac:dyDescent="0.25">
      <c r="A241" s="93" t="s">
        <v>12</v>
      </c>
      <c r="B241" s="187" t="s">
        <v>242</v>
      </c>
      <c r="C241" s="188" t="s">
        <v>245</v>
      </c>
      <c r="D241" s="167">
        <v>1486</v>
      </c>
      <c r="E241" s="167">
        <v>38</v>
      </c>
      <c r="F241" s="167">
        <v>49</v>
      </c>
      <c r="G241" s="182" t="s">
        <v>44</v>
      </c>
    </row>
    <row r="242" spans="1:7" ht="20.100000000000001" customHeight="1" x14ac:dyDescent="0.25">
      <c r="A242" s="93" t="s">
        <v>12</v>
      </c>
      <c r="B242" s="187" t="s">
        <v>242</v>
      </c>
      <c r="C242" s="188" t="s">
        <v>246</v>
      </c>
      <c r="D242" s="167">
        <v>1161</v>
      </c>
      <c r="E242" s="167">
        <v>1199</v>
      </c>
      <c r="F242" s="167">
        <v>1272</v>
      </c>
      <c r="G242" s="182" t="s">
        <v>44</v>
      </c>
    </row>
    <row r="243" spans="1:7" ht="20.100000000000001" customHeight="1" x14ac:dyDescent="0.25">
      <c r="A243" s="93" t="s">
        <v>12</v>
      </c>
      <c r="B243" s="187" t="s">
        <v>242</v>
      </c>
      <c r="C243" s="188" t="s">
        <v>247</v>
      </c>
      <c r="D243" s="167">
        <v>1085</v>
      </c>
      <c r="E243" s="167">
        <v>1179</v>
      </c>
      <c r="F243" s="167">
        <v>1221</v>
      </c>
      <c r="G243" s="182" t="s">
        <v>44</v>
      </c>
    </row>
    <row r="244" spans="1:7" ht="20.100000000000001" customHeight="1" x14ac:dyDescent="0.25">
      <c r="A244" s="93" t="s">
        <v>12</v>
      </c>
      <c r="B244" s="187" t="s">
        <v>242</v>
      </c>
      <c r="C244" s="188" t="s">
        <v>248</v>
      </c>
      <c r="D244" s="167">
        <v>261</v>
      </c>
      <c r="E244" s="167">
        <v>264</v>
      </c>
      <c r="F244" s="167">
        <v>254</v>
      </c>
      <c r="G244" s="182" t="s">
        <v>44</v>
      </c>
    </row>
    <row r="245" spans="1:7" ht="20.100000000000001" customHeight="1" x14ac:dyDescent="0.25">
      <c r="A245" s="93" t="s">
        <v>12</v>
      </c>
      <c r="B245" s="187" t="s">
        <v>242</v>
      </c>
      <c r="C245" s="188" t="s">
        <v>249</v>
      </c>
      <c r="D245" s="167">
        <v>135</v>
      </c>
      <c r="E245" s="167">
        <v>159</v>
      </c>
      <c r="F245" s="167">
        <v>173</v>
      </c>
      <c r="G245" s="182" t="s">
        <v>44</v>
      </c>
    </row>
    <row r="246" spans="1:7" ht="20.100000000000001" customHeight="1" x14ac:dyDescent="0.25">
      <c r="A246" s="93" t="s">
        <v>12</v>
      </c>
      <c r="B246" s="187" t="s">
        <v>242</v>
      </c>
      <c r="C246" s="188" t="s">
        <v>250</v>
      </c>
      <c r="D246" s="167" t="s">
        <v>117</v>
      </c>
      <c r="E246" s="167" t="s">
        <v>117</v>
      </c>
      <c r="F246" s="167">
        <v>0</v>
      </c>
      <c r="G246" s="182" t="s">
        <v>44</v>
      </c>
    </row>
    <row r="247" spans="1:7" ht="20.100000000000001" customHeight="1" x14ac:dyDescent="0.25">
      <c r="A247" s="93" t="s">
        <v>12</v>
      </c>
      <c r="B247" s="187" t="s">
        <v>242</v>
      </c>
      <c r="C247" s="188" t="s">
        <v>251</v>
      </c>
      <c r="D247" s="167">
        <v>83</v>
      </c>
      <c r="E247" s="167">
        <v>79</v>
      </c>
      <c r="F247" s="167">
        <v>70</v>
      </c>
      <c r="G247" s="182" t="s">
        <v>44</v>
      </c>
    </row>
    <row r="248" spans="1:7" ht="20.100000000000001" customHeight="1" x14ac:dyDescent="0.25">
      <c r="A248" s="93" t="s">
        <v>12</v>
      </c>
      <c r="B248" s="187" t="s">
        <v>242</v>
      </c>
      <c r="C248" s="188" t="s">
        <v>252</v>
      </c>
      <c r="D248" s="167">
        <v>25</v>
      </c>
      <c r="E248" s="167">
        <v>24</v>
      </c>
      <c r="F248" s="167">
        <v>25</v>
      </c>
      <c r="G248" s="182" t="s">
        <v>44</v>
      </c>
    </row>
    <row r="249" spans="1:7" ht="20.100000000000001" customHeight="1" x14ac:dyDescent="0.25">
      <c r="A249" s="93" t="s">
        <v>12</v>
      </c>
      <c r="B249" s="187" t="s">
        <v>242</v>
      </c>
      <c r="C249" s="188" t="s">
        <v>253</v>
      </c>
      <c r="D249" s="167">
        <v>17</v>
      </c>
      <c r="E249" s="167">
        <v>15</v>
      </c>
      <c r="F249" s="167">
        <v>19</v>
      </c>
      <c r="G249" s="182" t="s">
        <v>44</v>
      </c>
    </row>
    <row r="250" spans="1:7" ht="20.100000000000001" customHeight="1" x14ac:dyDescent="0.25">
      <c r="A250" s="93" t="s">
        <v>12</v>
      </c>
      <c r="B250" s="187" t="s">
        <v>242</v>
      </c>
      <c r="C250" s="188" t="s">
        <v>254</v>
      </c>
      <c r="D250" s="167">
        <v>9</v>
      </c>
      <c r="E250" s="167">
        <v>7</v>
      </c>
      <c r="F250" s="167">
        <v>8</v>
      </c>
      <c r="G250" s="182" t="s">
        <v>44</v>
      </c>
    </row>
    <row r="251" spans="1:7" ht="20.100000000000001" customHeight="1" x14ac:dyDescent="0.25">
      <c r="A251" s="93" t="s">
        <v>12</v>
      </c>
      <c r="B251" s="187" t="s">
        <v>242</v>
      </c>
      <c r="C251" s="188" t="s">
        <v>255</v>
      </c>
      <c r="D251" s="167">
        <v>7</v>
      </c>
      <c r="E251" s="167">
        <v>7</v>
      </c>
      <c r="F251" s="167">
        <v>8</v>
      </c>
      <c r="G251" s="182" t="s">
        <v>44</v>
      </c>
    </row>
    <row r="252" spans="1:7" ht="20.100000000000001" customHeight="1" x14ac:dyDescent="0.25">
      <c r="A252" s="93" t="s">
        <v>12</v>
      </c>
      <c r="B252" s="187" t="s">
        <v>242</v>
      </c>
      <c r="C252" s="188" t="s">
        <v>256</v>
      </c>
      <c r="D252" s="167">
        <v>2</v>
      </c>
      <c r="E252" s="167">
        <v>2</v>
      </c>
      <c r="F252" s="167">
        <v>3</v>
      </c>
      <c r="G252" s="182" t="s">
        <v>44</v>
      </c>
    </row>
    <row r="253" spans="1:7" ht="20.100000000000001" customHeight="1" x14ac:dyDescent="0.25">
      <c r="A253" s="93" t="s">
        <v>12</v>
      </c>
      <c r="B253" s="187" t="s">
        <v>242</v>
      </c>
      <c r="C253" s="188" t="s">
        <v>257</v>
      </c>
      <c r="D253" s="167">
        <v>2</v>
      </c>
      <c r="E253" s="167">
        <v>2</v>
      </c>
      <c r="F253" s="167">
        <v>3</v>
      </c>
      <c r="G253" s="182" t="s">
        <v>44</v>
      </c>
    </row>
    <row r="254" spans="1:7" ht="20.100000000000001" customHeight="1" x14ac:dyDescent="0.25">
      <c r="A254" s="93" t="s">
        <v>12</v>
      </c>
      <c r="B254" s="187" t="s">
        <v>242</v>
      </c>
      <c r="C254" s="188" t="s">
        <v>258</v>
      </c>
      <c r="D254" s="167" t="s">
        <v>117</v>
      </c>
      <c r="E254" s="167" t="s">
        <v>117</v>
      </c>
      <c r="F254" s="167">
        <v>0</v>
      </c>
      <c r="G254" s="182" t="s">
        <v>44</v>
      </c>
    </row>
    <row r="255" spans="1:7" ht="20.100000000000001" customHeight="1" x14ac:dyDescent="0.25">
      <c r="A255" s="93" t="s">
        <v>12</v>
      </c>
      <c r="B255" s="191" t="s">
        <v>259</v>
      </c>
      <c r="C255" s="184" t="s">
        <v>260</v>
      </c>
      <c r="D255" s="167">
        <v>92791</v>
      </c>
      <c r="E255" s="167">
        <v>89922</v>
      </c>
      <c r="F255" s="167">
        <v>90080</v>
      </c>
      <c r="G255" s="182" t="s">
        <v>44</v>
      </c>
    </row>
    <row r="256" spans="1:7" ht="20.100000000000001" customHeight="1" x14ac:dyDescent="0.25">
      <c r="A256" s="93" t="s">
        <v>12</v>
      </c>
      <c r="B256" s="192" t="s">
        <v>261</v>
      </c>
      <c r="C256" s="170" t="s">
        <v>262</v>
      </c>
      <c r="D256" s="190">
        <v>0.93300000000000005</v>
      </c>
      <c r="E256" s="190">
        <v>0.93200000000000005</v>
      </c>
      <c r="F256" s="571">
        <v>93.23</v>
      </c>
      <c r="G256" s="182" t="s">
        <v>46</v>
      </c>
    </row>
    <row r="257" spans="1:7" ht="20.100000000000001" customHeight="1" x14ac:dyDescent="0.25">
      <c r="A257" s="93" t="s">
        <v>12</v>
      </c>
      <c r="B257" s="193" t="s">
        <v>261</v>
      </c>
      <c r="C257" s="170" t="s">
        <v>263</v>
      </c>
      <c r="D257" s="190">
        <v>6.7000000000000004E-2</v>
      </c>
      <c r="E257" s="190">
        <v>6.8000000000000005E-2</v>
      </c>
      <c r="F257" s="190">
        <v>6.76</v>
      </c>
      <c r="G257" s="182" t="s">
        <v>46</v>
      </c>
    </row>
    <row r="258" spans="1:7" ht="20.100000000000001" customHeight="1" x14ac:dyDescent="0.25">
      <c r="A258" s="93" t="s">
        <v>12</v>
      </c>
      <c r="B258" s="192" t="s">
        <v>264</v>
      </c>
      <c r="C258" s="170" t="s">
        <v>265</v>
      </c>
      <c r="D258" s="167">
        <v>86689</v>
      </c>
      <c r="E258" s="167">
        <v>83840</v>
      </c>
      <c r="F258" s="167">
        <v>83990</v>
      </c>
      <c r="G258" s="182" t="s">
        <v>44</v>
      </c>
    </row>
    <row r="259" spans="1:7" ht="20.100000000000001" customHeight="1" x14ac:dyDescent="0.25">
      <c r="A259" s="93" t="s">
        <v>12</v>
      </c>
      <c r="B259" s="194" t="s">
        <v>264</v>
      </c>
      <c r="C259" s="170" t="s">
        <v>266</v>
      </c>
      <c r="D259" s="167">
        <v>6102</v>
      </c>
      <c r="E259" s="167">
        <v>6082</v>
      </c>
      <c r="F259" s="167">
        <v>6090</v>
      </c>
      <c r="G259" s="182" t="s">
        <v>44</v>
      </c>
    </row>
    <row r="260" spans="1:7" ht="20.100000000000001" customHeight="1" x14ac:dyDescent="0.25">
      <c r="A260" s="93" t="s">
        <v>12</v>
      </c>
      <c r="B260" s="192" t="s">
        <v>693</v>
      </c>
      <c r="C260" s="170" t="s">
        <v>267</v>
      </c>
      <c r="D260" s="167">
        <v>12515</v>
      </c>
      <c r="E260" s="167">
        <v>12206</v>
      </c>
      <c r="F260" s="167">
        <v>12368</v>
      </c>
      <c r="G260" s="182" t="s">
        <v>44</v>
      </c>
    </row>
    <row r="261" spans="1:7" ht="20.100000000000001" customHeight="1" x14ac:dyDescent="0.25">
      <c r="A261" s="93" t="s">
        <v>12</v>
      </c>
      <c r="B261" s="194" t="s">
        <v>693</v>
      </c>
      <c r="C261" s="188" t="s">
        <v>268</v>
      </c>
      <c r="D261" s="167">
        <v>11</v>
      </c>
      <c r="E261" s="167">
        <v>11</v>
      </c>
      <c r="F261" s="167">
        <v>11</v>
      </c>
      <c r="G261" s="182" t="s">
        <v>44</v>
      </c>
    </row>
    <row r="262" spans="1:7" ht="20.100000000000001" customHeight="1" x14ac:dyDescent="0.25">
      <c r="A262" s="93" t="s">
        <v>12</v>
      </c>
      <c r="B262" s="194" t="s">
        <v>693</v>
      </c>
      <c r="C262" s="188" t="s">
        <v>269</v>
      </c>
      <c r="D262" s="167">
        <v>112</v>
      </c>
      <c r="E262" s="167">
        <v>122</v>
      </c>
      <c r="F262" s="167">
        <v>132</v>
      </c>
      <c r="G262" s="182" t="s">
        <v>44</v>
      </c>
    </row>
    <row r="263" spans="1:7" ht="20.100000000000001" customHeight="1" x14ac:dyDescent="0.25">
      <c r="A263" s="93" t="s">
        <v>12</v>
      </c>
      <c r="B263" s="194" t="s">
        <v>693</v>
      </c>
      <c r="C263" s="188" t="s">
        <v>270</v>
      </c>
      <c r="D263" s="167">
        <v>578</v>
      </c>
      <c r="E263" s="167">
        <v>619</v>
      </c>
      <c r="F263" s="167">
        <v>711</v>
      </c>
      <c r="G263" s="182" t="s">
        <v>44</v>
      </c>
    </row>
    <row r="264" spans="1:7" ht="20.100000000000001" customHeight="1" x14ac:dyDescent="0.25">
      <c r="A264" s="93" t="s">
        <v>12</v>
      </c>
      <c r="B264" s="194" t="s">
        <v>693</v>
      </c>
      <c r="C264" s="188" t="s">
        <v>271</v>
      </c>
      <c r="D264" s="167">
        <v>2089</v>
      </c>
      <c r="E264" s="167">
        <v>2098</v>
      </c>
      <c r="F264" s="167">
        <v>2263</v>
      </c>
      <c r="G264" s="182" t="s">
        <v>44</v>
      </c>
    </row>
    <row r="265" spans="1:7" ht="20.100000000000001" customHeight="1" x14ac:dyDescent="0.25">
      <c r="A265" s="93" t="s">
        <v>12</v>
      </c>
      <c r="B265" s="194" t="s">
        <v>693</v>
      </c>
      <c r="C265" s="188" t="s">
        <v>272</v>
      </c>
      <c r="D265" s="167">
        <v>7112</v>
      </c>
      <c r="E265" s="167">
        <v>7008</v>
      </c>
      <c r="F265" s="167">
        <v>7075</v>
      </c>
      <c r="G265" s="182" t="s">
        <v>44</v>
      </c>
    </row>
    <row r="266" spans="1:7" ht="20.100000000000001" customHeight="1" x14ac:dyDescent="0.25">
      <c r="A266" s="93" t="s">
        <v>12</v>
      </c>
      <c r="B266" s="194" t="s">
        <v>693</v>
      </c>
      <c r="C266" s="188" t="s">
        <v>273</v>
      </c>
      <c r="D266" s="167">
        <v>2613</v>
      </c>
      <c r="E266" s="167">
        <v>2348</v>
      </c>
      <c r="F266" s="167">
        <v>2176</v>
      </c>
      <c r="G266" s="182" t="s">
        <v>44</v>
      </c>
    </row>
    <row r="267" spans="1:7" ht="20.100000000000001" customHeight="1" x14ac:dyDescent="0.25">
      <c r="A267" s="93" t="s">
        <v>12</v>
      </c>
      <c r="B267" s="194" t="s">
        <v>693</v>
      </c>
      <c r="C267" s="170" t="s">
        <v>274</v>
      </c>
      <c r="D267" s="167">
        <v>41305</v>
      </c>
      <c r="E267" s="167">
        <v>38361</v>
      </c>
      <c r="F267" s="167">
        <v>39519</v>
      </c>
      <c r="G267" s="182" t="s">
        <v>44</v>
      </c>
    </row>
    <row r="268" spans="1:7" ht="20.100000000000001" customHeight="1" x14ac:dyDescent="0.25">
      <c r="A268" s="93" t="s">
        <v>12</v>
      </c>
      <c r="B268" s="194" t="s">
        <v>693</v>
      </c>
      <c r="C268" s="170" t="s">
        <v>275</v>
      </c>
      <c r="D268" s="167">
        <v>32817</v>
      </c>
      <c r="E268" s="167">
        <v>33229</v>
      </c>
      <c r="F268" s="167">
        <v>32053</v>
      </c>
      <c r="G268" s="182" t="s">
        <v>44</v>
      </c>
    </row>
    <row r="269" spans="1:7" ht="20.100000000000001" customHeight="1" x14ac:dyDescent="0.25">
      <c r="A269" s="93" t="s">
        <v>12</v>
      </c>
      <c r="B269" s="194" t="s">
        <v>693</v>
      </c>
      <c r="C269" s="170" t="s">
        <v>276</v>
      </c>
      <c r="D269" s="167">
        <v>52</v>
      </c>
      <c r="E269" s="167">
        <v>44</v>
      </c>
      <c r="F269" s="167">
        <v>50</v>
      </c>
      <c r="G269" s="182" t="s">
        <v>44</v>
      </c>
    </row>
    <row r="270" spans="1:7" ht="20.100000000000001" customHeight="1" x14ac:dyDescent="0.25">
      <c r="A270" s="93" t="s">
        <v>12</v>
      </c>
      <c r="B270" s="194" t="s">
        <v>693</v>
      </c>
      <c r="C270" s="170" t="s">
        <v>277</v>
      </c>
      <c r="D270" s="167">
        <v>1511</v>
      </c>
      <c r="E270" s="167">
        <v>1316</v>
      </c>
      <c r="F270" s="167">
        <v>1292</v>
      </c>
      <c r="G270" s="182" t="s">
        <v>44</v>
      </c>
    </row>
    <row r="271" spans="1:7" ht="20.100000000000001" customHeight="1" x14ac:dyDescent="0.25">
      <c r="A271" s="93" t="s">
        <v>12</v>
      </c>
      <c r="B271" s="194" t="s">
        <v>693</v>
      </c>
      <c r="C271" s="170" t="s">
        <v>278</v>
      </c>
      <c r="D271" s="167">
        <v>4591</v>
      </c>
      <c r="E271" s="167">
        <v>4766</v>
      </c>
      <c r="F271" s="167">
        <v>4798</v>
      </c>
      <c r="G271" s="182" t="s">
        <v>44</v>
      </c>
    </row>
    <row r="272" spans="1:7" ht="20.100000000000001" customHeight="1" x14ac:dyDescent="0.25">
      <c r="A272" s="631" t="s">
        <v>4</v>
      </c>
      <c r="B272" s="52"/>
      <c r="C272" s="591"/>
      <c r="D272" s="632"/>
      <c r="E272" s="632"/>
      <c r="F272" s="632"/>
      <c r="G272" s="633"/>
    </row>
    <row r="273" spans="1:7" ht="20.100000000000001" customHeight="1" x14ac:dyDescent="0.25">
      <c r="A273" s="128" t="s">
        <v>279</v>
      </c>
      <c r="B273" s="197" t="s">
        <v>280</v>
      </c>
      <c r="C273" s="184" t="s">
        <v>281</v>
      </c>
      <c r="D273" s="167">
        <v>50854</v>
      </c>
      <c r="E273" s="167">
        <v>48963</v>
      </c>
      <c r="F273" s="167">
        <v>48574</v>
      </c>
      <c r="G273" s="182" t="s">
        <v>44</v>
      </c>
    </row>
    <row r="274" spans="1:7" ht="20.100000000000001" customHeight="1" x14ac:dyDescent="0.25">
      <c r="A274" s="131" t="s">
        <v>279</v>
      </c>
      <c r="B274" s="198" t="s">
        <v>282</v>
      </c>
      <c r="C274" s="184" t="s">
        <v>915</v>
      </c>
      <c r="D274" s="190">
        <v>0.54800000000000004</v>
      </c>
      <c r="E274" s="190">
        <v>0.54500000000000004</v>
      </c>
      <c r="F274" s="190">
        <v>0.53900000000000003</v>
      </c>
      <c r="G274" s="182" t="s">
        <v>46</v>
      </c>
    </row>
    <row r="275" spans="1:7" ht="20.100000000000001" customHeight="1" x14ac:dyDescent="0.25">
      <c r="A275" s="131" t="s">
        <v>279</v>
      </c>
      <c r="B275" s="199" t="s">
        <v>283</v>
      </c>
      <c r="C275" s="170" t="s">
        <v>262</v>
      </c>
      <c r="D275" s="200">
        <v>0.93019231525543711</v>
      </c>
      <c r="E275" s="200">
        <v>0.92653636419337049</v>
      </c>
      <c r="F275" s="200">
        <v>0.92703915675052495</v>
      </c>
      <c r="G275" s="182" t="s">
        <v>46</v>
      </c>
    </row>
    <row r="276" spans="1:7" ht="20.100000000000001" customHeight="1" x14ac:dyDescent="0.25">
      <c r="A276" s="131" t="s">
        <v>279</v>
      </c>
      <c r="B276" s="201" t="s">
        <v>283</v>
      </c>
      <c r="C276" s="170" t="s">
        <v>263</v>
      </c>
      <c r="D276" s="200">
        <v>6.9807684744562865E-2</v>
      </c>
      <c r="E276" s="200">
        <v>7.3463635806629499E-2</v>
      </c>
      <c r="F276" s="200">
        <v>7.2960843249475021E-2</v>
      </c>
      <c r="G276" s="182" t="s">
        <v>46</v>
      </c>
    </row>
    <row r="277" spans="1:7" ht="20.100000000000001" customHeight="1" x14ac:dyDescent="0.25">
      <c r="A277" s="131" t="s">
        <v>279</v>
      </c>
      <c r="B277" s="202" t="s">
        <v>284</v>
      </c>
      <c r="C277" s="170" t="s">
        <v>265</v>
      </c>
      <c r="D277" s="167">
        <v>47304</v>
      </c>
      <c r="E277" s="167">
        <v>45366</v>
      </c>
      <c r="F277" s="167">
        <v>45030</v>
      </c>
      <c r="G277" s="182" t="s">
        <v>44</v>
      </c>
    </row>
    <row r="278" spans="1:7" ht="20.100000000000001" customHeight="1" x14ac:dyDescent="0.25">
      <c r="A278" s="131" t="s">
        <v>279</v>
      </c>
      <c r="B278" s="201" t="s">
        <v>284</v>
      </c>
      <c r="C278" s="170" t="s">
        <v>266</v>
      </c>
      <c r="D278" s="167">
        <v>3550</v>
      </c>
      <c r="E278" s="167">
        <v>3597</v>
      </c>
      <c r="F278" s="167">
        <v>3544</v>
      </c>
      <c r="G278" s="182" t="s">
        <v>44</v>
      </c>
    </row>
    <row r="279" spans="1:7" ht="20.100000000000001" customHeight="1" x14ac:dyDescent="0.25">
      <c r="A279" s="131" t="s">
        <v>279</v>
      </c>
      <c r="B279" s="197" t="s">
        <v>694</v>
      </c>
      <c r="C279" s="170" t="s">
        <v>290</v>
      </c>
      <c r="D279" s="167">
        <v>6472</v>
      </c>
      <c r="E279" s="167">
        <v>6343</v>
      </c>
      <c r="F279" s="167">
        <v>6444</v>
      </c>
      <c r="G279" s="182" t="s">
        <v>44</v>
      </c>
    </row>
    <row r="280" spans="1:7" ht="20.100000000000001" customHeight="1" x14ac:dyDescent="0.25">
      <c r="A280" s="131" t="s">
        <v>279</v>
      </c>
      <c r="B280" s="203" t="s">
        <v>694</v>
      </c>
      <c r="C280" s="188" t="s">
        <v>285</v>
      </c>
      <c r="D280" s="167">
        <v>1</v>
      </c>
      <c r="E280" s="167">
        <v>1</v>
      </c>
      <c r="F280" s="167">
        <v>0</v>
      </c>
      <c r="G280" s="182" t="s">
        <v>44</v>
      </c>
    </row>
    <row r="281" spans="1:7" ht="20.100000000000001" customHeight="1" x14ac:dyDescent="0.25">
      <c r="A281" s="131" t="s">
        <v>279</v>
      </c>
      <c r="B281" s="203" t="s">
        <v>694</v>
      </c>
      <c r="C281" s="188" t="s">
        <v>286</v>
      </c>
      <c r="D281" s="167">
        <v>16</v>
      </c>
      <c r="E281" s="167">
        <v>20</v>
      </c>
      <c r="F281" s="167">
        <v>21</v>
      </c>
      <c r="G281" s="182" t="s">
        <v>44</v>
      </c>
    </row>
    <row r="282" spans="1:7" ht="20.100000000000001" customHeight="1" x14ac:dyDescent="0.25">
      <c r="A282" s="131" t="s">
        <v>279</v>
      </c>
      <c r="B282" s="203" t="s">
        <v>694</v>
      </c>
      <c r="C282" s="188" t="s">
        <v>270</v>
      </c>
      <c r="D282" s="167">
        <v>156</v>
      </c>
      <c r="E282" s="167">
        <v>177</v>
      </c>
      <c r="F282" s="167">
        <v>199</v>
      </c>
      <c r="G282" s="182" t="s">
        <v>44</v>
      </c>
    </row>
    <row r="283" spans="1:7" ht="20.100000000000001" customHeight="1" x14ac:dyDescent="0.25">
      <c r="A283" s="131" t="s">
        <v>279</v>
      </c>
      <c r="B283" s="203" t="s">
        <v>694</v>
      </c>
      <c r="C283" s="188" t="s">
        <v>271</v>
      </c>
      <c r="D283" s="167">
        <v>824</v>
      </c>
      <c r="E283" s="167">
        <v>861</v>
      </c>
      <c r="F283" s="167">
        <v>941</v>
      </c>
      <c r="G283" s="182" t="s">
        <v>44</v>
      </c>
    </row>
    <row r="284" spans="1:7" ht="20.100000000000001" customHeight="1" x14ac:dyDescent="0.25">
      <c r="A284" s="131" t="s">
        <v>279</v>
      </c>
      <c r="B284" s="203" t="s">
        <v>694</v>
      </c>
      <c r="C284" s="188" t="s">
        <v>287</v>
      </c>
      <c r="D284" s="167">
        <v>3827</v>
      </c>
      <c r="E284" s="167">
        <v>3757</v>
      </c>
      <c r="F284" s="167">
        <v>3851</v>
      </c>
      <c r="G284" s="182" t="s">
        <v>44</v>
      </c>
    </row>
    <row r="285" spans="1:7" ht="20.100000000000001" customHeight="1" x14ac:dyDescent="0.25">
      <c r="A285" s="131" t="s">
        <v>279</v>
      </c>
      <c r="B285" s="203" t="s">
        <v>694</v>
      </c>
      <c r="C285" s="188" t="s">
        <v>288</v>
      </c>
      <c r="D285" s="167">
        <v>1648</v>
      </c>
      <c r="E285" s="167">
        <v>1527</v>
      </c>
      <c r="F285" s="167">
        <v>1432</v>
      </c>
      <c r="G285" s="182" t="s">
        <v>44</v>
      </c>
    </row>
    <row r="286" spans="1:7" ht="20.100000000000001" customHeight="1" x14ac:dyDescent="0.25">
      <c r="A286" s="131" t="s">
        <v>279</v>
      </c>
      <c r="B286" s="203" t="s">
        <v>694</v>
      </c>
      <c r="C286" s="170" t="s">
        <v>274</v>
      </c>
      <c r="D286" s="167">
        <v>18899</v>
      </c>
      <c r="E286" s="167">
        <v>17269</v>
      </c>
      <c r="F286" s="167">
        <v>17807</v>
      </c>
      <c r="G286" s="182" t="s">
        <v>44</v>
      </c>
    </row>
    <row r="287" spans="1:7" ht="20.100000000000001" customHeight="1" x14ac:dyDescent="0.25">
      <c r="A287" s="131" t="s">
        <v>279</v>
      </c>
      <c r="B287" s="203" t="s">
        <v>694</v>
      </c>
      <c r="C287" s="170" t="s">
        <v>275</v>
      </c>
      <c r="D287" s="167">
        <v>21902</v>
      </c>
      <c r="E287" s="167">
        <v>21723</v>
      </c>
      <c r="F287" s="167">
        <v>20746</v>
      </c>
      <c r="G287" s="182" t="s">
        <v>44</v>
      </c>
    </row>
    <row r="288" spans="1:7" ht="20.100000000000001" customHeight="1" x14ac:dyDescent="0.25">
      <c r="A288" s="131" t="s">
        <v>279</v>
      </c>
      <c r="B288" s="203" t="s">
        <v>694</v>
      </c>
      <c r="C288" s="170" t="s">
        <v>276</v>
      </c>
      <c r="D288" s="167">
        <v>31</v>
      </c>
      <c r="E288" s="167">
        <v>31</v>
      </c>
      <c r="F288" s="167">
        <v>33</v>
      </c>
      <c r="G288" s="182" t="s">
        <v>44</v>
      </c>
    </row>
    <row r="289" spans="1:7" ht="20.100000000000001" customHeight="1" x14ac:dyDescent="0.25">
      <c r="A289" s="131" t="s">
        <v>279</v>
      </c>
      <c r="B289" s="203" t="s">
        <v>694</v>
      </c>
      <c r="C289" s="170" t="s">
        <v>277</v>
      </c>
      <c r="D289" s="167">
        <v>1004</v>
      </c>
      <c r="E289" s="167">
        <v>877</v>
      </c>
      <c r="F289" s="167">
        <v>843</v>
      </c>
      <c r="G289" s="182" t="s">
        <v>44</v>
      </c>
    </row>
    <row r="290" spans="1:7" ht="20.100000000000001" customHeight="1" x14ac:dyDescent="0.25">
      <c r="A290" s="131" t="s">
        <v>279</v>
      </c>
      <c r="B290" s="198" t="s">
        <v>694</v>
      </c>
      <c r="C290" s="170" t="s">
        <v>289</v>
      </c>
      <c r="D290" s="167">
        <v>2546</v>
      </c>
      <c r="E290" s="167">
        <v>2720</v>
      </c>
      <c r="F290" s="167">
        <v>2701</v>
      </c>
      <c r="G290" s="182" t="s">
        <v>44</v>
      </c>
    </row>
    <row r="291" spans="1:7" ht="20.100000000000001" customHeight="1" x14ac:dyDescent="0.25">
      <c r="A291" s="131" t="s">
        <v>279</v>
      </c>
      <c r="B291" s="202" t="s">
        <v>694</v>
      </c>
      <c r="C291" s="170" t="s">
        <v>290</v>
      </c>
      <c r="D291" s="190">
        <v>0.51700000000000002</v>
      </c>
      <c r="E291" s="190">
        <v>0.52</v>
      </c>
      <c r="F291" s="190">
        <v>0.52100000000000002</v>
      </c>
      <c r="G291" s="182" t="s">
        <v>46</v>
      </c>
    </row>
    <row r="292" spans="1:7" ht="20.100000000000001" customHeight="1" x14ac:dyDescent="0.25">
      <c r="A292" s="131" t="s">
        <v>279</v>
      </c>
      <c r="B292" s="201" t="s">
        <v>694</v>
      </c>
      <c r="C292" s="188" t="s">
        <v>291</v>
      </c>
      <c r="D292" s="190">
        <v>0.13800000000000001</v>
      </c>
      <c r="E292" s="190">
        <v>0.158</v>
      </c>
      <c r="F292" s="190">
        <v>0.14699999999999999</v>
      </c>
      <c r="G292" s="182" t="s">
        <v>46</v>
      </c>
    </row>
    <row r="293" spans="1:7" ht="20.100000000000001" customHeight="1" x14ac:dyDescent="0.25">
      <c r="A293" s="131" t="s">
        <v>279</v>
      </c>
      <c r="B293" s="201" t="s">
        <v>694</v>
      </c>
      <c r="C293" s="188" t="s">
        <v>292</v>
      </c>
      <c r="D293" s="190">
        <v>0.36699999999999999</v>
      </c>
      <c r="E293" s="190">
        <v>0.38200000000000001</v>
      </c>
      <c r="F293" s="190">
        <v>0.38300000000000001</v>
      </c>
      <c r="G293" s="182" t="s">
        <v>46</v>
      </c>
    </row>
    <row r="294" spans="1:7" ht="20.100000000000001" customHeight="1" x14ac:dyDescent="0.25">
      <c r="A294" s="131" t="s">
        <v>279</v>
      </c>
      <c r="B294" s="201" t="s">
        <v>694</v>
      </c>
      <c r="C294" s="188" t="s">
        <v>293</v>
      </c>
      <c r="D294" s="190">
        <v>0.56299999999999994</v>
      </c>
      <c r="E294" s="190">
        <v>0.56499999999999995</v>
      </c>
      <c r="F294" s="190">
        <v>0.57099999999999995</v>
      </c>
      <c r="G294" s="182" t="s">
        <v>46</v>
      </c>
    </row>
    <row r="295" spans="1:7" ht="20.100000000000001" customHeight="1" x14ac:dyDescent="0.25">
      <c r="A295" s="131" t="s">
        <v>279</v>
      </c>
      <c r="B295" s="201" t="s">
        <v>694</v>
      </c>
      <c r="C295" s="170" t="s">
        <v>294</v>
      </c>
      <c r="D295" s="190">
        <v>0.66700000000000004</v>
      </c>
      <c r="E295" s="190">
        <v>0.65400000000000003</v>
      </c>
      <c r="F295" s="190">
        <v>0.64700000000000002</v>
      </c>
      <c r="G295" s="182" t="s">
        <v>46</v>
      </c>
    </row>
    <row r="296" spans="1:7" ht="20.100000000000001" customHeight="1" x14ac:dyDescent="0.25">
      <c r="A296" s="131" t="s">
        <v>279</v>
      </c>
      <c r="B296" s="201" t="s">
        <v>694</v>
      </c>
      <c r="C296" s="170" t="s">
        <v>295</v>
      </c>
      <c r="D296" s="190">
        <v>0.58199999999999996</v>
      </c>
      <c r="E296" s="190">
        <v>0.59199999999999997</v>
      </c>
      <c r="F296" s="190">
        <v>0.58299999999999996</v>
      </c>
      <c r="G296" s="182" t="s">
        <v>46</v>
      </c>
    </row>
    <row r="297" spans="1:7" ht="20.100000000000001" customHeight="1" x14ac:dyDescent="0.25">
      <c r="A297" s="131" t="s">
        <v>279</v>
      </c>
      <c r="B297" s="201" t="s">
        <v>694</v>
      </c>
      <c r="C297" s="170" t="s">
        <v>296</v>
      </c>
      <c r="D297" s="190">
        <v>0.34300000000000003</v>
      </c>
      <c r="E297" s="190">
        <v>0.33900000000000002</v>
      </c>
      <c r="F297" s="190">
        <v>0.34560000000000002</v>
      </c>
      <c r="G297" s="182" t="s">
        <v>46</v>
      </c>
    </row>
    <row r="298" spans="1:7" s="533" customFormat="1" ht="20.100000000000001" customHeight="1" x14ac:dyDescent="0.25">
      <c r="A298" s="531" t="s">
        <v>279</v>
      </c>
      <c r="B298" s="532" t="s">
        <v>297</v>
      </c>
      <c r="C298" s="540" t="s">
        <v>855</v>
      </c>
      <c r="D298" s="541">
        <v>60202</v>
      </c>
      <c r="E298" s="541">
        <v>57302</v>
      </c>
      <c r="F298" s="541">
        <v>60084</v>
      </c>
      <c r="G298" s="182" t="s">
        <v>44</v>
      </c>
    </row>
    <row r="299" spans="1:7" ht="20.100000000000001" customHeight="1" x14ac:dyDescent="0.25">
      <c r="A299" s="131" t="s">
        <v>279</v>
      </c>
      <c r="B299" s="201" t="s">
        <v>297</v>
      </c>
      <c r="C299" s="542" t="s">
        <v>865</v>
      </c>
      <c r="D299" s="543">
        <v>0.69399999999999995</v>
      </c>
      <c r="E299" s="543">
        <v>0.68400000000000005</v>
      </c>
      <c r="F299" s="543">
        <v>0.67800000000000005</v>
      </c>
      <c r="G299" s="182" t="s">
        <v>46</v>
      </c>
    </row>
    <row r="300" spans="1:7" ht="20.100000000000001" customHeight="1" x14ac:dyDescent="0.25">
      <c r="A300" s="131" t="s">
        <v>279</v>
      </c>
      <c r="B300" s="198" t="s">
        <v>297</v>
      </c>
      <c r="C300" s="196" t="s">
        <v>856</v>
      </c>
      <c r="D300" s="200">
        <v>0.79600000000000004</v>
      </c>
      <c r="E300" s="200">
        <v>0.78200000000000003</v>
      </c>
      <c r="F300" s="200">
        <v>0.77400000000000002</v>
      </c>
      <c r="G300" s="182" t="s">
        <v>46</v>
      </c>
    </row>
    <row r="301" spans="1:7" s="533" customFormat="1" ht="20.100000000000001" customHeight="1" x14ac:dyDescent="0.25">
      <c r="A301" s="531" t="s">
        <v>279</v>
      </c>
      <c r="B301" s="532" t="s">
        <v>298</v>
      </c>
      <c r="C301" s="540" t="s">
        <v>857</v>
      </c>
      <c r="D301" s="541">
        <v>22777</v>
      </c>
      <c r="E301" s="541">
        <v>23074</v>
      </c>
      <c r="F301" s="541">
        <v>27121</v>
      </c>
      <c r="G301" s="182" t="s">
        <v>44</v>
      </c>
    </row>
    <row r="302" spans="1:7" ht="20.100000000000001" customHeight="1" x14ac:dyDescent="0.25">
      <c r="A302" s="131" t="s">
        <v>279</v>
      </c>
      <c r="B302" s="201" t="s">
        <v>298</v>
      </c>
      <c r="C302" s="542" t="s">
        <v>866</v>
      </c>
      <c r="D302" s="543">
        <v>0.26200000000000001</v>
      </c>
      <c r="E302" s="543">
        <v>0.27500000000000002</v>
      </c>
      <c r="F302" s="543">
        <v>0.28899999999999998</v>
      </c>
      <c r="G302" s="182" t="s">
        <v>46</v>
      </c>
    </row>
    <row r="303" spans="1:7" ht="20.100000000000001" customHeight="1" x14ac:dyDescent="0.25">
      <c r="A303" s="131" t="s">
        <v>279</v>
      </c>
      <c r="B303" s="198" t="s">
        <v>298</v>
      </c>
      <c r="C303" s="196" t="s">
        <v>861</v>
      </c>
      <c r="D303" s="200">
        <v>0.16600000000000001</v>
      </c>
      <c r="E303" s="200">
        <v>0.17699999999999999</v>
      </c>
      <c r="F303" s="200">
        <v>0.189</v>
      </c>
      <c r="G303" s="182" t="s">
        <v>46</v>
      </c>
    </row>
    <row r="304" spans="1:7" s="533" customFormat="1" ht="20.100000000000001" customHeight="1" x14ac:dyDescent="0.25">
      <c r="A304" s="531" t="s">
        <v>279</v>
      </c>
      <c r="B304" s="532" t="s">
        <v>299</v>
      </c>
      <c r="C304" s="540" t="s">
        <v>858</v>
      </c>
      <c r="D304" s="541">
        <v>2477</v>
      </c>
      <c r="E304" s="541">
        <v>2445</v>
      </c>
      <c r="F304" s="541">
        <v>2640</v>
      </c>
      <c r="G304" s="182" t="s">
        <v>44</v>
      </c>
    </row>
    <row r="305" spans="1:7" ht="20.100000000000001" customHeight="1" x14ac:dyDescent="0.25">
      <c r="A305" s="131" t="s">
        <v>279</v>
      </c>
      <c r="B305" s="201" t="s">
        <v>299</v>
      </c>
      <c r="C305" s="542" t="s">
        <v>867</v>
      </c>
      <c r="D305" s="543">
        <v>2.9000000000000001E-2</v>
      </c>
      <c r="E305" s="543">
        <v>2.9000000000000001E-2</v>
      </c>
      <c r="F305" s="543">
        <v>3.0099999999999998E-2</v>
      </c>
      <c r="G305" s="182" t="s">
        <v>46</v>
      </c>
    </row>
    <row r="306" spans="1:7" ht="20.100000000000001" customHeight="1" x14ac:dyDescent="0.25">
      <c r="A306" s="131" t="s">
        <v>279</v>
      </c>
      <c r="B306" s="198" t="s">
        <v>299</v>
      </c>
      <c r="C306" s="196" t="s">
        <v>859</v>
      </c>
      <c r="D306" s="200">
        <v>3.2000000000000001E-2</v>
      </c>
      <c r="E306" s="200">
        <v>3.3000000000000002E-2</v>
      </c>
      <c r="F306" s="200">
        <v>3.4000000000000002E-2</v>
      </c>
      <c r="G306" s="182" t="s">
        <v>46</v>
      </c>
    </row>
    <row r="307" spans="1:7" s="533" customFormat="1" ht="20.100000000000001" customHeight="1" x14ac:dyDescent="0.25">
      <c r="A307" s="531" t="s">
        <v>279</v>
      </c>
      <c r="B307" s="532" t="s">
        <v>300</v>
      </c>
      <c r="C307" s="540" t="s">
        <v>860</v>
      </c>
      <c r="D307" s="541">
        <v>150</v>
      </c>
      <c r="E307" s="541">
        <v>132</v>
      </c>
      <c r="F307" s="541">
        <v>153</v>
      </c>
      <c r="G307" s="182" t="s">
        <v>44</v>
      </c>
    </row>
    <row r="308" spans="1:7" ht="20.100000000000001" customHeight="1" x14ac:dyDescent="0.25">
      <c r="A308" s="131" t="s">
        <v>279</v>
      </c>
      <c r="B308" s="201" t="s">
        <v>300</v>
      </c>
      <c r="C308" s="542" t="s">
        <v>868</v>
      </c>
      <c r="D308" s="543">
        <v>2E-3</v>
      </c>
      <c r="E308" s="543">
        <v>2E-3</v>
      </c>
      <c r="F308" s="543">
        <v>2E-3</v>
      </c>
      <c r="G308" s="182" t="s">
        <v>46</v>
      </c>
    </row>
    <row r="309" spans="1:7" ht="20.100000000000001" customHeight="1" x14ac:dyDescent="0.25">
      <c r="A309" s="131" t="s">
        <v>279</v>
      </c>
      <c r="B309" s="198" t="s">
        <v>300</v>
      </c>
      <c r="C309" s="196" t="s">
        <v>862</v>
      </c>
      <c r="D309" s="200">
        <v>1E-3</v>
      </c>
      <c r="E309" s="200">
        <v>1E-3</v>
      </c>
      <c r="F309" s="200">
        <v>1.1999999999999999E-3</v>
      </c>
      <c r="G309" s="182" t="s">
        <v>46</v>
      </c>
    </row>
    <row r="310" spans="1:7" s="533" customFormat="1" ht="20.100000000000001" customHeight="1" x14ac:dyDescent="0.25">
      <c r="A310" s="531" t="s">
        <v>279</v>
      </c>
      <c r="B310" s="532" t="s">
        <v>301</v>
      </c>
      <c r="C310" s="540" t="s">
        <v>863</v>
      </c>
      <c r="D310" s="541">
        <v>1083</v>
      </c>
      <c r="E310" s="541">
        <v>876</v>
      </c>
      <c r="F310" s="541">
        <v>82</v>
      </c>
      <c r="G310" s="182" t="s">
        <v>44</v>
      </c>
    </row>
    <row r="311" spans="1:7" ht="20.100000000000001" customHeight="1" x14ac:dyDescent="0.25">
      <c r="A311" s="131" t="s">
        <v>279</v>
      </c>
      <c r="B311" s="201" t="s">
        <v>301</v>
      </c>
      <c r="C311" s="542" t="s">
        <v>869</v>
      </c>
      <c r="D311" s="543">
        <v>1.2E-2</v>
      </c>
      <c r="E311" s="543">
        <v>0.01</v>
      </c>
      <c r="F311" s="543">
        <v>1E-3</v>
      </c>
      <c r="G311" s="182" t="s">
        <v>46</v>
      </c>
    </row>
    <row r="312" spans="1:7" ht="20.100000000000001" customHeight="1" x14ac:dyDescent="0.25">
      <c r="A312" s="131" t="s">
        <v>279</v>
      </c>
      <c r="B312" s="198" t="s">
        <v>301</v>
      </c>
      <c r="C312" s="196" t="s">
        <v>864</v>
      </c>
      <c r="D312" s="200">
        <v>5.0000000000000001E-3</v>
      </c>
      <c r="E312" s="200">
        <v>6.0000000000000001E-3</v>
      </c>
      <c r="F312" s="200">
        <v>5.0000000000000001E-4</v>
      </c>
      <c r="G312" s="182" t="s">
        <v>46</v>
      </c>
    </row>
    <row r="313" spans="1:7" ht="20.100000000000001" customHeight="1" x14ac:dyDescent="0.25">
      <c r="A313" s="131" t="s">
        <v>279</v>
      </c>
      <c r="B313" s="204" t="s">
        <v>302</v>
      </c>
      <c r="C313" s="544" t="s">
        <v>305</v>
      </c>
      <c r="D313" s="206">
        <v>2083</v>
      </c>
      <c r="E313" s="206">
        <v>2162</v>
      </c>
      <c r="F313" s="206">
        <v>2342</v>
      </c>
      <c r="G313" s="182" t="s">
        <v>44</v>
      </c>
    </row>
    <row r="314" spans="1:7" ht="20.100000000000001" customHeight="1" x14ac:dyDescent="0.25">
      <c r="A314" s="131" t="s">
        <v>279</v>
      </c>
      <c r="B314" s="207" t="s">
        <v>302</v>
      </c>
      <c r="C314" s="208" t="s">
        <v>268</v>
      </c>
      <c r="D314" s="206">
        <v>0</v>
      </c>
      <c r="E314" s="206">
        <v>0</v>
      </c>
      <c r="F314" s="206">
        <v>0</v>
      </c>
      <c r="G314" s="182" t="s">
        <v>44</v>
      </c>
    </row>
    <row r="315" spans="1:7" ht="20.100000000000001" customHeight="1" x14ac:dyDescent="0.25">
      <c r="A315" s="131" t="s">
        <v>279</v>
      </c>
      <c r="B315" s="207" t="s">
        <v>302</v>
      </c>
      <c r="C315" s="208" t="s">
        <v>269</v>
      </c>
      <c r="D315" s="206">
        <v>4</v>
      </c>
      <c r="E315" s="206">
        <v>3</v>
      </c>
      <c r="F315" s="206">
        <v>3</v>
      </c>
      <c r="G315" s="182" t="s">
        <v>44</v>
      </c>
    </row>
    <row r="316" spans="1:7" ht="20.100000000000001" customHeight="1" x14ac:dyDescent="0.25">
      <c r="A316" s="131" t="s">
        <v>279</v>
      </c>
      <c r="B316" s="207" t="s">
        <v>302</v>
      </c>
      <c r="C316" s="208" t="s">
        <v>270</v>
      </c>
      <c r="D316" s="206">
        <v>30</v>
      </c>
      <c r="E316" s="206">
        <v>37</v>
      </c>
      <c r="F316" s="206">
        <v>43</v>
      </c>
      <c r="G316" s="182" t="s">
        <v>44</v>
      </c>
    </row>
    <row r="317" spans="1:7" ht="20.100000000000001" customHeight="1" x14ac:dyDescent="0.25">
      <c r="A317" s="131" t="s">
        <v>279</v>
      </c>
      <c r="B317" s="207" t="s">
        <v>302</v>
      </c>
      <c r="C317" s="208" t="s">
        <v>271</v>
      </c>
      <c r="D317" s="206">
        <v>204</v>
      </c>
      <c r="E317" s="206">
        <v>228</v>
      </c>
      <c r="F317" s="206">
        <v>255</v>
      </c>
      <c r="G317" s="182" t="s">
        <v>44</v>
      </c>
    </row>
    <row r="318" spans="1:7" ht="20.100000000000001" customHeight="1" x14ac:dyDescent="0.25">
      <c r="A318" s="131" t="s">
        <v>279</v>
      </c>
      <c r="B318" s="207" t="s">
        <v>302</v>
      </c>
      <c r="C318" s="208" t="s">
        <v>272</v>
      </c>
      <c r="D318" s="206">
        <v>1183</v>
      </c>
      <c r="E318" s="206">
        <v>1271</v>
      </c>
      <c r="F318" s="206">
        <v>1389</v>
      </c>
      <c r="G318" s="182" t="s">
        <v>44</v>
      </c>
    </row>
    <row r="319" spans="1:7" ht="20.100000000000001" customHeight="1" x14ac:dyDescent="0.25">
      <c r="A319" s="131" t="s">
        <v>279</v>
      </c>
      <c r="B319" s="207" t="s">
        <v>302</v>
      </c>
      <c r="C319" s="208" t="s">
        <v>273</v>
      </c>
      <c r="D319" s="206">
        <v>662</v>
      </c>
      <c r="E319" s="206">
        <v>623</v>
      </c>
      <c r="F319" s="206">
        <v>652</v>
      </c>
      <c r="G319" s="182" t="s">
        <v>44</v>
      </c>
    </row>
    <row r="320" spans="1:7" ht="20.100000000000001" customHeight="1" x14ac:dyDescent="0.25">
      <c r="A320" s="131" t="s">
        <v>279</v>
      </c>
      <c r="B320" s="207" t="s">
        <v>302</v>
      </c>
      <c r="C320" s="205" t="s">
        <v>274</v>
      </c>
      <c r="D320" s="206">
        <v>10192</v>
      </c>
      <c r="E320" s="206">
        <v>9757</v>
      </c>
      <c r="F320" s="206">
        <v>10638</v>
      </c>
      <c r="G320" s="182" t="s">
        <v>44</v>
      </c>
    </row>
    <row r="321" spans="1:7" ht="20.100000000000001" customHeight="1" x14ac:dyDescent="0.25">
      <c r="A321" s="131" t="s">
        <v>279</v>
      </c>
      <c r="B321" s="207" t="s">
        <v>302</v>
      </c>
      <c r="C321" s="205" t="s">
        <v>275</v>
      </c>
      <c r="D321" s="206">
        <v>10479</v>
      </c>
      <c r="E321" s="206">
        <v>11144</v>
      </c>
      <c r="F321" s="206">
        <v>11316</v>
      </c>
      <c r="G321" s="182" t="s">
        <v>44</v>
      </c>
    </row>
    <row r="322" spans="1:7" ht="20.100000000000001" customHeight="1" x14ac:dyDescent="0.25">
      <c r="A322" s="131" t="s">
        <v>279</v>
      </c>
      <c r="B322" s="207" t="s">
        <v>302</v>
      </c>
      <c r="C322" s="205" t="s">
        <v>276</v>
      </c>
      <c r="D322" s="206">
        <v>23</v>
      </c>
      <c r="E322" s="206">
        <v>11</v>
      </c>
      <c r="F322" s="206">
        <v>15</v>
      </c>
      <c r="G322" s="182" t="s">
        <v>44</v>
      </c>
    </row>
    <row r="323" spans="1:7" ht="20.100000000000001" customHeight="1" x14ac:dyDescent="0.25">
      <c r="A323" s="131" t="s">
        <v>279</v>
      </c>
      <c r="B323" s="207" t="s">
        <v>302</v>
      </c>
      <c r="C323" s="205" t="s">
        <v>277</v>
      </c>
      <c r="D323" s="206">
        <v>753</v>
      </c>
      <c r="E323" s="206">
        <v>702</v>
      </c>
      <c r="F323" s="206">
        <v>628</v>
      </c>
      <c r="G323" s="182" t="s">
        <v>44</v>
      </c>
    </row>
    <row r="324" spans="1:7" ht="20.100000000000001" customHeight="1" x14ac:dyDescent="0.25">
      <c r="A324" s="131" t="s">
        <v>279</v>
      </c>
      <c r="B324" s="210" t="s">
        <v>302</v>
      </c>
      <c r="C324" s="211" t="s">
        <v>278</v>
      </c>
      <c r="D324" s="212">
        <v>1915</v>
      </c>
      <c r="E324" s="212">
        <v>2180</v>
      </c>
      <c r="F324" s="212">
        <v>2182</v>
      </c>
      <c r="G324" s="182" t="s">
        <v>44</v>
      </c>
    </row>
    <row r="325" spans="1:7" ht="20.100000000000001" customHeight="1" x14ac:dyDescent="0.25">
      <c r="A325" s="131" t="s">
        <v>279</v>
      </c>
      <c r="B325" s="197" t="s">
        <v>303</v>
      </c>
      <c r="C325" s="170" t="s">
        <v>262</v>
      </c>
      <c r="D325" s="200">
        <v>0.8967322834645669</v>
      </c>
      <c r="E325" s="200">
        <v>0.88896594236400062</v>
      </c>
      <c r="F325" s="200">
        <v>0.93200000000000005</v>
      </c>
      <c r="G325" s="182" t="s">
        <v>46</v>
      </c>
    </row>
    <row r="326" spans="1:7" ht="20.100000000000001" customHeight="1" x14ac:dyDescent="0.25">
      <c r="A326" s="131" t="s">
        <v>279</v>
      </c>
      <c r="B326" s="198" t="s">
        <v>303</v>
      </c>
      <c r="C326" s="170" t="s">
        <v>263</v>
      </c>
      <c r="D326" s="200">
        <v>0.1032677165354331</v>
      </c>
      <c r="E326" s="200">
        <v>0.11103405763599938</v>
      </c>
      <c r="F326" s="200">
        <v>6.8000000000000005E-2</v>
      </c>
      <c r="G326" s="182" t="s">
        <v>46</v>
      </c>
    </row>
    <row r="327" spans="1:7" ht="20.100000000000001" customHeight="1" x14ac:dyDescent="0.25">
      <c r="A327" s="131" t="s">
        <v>279</v>
      </c>
      <c r="B327" s="199" t="s">
        <v>304</v>
      </c>
      <c r="C327" s="170" t="s">
        <v>265</v>
      </c>
      <c r="D327" s="206">
        <v>22777</v>
      </c>
      <c r="E327" s="206">
        <v>23074</v>
      </c>
      <c r="F327" s="206">
        <v>24296</v>
      </c>
      <c r="G327" s="182" t="s">
        <v>44</v>
      </c>
    </row>
    <row r="328" spans="1:7" ht="20.100000000000001" customHeight="1" x14ac:dyDescent="0.25">
      <c r="A328" s="131" t="s">
        <v>279</v>
      </c>
      <c r="B328" s="201" t="s">
        <v>304</v>
      </c>
      <c r="C328" s="170" t="s">
        <v>266</v>
      </c>
      <c r="D328" s="167">
        <v>2668</v>
      </c>
      <c r="E328" s="167">
        <v>2882</v>
      </c>
      <c r="F328" s="167">
        <v>2893</v>
      </c>
      <c r="G328" s="182" t="s">
        <v>44</v>
      </c>
    </row>
    <row r="329" spans="1:7" ht="20.100000000000001" customHeight="1" x14ac:dyDescent="0.25">
      <c r="A329" s="131" t="s">
        <v>279</v>
      </c>
      <c r="B329" s="213" t="s">
        <v>302</v>
      </c>
      <c r="C329" s="478" t="s">
        <v>305</v>
      </c>
      <c r="D329" s="479">
        <v>0.16600000000000001</v>
      </c>
      <c r="E329" s="479">
        <v>0.17699999999999999</v>
      </c>
      <c r="F329" s="479">
        <v>0.189</v>
      </c>
      <c r="G329" s="182" t="s">
        <v>46</v>
      </c>
    </row>
    <row r="330" spans="1:7" ht="20.100000000000001" customHeight="1" x14ac:dyDescent="0.25">
      <c r="A330" s="131" t="s">
        <v>279</v>
      </c>
      <c r="B330" s="209" t="s">
        <v>302</v>
      </c>
      <c r="C330" s="216" t="s">
        <v>306</v>
      </c>
      <c r="D330" s="190">
        <v>3.3000000000000002E-2</v>
      </c>
      <c r="E330" s="190">
        <v>2.3E-2</v>
      </c>
      <c r="F330" s="190">
        <v>2.1000000000000001E-2</v>
      </c>
      <c r="G330" s="182" t="s">
        <v>46</v>
      </c>
    </row>
    <row r="331" spans="1:7" ht="20.100000000000001" customHeight="1" x14ac:dyDescent="0.25">
      <c r="A331" s="131" t="s">
        <v>279</v>
      </c>
      <c r="B331" s="209" t="s">
        <v>302</v>
      </c>
      <c r="C331" s="216" t="s">
        <v>307</v>
      </c>
      <c r="D331" s="190">
        <v>8.7999999999999995E-2</v>
      </c>
      <c r="E331" s="190">
        <v>9.8000000000000004E-2</v>
      </c>
      <c r="F331" s="190">
        <v>0.1</v>
      </c>
      <c r="G331" s="182" t="s">
        <v>46</v>
      </c>
    </row>
    <row r="332" spans="1:7" ht="20.100000000000001" customHeight="1" x14ac:dyDescent="0.25">
      <c r="A332" s="131" t="s">
        <v>279</v>
      </c>
      <c r="B332" s="209" t="s">
        <v>302</v>
      </c>
      <c r="C332" s="216" t="s">
        <v>308</v>
      </c>
      <c r="D332" s="190">
        <v>0.189</v>
      </c>
      <c r="E332" s="190">
        <v>0.20200000000000001</v>
      </c>
      <c r="F332" s="190">
        <v>0.221</v>
      </c>
      <c r="G332" s="182" t="s">
        <v>46</v>
      </c>
    </row>
    <row r="333" spans="1:7" ht="20.100000000000001" customHeight="1" x14ac:dyDescent="0.25">
      <c r="A333" s="131" t="s">
        <v>279</v>
      </c>
      <c r="B333" s="217" t="s">
        <v>302</v>
      </c>
      <c r="C333" s="218" t="s">
        <v>309</v>
      </c>
      <c r="D333" s="219">
        <v>0.436</v>
      </c>
      <c r="E333" s="219">
        <v>0.47199999999999998</v>
      </c>
      <c r="F333" s="219">
        <v>0.46010000000000001</v>
      </c>
      <c r="G333" s="182" t="s">
        <v>46</v>
      </c>
    </row>
    <row r="334" spans="1:7" ht="20.100000000000001" customHeight="1" x14ac:dyDescent="0.25">
      <c r="A334" s="131" t="s">
        <v>279</v>
      </c>
      <c r="B334" s="213" t="s">
        <v>310</v>
      </c>
      <c r="C334" s="214" t="s">
        <v>870</v>
      </c>
      <c r="D334" s="215">
        <v>0.151</v>
      </c>
      <c r="E334" s="215">
        <v>0.14899999999999999</v>
      </c>
      <c r="F334" s="215">
        <v>0.15529999999999999</v>
      </c>
      <c r="G334" s="182" t="s">
        <v>46</v>
      </c>
    </row>
    <row r="335" spans="1:7" ht="20.100000000000001" customHeight="1" x14ac:dyDescent="0.25">
      <c r="A335" s="131" t="s">
        <v>279</v>
      </c>
      <c r="B335" s="217" t="s">
        <v>310</v>
      </c>
      <c r="C335" s="218" t="s">
        <v>871</v>
      </c>
      <c r="D335" s="219">
        <v>8.5000000000000006E-2</v>
      </c>
      <c r="E335" s="219">
        <v>0.09</v>
      </c>
      <c r="F335" s="219">
        <v>9.9000000000000005E-2</v>
      </c>
      <c r="G335" s="182" t="s">
        <v>46</v>
      </c>
    </row>
    <row r="336" spans="1:7" ht="20.100000000000001" customHeight="1" x14ac:dyDescent="0.25">
      <c r="A336" s="131" t="s">
        <v>279</v>
      </c>
      <c r="B336" s="220" t="s">
        <v>311</v>
      </c>
      <c r="C336" s="221" t="s">
        <v>312</v>
      </c>
      <c r="D336" s="222">
        <v>4126</v>
      </c>
      <c r="E336" s="222">
        <v>4250</v>
      </c>
      <c r="F336" s="222">
        <v>4240</v>
      </c>
      <c r="G336" s="182" t="s">
        <v>44</v>
      </c>
    </row>
    <row r="337" spans="1:7" ht="20.100000000000001" customHeight="1" x14ac:dyDescent="0.25">
      <c r="A337" s="131" t="s">
        <v>279</v>
      </c>
      <c r="B337" s="223" t="s">
        <v>313</v>
      </c>
      <c r="C337" s="170" t="s">
        <v>262</v>
      </c>
      <c r="D337" s="200">
        <v>0.99345613184682502</v>
      </c>
      <c r="E337" s="200">
        <v>0.99199999999999999</v>
      </c>
      <c r="F337" s="200">
        <v>0.99433962264150944</v>
      </c>
      <c r="G337" s="182" t="s">
        <v>46</v>
      </c>
    </row>
    <row r="338" spans="1:7" ht="20.100000000000001" customHeight="1" x14ac:dyDescent="0.25">
      <c r="A338" s="131" t="s">
        <v>279</v>
      </c>
      <c r="B338" s="198" t="s">
        <v>313</v>
      </c>
      <c r="C338" s="170" t="s">
        <v>263</v>
      </c>
      <c r="D338" s="200">
        <v>6.5438681531749809E-3</v>
      </c>
      <c r="E338" s="200">
        <v>8.0000000000000071E-3</v>
      </c>
      <c r="F338" s="200">
        <v>5.6603773584905656E-3</v>
      </c>
      <c r="G338" s="182" t="s">
        <v>46</v>
      </c>
    </row>
    <row r="339" spans="1:7" ht="20.100000000000001" customHeight="1" x14ac:dyDescent="0.25">
      <c r="A339" s="131" t="s">
        <v>279</v>
      </c>
      <c r="B339" s="224" t="s">
        <v>314</v>
      </c>
      <c r="C339" s="170" t="s">
        <v>265</v>
      </c>
      <c r="D339" s="167">
        <v>4099</v>
      </c>
      <c r="E339" s="167">
        <v>4216</v>
      </c>
      <c r="F339" s="167">
        <v>4216</v>
      </c>
      <c r="G339" s="182" t="s">
        <v>44</v>
      </c>
    </row>
    <row r="340" spans="1:7" ht="20.100000000000001" customHeight="1" x14ac:dyDescent="0.25">
      <c r="A340" s="131" t="s">
        <v>279</v>
      </c>
      <c r="B340" s="210" t="s">
        <v>314</v>
      </c>
      <c r="C340" s="170" t="s">
        <v>266</v>
      </c>
      <c r="D340" s="167">
        <v>27</v>
      </c>
      <c r="E340" s="167">
        <v>34</v>
      </c>
      <c r="F340" s="167">
        <v>24</v>
      </c>
      <c r="G340" s="182" t="s">
        <v>44</v>
      </c>
    </row>
    <row r="341" spans="1:7" ht="20.100000000000001" customHeight="1" x14ac:dyDescent="0.25">
      <c r="A341" s="131" t="s">
        <v>279</v>
      </c>
      <c r="B341" s="223" t="s">
        <v>315</v>
      </c>
      <c r="C341" s="205" t="s">
        <v>316</v>
      </c>
      <c r="D341" s="167">
        <v>178</v>
      </c>
      <c r="E341" s="167">
        <v>190</v>
      </c>
      <c r="F341" s="167">
        <v>217</v>
      </c>
      <c r="G341" s="182" t="s">
        <v>44</v>
      </c>
    </row>
    <row r="342" spans="1:7" ht="20.100000000000001" customHeight="1" x14ac:dyDescent="0.25">
      <c r="A342" s="131" t="s">
        <v>279</v>
      </c>
      <c r="B342" s="207" t="s">
        <v>315</v>
      </c>
      <c r="C342" s="226" t="s">
        <v>268</v>
      </c>
      <c r="D342" s="167">
        <v>0</v>
      </c>
      <c r="E342" s="167">
        <v>0</v>
      </c>
      <c r="F342" s="167">
        <v>0</v>
      </c>
      <c r="G342" s="182" t="s">
        <v>44</v>
      </c>
    </row>
    <row r="343" spans="1:7" ht="20.100000000000001" customHeight="1" x14ac:dyDescent="0.25">
      <c r="A343" s="131" t="s">
        <v>279</v>
      </c>
      <c r="B343" s="203" t="s">
        <v>315</v>
      </c>
      <c r="C343" s="226" t="s">
        <v>269</v>
      </c>
      <c r="D343" s="167">
        <v>1</v>
      </c>
      <c r="E343" s="167">
        <v>1</v>
      </c>
      <c r="F343" s="167">
        <v>1</v>
      </c>
      <c r="G343" s="182" t="s">
        <v>44</v>
      </c>
    </row>
    <row r="344" spans="1:7" ht="20.100000000000001" customHeight="1" x14ac:dyDescent="0.25">
      <c r="A344" s="131" t="s">
        <v>279</v>
      </c>
      <c r="B344" s="203" t="s">
        <v>315</v>
      </c>
      <c r="C344" s="226" t="s">
        <v>270</v>
      </c>
      <c r="D344" s="167">
        <v>3</v>
      </c>
      <c r="E344" s="167">
        <v>3</v>
      </c>
      <c r="F344" s="167">
        <v>6</v>
      </c>
      <c r="G344" s="182" t="s">
        <v>44</v>
      </c>
    </row>
    <row r="345" spans="1:7" ht="20.100000000000001" customHeight="1" x14ac:dyDescent="0.25">
      <c r="A345" s="131" t="s">
        <v>279</v>
      </c>
      <c r="B345" s="203" t="s">
        <v>315</v>
      </c>
      <c r="C345" s="226" t="s">
        <v>271</v>
      </c>
      <c r="D345" s="167">
        <v>15</v>
      </c>
      <c r="E345" s="167">
        <v>22</v>
      </c>
      <c r="F345" s="167">
        <v>22</v>
      </c>
      <c r="G345" s="182" t="s">
        <v>44</v>
      </c>
    </row>
    <row r="346" spans="1:7" ht="20.100000000000001" customHeight="1" x14ac:dyDescent="0.25">
      <c r="A346" s="131" t="s">
        <v>279</v>
      </c>
      <c r="B346" s="203" t="s">
        <v>315</v>
      </c>
      <c r="C346" s="226" t="s">
        <v>272</v>
      </c>
      <c r="D346" s="167">
        <v>87</v>
      </c>
      <c r="E346" s="167">
        <v>97</v>
      </c>
      <c r="F346" s="167">
        <v>119</v>
      </c>
      <c r="G346" s="182" t="s">
        <v>44</v>
      </c>
    </row>
    <row r="347" spans="1:7" ht="20.100000000000001" customHeight="1" x14ac:dyDescent="0.25">
      <c r="A347" s="131" t="s">
        <v>279</v>
      </c>
      <c r="B347" s="203" t="s">
        <v>315</v>
      </c>
      <c r="C347" s="226" t="s">
        <v>273</v>
      </c>
      <c r="D347" s="167">
        <v>72</v>
      </c>
      <c r="E347" s="167">
        <v>67</v>
      </c>
      <c r="F347" s="167">
        <v>69</v>
      </c>
      <c r="G347" s="182" t="s">
        <v>44</v>
      </c>
    </row>
    <row r="348" spans="1:7" ht="20.100000000000001" customHeight="1" x14ac:dyDescent="0.25">
      <c r="A348" s="131" t="s">
        <v>279</v>
      </c>
      <c r="B348" s="203" t="s">
        <v>315</v>
      </c>
      <c r="C348" s="205" t="s">
        <v>274</v>
      </c>
      <c r="D348" s="167">
        <v>2057</v>
      </c>
      <c r="E348" s="167">
        <v>2047</v>
      </c>
      <c r="F348" s="167">
        <v>2092</v>
      </c>
      <c r="G348" s="182" t="s">
        <v>44</v>
      </c>
    </row>
    <row r="349" spans="1:7" ht="20.100000000000001" customHeight="1" x14ac:dyDescent="0.25">
      <c r="A349" s="131" t="s">
        <v>279</v>
      </c>
      <c r="B349" s="203" t="s">
        <v>315</v>
      </c>
      <c r="C349" s="205" t="s">
        <v>275</v>
      </c>
      <c r="D349" s="167">
        <v>1864</v>
      </c>
      <c r="E349" s="167">
        <v>1978</v>
      </c>
      <c r="F349" s="167">
        <v>1907</v>
      </c>
      <c r="G349" s="182" t="s">
        <v>44</v>
      </c>
    </row>
    <row r="350" spans="1:7" ht="20.100000000000001" customHeight="1" x14ac:dyDescent="0.25">
      <c r="A350" s="131" t="s">
        <v>279</v>
      </c>
      <c r="B350" s="203" t="s">
        <v>315</v>
      </c>
      <c r="C350" s="205" t="s">
        <v>276</v>
      </c>
      <c r="D350" s="167">
        <v>0</v>
      </c>
      <c r="E350" s="167">
        <v>1</v>
      </c>
      <c r="F350" s="167">
        <v>0</v>
      </c>
      <c r="G350" s="182" t="s">
        <v>44</v>
      </c>
    </row>
    <row r="351" spans="1:7" ht="20.100000000000001" customHeight="1" x14ac:dyDescent="0.25">
      <c r="A351" s="131" t="s">
        <v>279</v>
      </c>
      <c r="B351" s="203" t="s">
        <v>315</v>
      </c>
      <c r="C351" s="205" t="s">
        <v>277</v>
      </c>
      <c r="D351" s="167">
        <v>6</v>
      </c>
      <c r="E351" s="167">
        <v>13</v>
      </c>
      <c r="F351" s="167">
        <v>9</v>
      </c>
      <c r="G351" s="182" t="s">
        <v>44</v>
      </c>
    </row>
    <row r="352" spans="1:7" ht="20.100000000000001" customHeight="1" x14ac:dyDescent="0.25">
      <c r="A352" s="131" t="s">
        <v>279</v>
      </c>
      <c r="B352" s="203" t="s">
        <v>315</v>
      </c>
      <c r="C352" s="205" t="s">
        <v>278</v>
      </c>
      <c r="D352" s="167">
        <v>21</v>
      </c>
      <c r="E352" s="167">
        <v>21</v>
      </c>
      <c r="F352" s="167">
        <v>15</v>
      </c>
      <c r="G352" s="182" t="s">
        <v>44</v>
      </c>
    </row>
    <row r="353" spans="1:7" ht="20.100000000000001" customHeight="1" x14ac:dyDescent="0.25">
      <c r="A353" s="131" t="s">
        <v>279</v>
      </c>
      <c r="B353" s="227" t="s">
        <v>315</v>
      </c>
      <c r="C353" s="228" t="s">
        <v>316</v>
      </c>
      <c r="D353" s="167">
        <v>178</v>
      </c>
      <c r="E353" s="167">
        <v>190</v>
      </c>
      <c r="F353" s="167">
        <v>217</v>
      </c>
      <c r="G353" s="182" t="s">
        <v>44</v>
      </c>
    </row>
    <row r="354" spans="1:7" ht="20.100000000000001" customHeight="1" x14ac:dyDescent="0.25">
      <c r="A354" s="131" t="s">
        <v>279</v>
      </c>
      <c r="B354" s="229" t="s">
        <v>315</v>
      </c>
      <c r="C354" s="230" t="s">
        <v>317</v>
      </c>
      <c r="D354" s="167">
        <v>1</v>
      </c>
      <c r="E354" s="167">
        <v>1</v>
      </c>
      <c r="F354" s="167">
        <v>1</v>
      </c>
      <c r="G354" s="182" t="s">
        <v>44</v>
      </c>
    </row>
    <row r="355" spans="1:7" ht="20.100000000000001" customHeight="1" x14ac:dyDescent="0.25">
      <c r="A355" s="131" t="s">
        <v>279</v>
      </c>
      <c r="B355" s="229" t="s">
        <v>315</v>
      </c>
      <c r="C355" s="230" t="s">
        <v>318</v>
      </c>
      <c r="D355" s="167">
        <v>18</v>
      </c>
      <c r="E355" s="167">
        <v>25</v>
      </c>
      <c r="F355" s="167">
        <v>28</v>
      </c>
      <c r="G355" s="182" t="s">
        <v>44</v>
      </c>
    </row>
    <row r="356" spans="1:7" ht="20.100000000000001" customHeight="1" x14ac:dyDescent="0.25">
      <c r="A356" s="131" t="s">
        <v>279</v>
      </c>
      <c r="B356" s="229" t="s">
        <v>315</v>
      </c>
      <c r="C356" s="230" t="s">
        <v>319</v>
      </c>
      <c r="D356" s="167">
        <v>159</v>
      </c>
      <c r="E356" s="167">
        <v>164</v>
      </c>
      <c r="F356" s="167">
        <v>188</v>
      </c>
      <c r="G356" s="182" t="s">
        <v>44</v>
      </c>
    </row>
    <row r="357" spans="1:7" ht="20.100000000000001" customHeight="1" x14ac:dyDescent="0.25">
      <c r="A357" s="133" t="s">
        <v>279</v>
      </c>
      <c r="B357" s="229" t="s">
        <v>315</v>
      </c>
      <c r="C357" s="231" t="s">
        <v>320</v>
      </c>
      <c r="D357" s="167">
        <v>27</v>
      </c>
      <c r="E357" s="167">
        <v>35</v>
      </c>
      <c r="F357" s="167">
        <v>24</v>
      </c>
      <c r="G357" s="182" t="s">
        <v>44</v>
      </c>
    </row>
    <row r="358" spans="1:7" ht="20.100000000000001" customHeight="1" x14ac:dyDescent="0.25">
      <c r="A358" s="631" t="s">
        <v>4</v>
      </c>
      <c r="B358" s="591"/>
      <c r="C358" s="591"/>
      <c r="D358" s="632"/>
      <c r="E358" s="632"/>
      <c r="F358" s="632"/>
      <c r="G358" s="633"/>
    </row>
    <row r="359" spans="1:7" ht="20.100000000000001" customHeight="1" x14ac:dyDescent="0.25">
      <c r="A359" s="232" t="s">
        <v>321</v>
      </c>
      <c r="B359" s="233" t="s">
        <v>322</v>
      </c>
      <c r="C359" s="184" t="s">
        <v>323</v>
      </c>
      <c r="D359" s="234">
        <v>0.14599999999999999</v>
      </c>
      <c r="E359" s="235" t="s">
        <v>324</v>
      </c>
      <c r="F359" s="234">
        <v>0.14099999999999999</v>
      </c>
      <c r="G359" s="182" t="s">
        <v>46</v>
      </c>
    </row>
    <row r="360" spans="1:7" ht="20.100000000000001" customHeight="1" x14ac:dyDescent="0.25">
      <c r="A360" s="236" t="s">
        <v>321</v>
      </c>
      <c r="B360" s="237" t="s">
        <v>322</v>
      </c>
      <c r="C360" s="170" t="s">
        <v>325</v>
      </c>
      <c r="D360" s="234">
        <v>5.5E-2</v>
      </c>
      <c r="E360" s="235" t="s">
        <v>326</v>
      </c>
      <c r="F360" s="234">
        <v>4.4999999999999998E-2</v>
      </c>
      <c r="G360" s="182" t="s">
        <v>46</v>
      </c>
    </row>
    <row r="361" spans="1:7" ht="20.100000000000001" customHeight="1" x14ac:dyDescent="0.25">
      <c r="A361" s="236" t="s">
        <v>321</v>
      </c>
      <c r="B361" s="237" t="s">
        <v>322</v>
      </c>
      <c r="C361" s="170" t="s">
        <v>327</v>
      </c>
      <c r="D361" s="234">
        <v>9.0999999999999998E-2</v>
      </c>
      <c r="E361" s="235" t="s">
        <v>328</v>
      </c>
      <c r="F361" s="234">
        <v>9.7799999999999998E-2</v>
      </c>
      <c r="G361" s="182" t="s">
        <v>46</v>
      </c>
    </row>
    <row r="362" spans="1:7" ht="20.100000000000001" customHeight="1" x14ac:dyDescent="0.25">
      <c r="A362" s="236" t="s">
        <v>321</v>
      </c>
      <c r="B362" s="238" t="s">
        <v>329</v>
      </c>
      <c r="C362" s="170" t="s">
        <v>330</v>
      </c>
      <c r="D362" s="234">
        <v>0.15</v>
      </c>
      <c r="E362" s="235" t="s">
        <v>331</v>
      </c>
      <c r="F362" s="234">
        <v>0.14399999999999999</v>
      </c>
      <c r="G362" s="182" t="s">
        <v>46</v>
      </c>
    </row>
    <row r="363" spans="1:7" ht="20.100000000000001" customHeight="1" x14ac:dyDescent="0.25">
      <c r="A363" s="236" t="s">
        <v>321</v>
      </c>
      <c r="B363" s="239" t="s">
        <v>329</v>
      </c>
      <c r="C363" s="170" t="s">
        <v>332</v>
      </c>
      <c r="D363" s="234">
        <v>0.14299999999999999</v>
      </c>
      <c r="E363" s="235" t="s">
        <v>333</v>
      </c>
      <c r="F363" s="234">
        <v>0.13900000000000001</v>
      </c>
      <c r="G363" s="182" t="s">
        <v>46</v>
      </c>
    </row>
    <row r="364" spans="1:7" ht="20.100000000000001" customHeight="1" x14ac:dyDescent="0.25">
      <c r="A364" s="236" t="s">
        <v>321</v>
      </c>
      <c r="B364" s="240" t="s">
        <v>334</v>
      </c>
      <c r="C364" s="170" t="s">
        <v>335</v>
      </c>
      <c r="D364" s="234">
        <v>0.13800000000000001</v>
      </c>
      <c r="E364" s="235" t="s">
        <v>336</v>
      </c>
      <c r="F364" s="234">
        <v>0.14899999999999999</v>
      </c>
      <c r="G364" s="182" t="s">
        <v>46</v>
      </c>
    </row>
    <row r="365" spans="1:7" ht="20.100000000000001" customHeight="1" x14ac:dyDescent="0.25">
      <c r="A365" s="236" t="s">
        <v>321</v>
      </c>
      <c r="B365" s="241" t="s">
        <v>334</v>
      </c>
      <c r="C365" s="170" t="s">
        <v>337</v>
      </c>
      <c r="D365" s="234">
        <v>0.14699999999999999</v>
      </c>
      <c r="E365" s="235" t="s">
        <v>338</v>
      </c>
      <c r="F365" s="234">
        <v>0.13800000000000001</v>
      </c>
      <c r="G365" s="182" t="s">
        <v>46</v>
      </c>
    </row>
    <row r="366" spans="1:7" ht="20.100000000000001" customHeight="1" x14ac:dyDescent="0.25">
      <c r="A366" s="236" t="s">
        <v>321</v>
      </c>
      <c r="B366" s="242" t="s">
        <v>334</v>
      </c>
      <c r="C366" s="170" t="s">
        <v>339</v>
      </c>
      <c r="D366" s="234">
        <v>0.13400000000000001</v>
      </c>
      <c r="E366" s="235" t="s">
        <v>338</v>
      </c>
      <c r="F366" s="234">
        <v>0.13700000000000001</v>
      </c>
      <c r="G366" s="182" t="s">
        <v>46</v>
      </c>
    </row>
    <row r="367" spans="1:7" ht="20.100000000000001" customHeight="1" x14ac:dyDescent="0.25">
      <c r="A367" s="236" t="s">
        <v>321</v>
      </c>
      <c r="B367" s="240" t="s">
        <v>340</v>
      </c>
      <c r="C367" s="170" t="s">
        <v>341</v>
      </c>
      <c r="D367" s="200">
        <v>0.13</v>
      </c>
      <c r="E367" s="243" t="s">
        <v>342</v>
      </c>
      <c r="F367" s="234">
        <v>0.14779999999999999</v>
      </c>
      <c r="G367" s="182" t="s">
        <v>46</v>
      </c>
    </row>
    <row r="368" spans="1:7" ht="20.100000000000001" customHeight="1" x14ac:dyDescent="0.25">
      <c r="A368" s="236" t="s">
        <v>321</v>
      </c>
      <c r="B368" s="241" t="s">
        <v>340</v>
      </c>
      <c r="C368" s="170" t="s">
        <v>343</v>
      </c>
      <c r="D368" s="200">
        <v>0.14000000000000001</v>
      </c>
      <c r="E368" s="243" t="s">
        <v>344</v>
      </c>
      <c r="F368" s="234">
        <v>0.1371</v>
      </c>
      <c r="G368" s="182" t="s">
        <v>46</v>
      </c>
    </row>
    <row r="369" spans="1:7" ht="20.100000000000001" customHeight="1" x14ac:dyDescent="0.25">
      <c r="A369" s="236" t="s">
        <v>321</v>
      </c>
      <c r="B369" s="242" t="s">
        <v>340</v>
      </c>
      <c r="C369" s="170" t="s">
        <v>345</v>
      </c>
      <c r="D369" s="200">
        <v>0.27500000000000002</v>
      </c>
      <c r="E369" s="243" t="s">
        <v>346</v>
      </c>
      <c r="F369" s="234">
        <v>0.156</v>
      </c>
      <c r="G369" s="182" t="s">
        <v>46</v>
      </c>
    </row>
    <row r="370" spans="1:7" ht="20.100000000000001" customHeight="1" x14ac:dyDescent="0.25">
      <c r="A370" s="236" t="s">
        <v>321</v>
      </c>
      <c r="B370" s="240" t="s">
        <v>695</v>
      </c>
      <c r="C370" s="170" t="s">
        <v>347</v>
      </c>
      <c r="D370" s="200">
        <v>0.13200000000000001</v>
      </c>
      <c r="E370" s="243" t="s">
        <v>348</v>
      </c>
      <c r="F370" s="234">
        <v>0.106</v>
      </c>
      <c r="G370" s="182" t="s">
        <v>46</v>
      </c>
    </row>
    <row r="371" spans="1:7" ht="20.100000000000001" customHeight="1" x14ac:dyDescent="0.25">
      <c r="A371" s="236" t="s">
        <v>321</v>
      </c>
      <c r="B371" s="241" t="s">
        <v>340</v>
      </c>
      <c r="C371" s="170" t="s">
        <v>349</v>
      </c>
      <c r="D371" s="200">
        <v>0.14599999999999999</v>
      </c>
      <c r="E371" s="243" t="s">
        <v>350</v>
      </c>
      <c r="F371" s="234">
        <v>0.14699999999999999</v>
      </c>
      <c r="G371" s="182" t="s">
        <v>46</v>
      </c>
    </row>
    <row r="372" spans="1:7" ht="20.100000000000001" customHeight="1" x14ac:dyDescent="0.25">
      <c r="A372" s="236" t="s">
        <v>321</v>
      </c>
      <c r="B372" s="71" t="s">
        <v>351</v>
      </c>
      <c r="C372" s="184" t="s">
        <v>874</v>
      </c>
      <c r="D372" s="244">
        <v>14224</v>
      </c>
      <c r="E372" s="243" t="s">
        <v>352</v>
      </c>
      <c r="F372" s="596">
        <v>11740</v>
      </c>
      <c r="G372" s="182" t="s">
        <v>44</v>
      </c>
    </row>
    <row r="373" spans="1:7" ht="20.100000000000001" customHeight="1" x14ac:dyDescent="0.25">
      <c r="A373" s="236" t="s">
        <v>321</v>
      </c>
      <c r="B373" s="245" t="s">
        <v>353</v>
      </c>
      <c r="C373" s="170" t="s">
        <v>354</v>
      </c>
      <c r="D373" s="190">
        <v>0.5442913385826772</v>
      </c>
      <c r="E373" s="235" t="s">
        <v>355</v>
      </c>
      <c r="F373" s="234">
        <v>0.50119999999999998</v>
      </c>
      <c r="G373" s="182" t="s">
        <v>46</v>
      </c>
    </row>
    <row r="374" spans="1:7" ht="20.100000000000001" customHeight="1" x14ac:dyDescent="0.25">
      <c r="A374" s="236" t="s">
        <v>321</v>
      </c>
      <c r="B374" s="246" t="s">
        <v>356</v>
      </c>
      <c r="C374" s="170" t="s">
        <v>332</v>
      </c>
      <c r="D374" s="190">
        <v>0.45570866141732286</v>
      </c>
      <c r="E374" s="235" t="s">
        <v>357</v>
      </c>
      <c r="F374" s="234">
        <v>0.49659999999999999</v>
      </c>
      <c r="G374" s="182" t="s">
        <v>46</v>
      </c>
    </row>
    <row r="375" spans="1:7" ht="20.100000000000001" customHeight="1" x14ac:dyDescent="0.25">
      <c r="A375" s="236" t="s">
        <v>321</v>
      </c>
      <c r="B375" s="240" t="s">
        <v>358</v>
      </c>
      <c r="C375" s="170" t="s">
        <v>335</v>
      </c>
      <c r="D375" s="234">
        <v>0.34599999999999997</v>
      </c>
      <c r="E375" s="235" t="s">
        <v>359</v>
      </c>
      <c r="F375" s="234">
        <v>0.36249999999999999</v>
      </c>
      <c r="G375" s="182" t="s">
        <v>46</v>
      </c>
    </row>
    <row r="376" spans="1:7" ht="20.100000000000001" customHeight="1" x14ac:dyDescent="0.25">
      <c r="A376" s="236" t="s">
        <v>321</v>
      </c>
      <c r="B376" s="241" t="s">
        <v>358</v>
      </c>
      <c r="C376" s="170" t="s">
        <v>337</v>
      </c>
      <c r="D376" s="234">
        <v>0.627</v>
      </c>
      <c r="E376" s="235" t="s">
        <v>360</v>
      </c>
      <c r="F376" s="234">
        <v>0.60780000000000001</v>
      </c>
      <c r="G376" s="182" t="s">
        <v>46</v>
      </c>
    </row>
    <row r="377" spans="1:7" ht="20.100000000000001" customHeight="1" x14ac:dyDescent="0.25">
      <c r="A377" s="236" t="s">
        <v>321</v>
      </c>
      <c r="B377" s="242" t="s">
        <v>358</v>
      </c>
      <c r="C377" s="170" t="s">
        <v>339</v>
      </c>
      <c r="D377" s="234">
        <v>2.7E-2</v>
      </c>
      <c r="E377" s="235" t="s">
        <v>361</v>
      </c>
      <c r="F377" s="234">
        <v>2.9600000000000001E-2</v>
      </c>
      <c r="G377" s="182" t="s">
        <v>46</v>
      </c>
    </row>
    <row r="378" spans="1:7" ht="20.100000000000001" customHeight="1" x14ac:dyDescent="0.25">
      <c r="A378" s="236" t="s">
        <v>321</v>
      </c>
      <c r="B378" s="240" t="s">
        <v>362</v>
      </c>
      <c r="C378" s="170" t="s">
        <v>341</v>
      </c>
      <c r="D378" s="200">
        <v>0.6</v>
      </c>
      <c r="E378" s="243" t="s">
        <v>363</v>
      </c>
      <c r="F378" s="234">
        <v>0.54700000000000004</v>
      </c>
      <c r="G378" s="182" t="s">
        <v>46</v>
      </c>
    </row>
    <row r="379" spans="1:7" ht="20.100000000000001" customHeight="1" x14ac:dyDescent="0.25">
      <c r="A379" s="236" t="s">
        <v>321</v>
      </c>
      <c r="B379" s="241" t="s">
        <v>362</v>
      </c>
      <c r="C379" s="170" t="s">
        <v>343</v>
      </c>
      <c r="D379" s="200">
        <v>0.39600000000000002</v>
      </c>
      <c r="E379" s="243" t="s">
        <v>364</v>
      </c>
      <c r="F379" s="234">
        <v>0.44600000000000001</v>
      </c>
      <c r="G379" s="182" t="s">
        <v>46</v>
      </c>
    </row>
    <row r="380" spans="1:7" ht="20.100000000000001" customHeight="1" x14ac:dyDescent="0.25">
      <c r="A380" s="236" t="s">
        <v>321</v>
      </c>
      <c r="B380" s="242" t="s">
        <v>362</v>
      </c>
      <c r="C380" s="170" t="s">
        <v>345</v>
      </c>
      <c r="D380" s="200">
        <v>3.0000000000000001E-3</v>
      </c>
      <c r="E380" s="243" t="s">
        <v>198</v>
      </c>
      <c r="F380" s="234">
        <v>7.0000000000000001E-3</v>
      </c>
      <c r="G380" s="182" t="s">
        <v>46</v>
      </c>
    </row>
    <row r="381" spans="1:7" ht="20.100000000000001" customHeight="1" x14ac:dyDescent="0.25">
      <c r="A381" s="236" t="s">
        <v>321</v>
      </c>
      <c r="B381" s="240" t="s">
        <v>696</v>
      </c>
      <c r="C381" s="170" t="s">
        <v>347</v>
      </c>
      <c r="D381" s="200">
        <v>2.1000000000000001E-2</v>
      </c>
      <c r="E381" s="243" t="s">
        <v>365</v>
      </c>
      <c r="F381" s="234">
        <v>2.5000000000000001E-2</v>
      </c>
      <c r="G381" s="182" t="s">
        <v>46</v>
      </c>
    </row>
    <row r="382" spans="1:7" ht="20.100000000000001" customHeight="1" x14ac:dyDescent="0.25">
      <c r="A382" s="236" t="s">
        <v>321</v>
      </c>
      <c r="B382" s="241" t="s">
        <v>696</v>
      </c>
      <c r="C382" s="170" t="s">
        <v>349</v>
      </c>
      <c r="D382" s="200">
        <v>0.97899999999999998</v>
      </c>
      <c r="E382" s="243" t="s">
        <v>366</v>
      </c>
      <c r="F382" s="234">
        <v>0.97499999999999998</v>
      </c>
      <c r="G382" s="182" t="s">
        <v>46</v>
      </c>
    </row>
    <row r="383" spans="1:7" ht="20.100000000000001" customHeight="1" x14ac:dyDescent="0.25">
      <c r="A383" s="236" t="s">
        <v>321</v>
      </c>
      <c r="B383" s="71" t="s">
        <v>367</v>
      </c>
      <c r="C383" s="184" t="s">
        <v>875</v>
      </c>
      <c r="D383" s="244">
        <v>12451</v>
      </c>
      <c r="E383" s="243" t="s">
        <v>368</v>
      </c>
      <c r="F383" s="596" t="s">
        <v>872</v>
      </c>
      <c r="G383" s="182" t="s">
        <v>44</v>
      </c>
    </row>
    <row r="384" spans="1:7" ht="20.100000000000001" customHeight="1" x14ac:dyDescent="0.25">
      <c r="A384" s="236" t="s">
        <v>321</v>
      </c>
      <c r="B384" s="245" t="s">
        <v>369</v>
      </c>
      <c r="C384" s="170" t="s">
        <v>354</v>
      </c>
      <c r="D384" s="190">
        <v>0.45900000000000002</v>
      </c>
      <c r="E384" s="235" t="s">
        <v>370</v>
      </c>
      <c r="F384" s="234">
        <v>0.46879999999999999</v>
      </c>
      <c r="G384" s="182" t="s">
        <v>46</v>
      </c>
    </row>
    <row r="385" spans="1:7" ht="20.100000000000001" customHeight="1" x14ac:dyDescent="0.25">
      <c r="A385" s="236" t="s">
        <v>321</v>
      </c>
      <c r="B385" s="246" t="s">
        <v>369</v>
      </c>
      <c r="C385" s="170" t="s">
        <v>332</v>
      </c>
      <c r="D385" s="190">
        <v>0.54100000000000004</v>
      </c>
      <c r="E385" s="235" t="s">
        <v>371</v>
      </c>
      <c r="F385" s="234">
        <v>0.52900000000000003</v>
      </c>
      <c r="G385" s="182" t="s">
        <v>46</v>
      </c>
    </row>
    <row r="386" spans="1:7" ht="20.100000000000001" customHeight="1" x14ac:dyDescent="0.25">
      <c r="A386" s="236" t="s">
        <v>321</v>
      </c>
      <c r="B386" s="240" t="s">
        <v>372</v>
      </c>
      <c r="C386" s="170" t="s">
        <v>335</v>
      </c>
      <c r="D386" s="234">
        <v>0.249</v>
      </c>
      <c r="E386" s="235" t="s">
        <v>373</v>
      </c>
      <c r="F386" s="234">
        <v>0.3024</v>
      </c>
      <c r="G386" s="182" t="s">
        <v>46</v>
      </c>
    </row>
    <row r="387" spans="1:7" ht="20.100000000000001" customHeight="1" x14ac:dyDescent="0.25">
      <c r="A387" s="236" t="s">
        <v>321</v>
      </c>
      <c r="B387" s="241" t="s">
        <v>372</v>
      </c>
      <c r="C387" s="170" t="s">
        <v>337</v>
      </c>
      <c r="D387" s="234">
        <v>0.71099999999999997</v>
      </c>
      <c r="E387" s="235" t="s">
        <v>374</v>
      </c>
      <c r="F387" s="234">
        <v>0.66600000000000004</v>
      </c>
      <c r="G387" s="182" t="s">
        <v>46</v>
      </c>
    </row>
    <row r="388" spans="1:7" ht="20.100000000000001" customHeight="1" x14ac:dyDescent="0.25">
      <c r="A388" s="236" t="s">
        <v>321</v>
      </c>
      <c r="B388" s="242" t="s">
        <v>372</v>
      </c>
      <c r="C388" s="170" t="s">
        <v>339</v>
      </c>
      <c r="D388" s="234">
        <v>0.04</v>
      </c>
      <c r="E388" s="235" t="s">
        <v>375</v>
      </c>
      <c r="F388" s="234">
        <v>3.1600000000000003E-2</v>
      </c>
      <c r="G388" s="182" t="s">
        <v>46</v>
      </c>
    </row>
    <row r="389" spans="1:7" ht="20.100000000000001" customHeight="1" x14ac:dyDescent="0.25">
      <c r="A389" s="236" t="s">
        <v>321</v>
      </c>
      <c r="B389" s="240" t="s">
        <v>376</v>
      </c>
      <c r="C389" s="170" t="s">
        <v>341</v>
      </c>
      <c r="D389" s="200">
        <v>0.28199999999999997</v>
      </c>
      <c r="E389" s="243" t="s">
        <v>377</v>
      </c>
      <c r="F389" s="234">
        <v>0.29070000000000001</v>
      </c>
      <c r="G389" s="182" t="s">
        <v>46</v>
      </c>
    </row>
    <row r="390" spans="1:7" ht="20.100000000000001" customHeight="1" x14ac:dyDescent="0.25">
      <c r="A390" s="236" t="s">
        <v>321</v>
      </c>
      <c r="B390" s="241" t="s">
        <v>376</v>
      </c>
      <c r="C390" s="170" t="s">
        <v>343</v>
      </c>
      <c r="D390" s="200">
        <v>0.59499999999999997</v>
      </c>
      <c r="E390" s="243" t="s">
        <v>378</v>
      </c>
      <c r="F390" s="234">
        <v>0.63460000000000005</v>
      </c>
      <c r="G390" s="182" t="s">
        <v>46</v>
      </c>
    </row>
    <row r="391" spans="1:7" ht="20.100000000000001" customHeight="1" x14ac:dyDescent="0.25">
      <c r="A391" s="236" t="s">
        <v>321</v>
      </c>
      <c r="B391" s="241" t="s">
        <v>376</v>
      </c>
      <c r="C391" s="170" t="s">
        <v>345</v>
      </c>
      <c r="D391" s="200">
        <v>0.123</v>
      </c>
      <c r="E391" s="243" t="s">
        <v>379</v>
      </c>
      <c r="F391" s="234">
        <v>7.4700000000000003E-2</v>
      </c>
      <c r="G391" s="182" t="s">
        <v>46</v>
      </c>
    </row>
    <row r="392" spans="1:7" ht="20.100000000000001" customHeight="1" x14ac:dyDescent="0.25">
      <c r="A392" s="236" t="s">
        <v>321</v>
      </c>
      <c r="B392" s="247" t="s">
        <v>697</v>
      </c>
      <c r="C392" s="170" t="s">
        <v>347</v>
      </c>
      <c r="D392" s="200">
        <v>0.13400000000000001</v>
      </c>
      <c r="E392" s="243" t="s">
        <v>380</v>
      </c>
      <c r="F392" s="234">
        <v>0.1077</v>
      </c>
      <c r="G392" s="182" t="s">
        <v>46</v>
      </c>
    </row>
    <row r="393" spans="1:7" ht="20.100000000000001" customHeight="1" x14ac:dyDescent="0.25">
      <c r="A393" s="236" t="s">
        <v>321</v>
      </c>
      <c r="B393" s="248" t="s">
        <v>697</v>
      </c>
      <c r="C393" s="170" t="s">
        <v>349</v>
      </c>
      <c r="D393" s="200">
        <v>0.86599999999999999</v>
      </c>
      <c r="E393" s="243" t="s">
        <v>381</v>
      </c>
      <c r="F393" s="234">
        <v>0.89200000000000002</v>
      </c>
      <c r="G393" s="182" t="s">
        <v>46</v>
      </c>
    </row>
    <row r="394" spans="1:7" ht="20.100000000000001" customHeight="1" x14ac:dyDescent="0.25">
      <c r="A394" s="236" t="s">
        <v>321</v>
      </c>
      <c r="B394" s="249" t="s">
        <v>382</v>
      </c>
      <c r="C394" s="184" t="s">
        <v>873</v>
      </c>
      <c r="D394" s="250">
        <v>48</v>
      </c>
      <c r="E394" s="235" t="s">
        <v>383</v>
      </c>
      <c r="F394" s="235" t="s">
        <v>812</v>
      </c>
      <c r="G394" s="182" t="s">
        <v>44</v>
      </c>
    </row>
    <row r="395" spans="1:7" ht="20.100000000000001" customHeight="1" x14ac:dyDescent="0.25">
      <c r="A395" s="236" t="s">
        <v>321</v>
      </c>
      <c r="B395" s="251" t="s">
        <v>382</v>
      </c>
      <c r="C395" s="170" t="s">
        <v>332</v>
      </c>
      <c r="D395" s="190">
        <v>0.61</v>
      </c>
      <c r="E395" s="190">
        <v>0.63</v>
      </c>
      <c r="F395" s="189">
        <v>0.61</v>
      </c>
      <c r="G395" s="182" t="s">
        <v>46</v>
      </c>
    </row>
    <row r="396" spans="1:7" ht="20.100000000000001" customHeight="1" x14ac:dyDescent="0.25">
      <c r="A396" s="236" t="s">
        <v>321</v>
      </c>
      <c r="B396" s="251" t="s">
        <v>382</v>
      </c>
      <c r="C396" s="170" t="s">
        <v>335</v>
      </c>
      <c r="D396" s="190">
        <v>0.35</v>
      </c>
      <c r="E396" s="190">
        <v>0.31</v>
      </c>
      <c r="F396" s="190">
        <v>0.41</v>
      </c>
      <c r="G396" s="182" t="s">
        <v>46</v>
      </c>
    </row>
    <row r="397" spans="1:7" ht="20.100000000000001" customHeight="1" x14ac:dyDescent="0.25">
      <c r="A397" s="236" t="s">
        <v>321</v>
      </c>
      <c r="B397" s="251" t="s">
        <v>382</v>
      </c>
      <c r="C397" s="170" t="s">
        <v>384</v>
      </c>
      <c r="D397" s="190">
        <v>0.02</v>
      </c>
      <c r="E397" s="200" t="s">
        <v>79</v>
      </c>
      <c r="F397" s="200" t="s">
        <v>79</v>
      </c>
      <c r="G397" s="182" t="s">
        <v>46</v>
      </c>
    </row>
    <row r="398" spans="1:7" ht="20.100000000000001" customHeight="1" x14ac:dyDescent="0.25">
      <c r="A398" s="236" t="s">
        <v>321</v>
      </c>
      <c r="B398" s="252" t="s">
        <v>385</v>
      </c>
      <c r="C398" s="184" t="s">
        <v>386</v>
      </c>
      <c r="D398" s="244">
        <v>28940</v>
      </c>
      <c r="E398" s="235" t="s">
        <v>387</v>
      </c>
      <c r="F398" s="597" t="s">
        <v>877</v>
      </c>
      <c r="G398" s="182" t="s">
        <v>44</v>
      </c>
    </row>
    <row r="399" spans="1:7" ht="20.100000000000001" customHeight="1" x14ac:dyDescent="0.25">
      <c r="A399" s="236" t="s">
        <v>321</v>
      </c>
      <c r="B399" s="253" t="s">
        <v>385</v>
      </c>
      <c r="C399" s="196" t="s">
        <v>388</v>
      </c>
      <c r="D399" s="244">
        <v>14716</v>
      </c>
      <c r="E399" s="235" t="s">
        <v>389</v>
      </c>
      <c r="F399" s="597" t="s">
        <v>878</v>
      </c>
      <c r="G399" s="182" t="s">
        <v>44</v>
      </c>
    </row>
    <row r="400" spans="1:7" ht="20.100000000000001" customHeight="1" x14ac:dyDescent="0.25">
      <c r="A400" s="236" t="s">
        <v>321</v>
      </c>
      <c r="B400" s="253" t="s">
        <v>385</v>
      </c>
      <c r="C400" s="196" t="s">
        <v>390</v>
      </c>
      <c r="D400" s="200">
        <v>0.51</v>
      </c>
      <c r="E400" s="200">
        <v>0.53</v>
      </c>
      <c r="F400" s="234">
        <v>0.5</v>
      </c>
      <c r="G400" s="182" t="s">
        <v>46</v>
      </c>
    </row>
    <row r="401" spans="1:7" ht="20.100000000000001" customHeight="1" x14ac:dyDescent="0.25">
      <c r="A401" s="236" t="s">
        <v>321</v>
      </c>
      <c r="B401" s="253" t="s">
        <v>385</v>
      </c>
      <c r="C401" s="254" t="s">
        <v>330</v>
      </c>
      <c r="D401" s="244">
        <v>6372</v>
      </c>
      <c r="E401" s="235" t="s">
        <v>391</v>
      </c>
      <c r="F401" s="597" t="s">
        <v>879</v>
      </c>
      <c r="G401" s="182" t="s">
        <v>44</v>
      </c>
    </row>
    <row r="402" spans="1:7" ht="20.100000000000001" customHeight="1" x14ac:dyDescent="0.25">
      <c r="A402" s="236" t="s">
        <v>321</v>
      </c>
      <c r="B402" s="253" t="s">
        <v>385</v>
      </c>
      <c r="C402" s="254" t="s">
        <v>332</v>
      </c>
      <c r="D402" s="244">
        <v>8344</v>
      </c>
      <c r="E402" s="235" t="s">
        <v>392</v>
      </c>
      <c r="F402" s="597" t="s">
        <v>880</v>
      </c>
      <c r="G402" s="182" t="s">
        <v>44</v>
      </c>
    </row>
    <row r="403" spans="1:7" ht="20.100000000000001" customHeight="1" x14ac:dyDescent="0.25">
      <c r="A403" s="236" t="s">
        <v>321</v>
      </c>
      <c r="B403" s="255" t="s">
        <v>385</v>
      </c>
      <c r="C403" s="196" t="s">
        <v>393</v>
      </c>
      <c r="D403" s="244">
        <v>14224</v>
      </c>
      <c r="E403" s="235" t="s">
        <v>352</v>
      </c>
      <c r="F403" s="597" t="s">
        <v>881</v>
      </c>
      <c r="G403" s="182" t="s">
        <v>44</v>
      </c>
    </row>
    <row r="404" spans="1:7" ht="20.100000000000001" customHeight="1" x14ac:dyDescent="0.25">
      <c r="A404" s="631" t="s">
        <v>4</v>
      </c>
      <c r="B404" s="591"/>
      <c r="C404" s="591"/>
      <c r="D404" s="632"/>
      <c r="E404" s="632"/>
      <c r="F404" s="632"/>
      <c r="G404" s="633"/>
    </row>
    <row r="405" spans="1:7" ht="20.100000000000001" customHeight="1" x14ac:dyDescent="0.25">
      <c r="A405" s="257" t="s">
        <v>394</v>
      </c>
      <c r="B405" s="258" t="s">
        <v>395</v>
      </c>
      <c r="C405" s="184" t="s">
        <v>396</v>
      </c>
      <c r="D405" s="234">
        <v>0.89</v>
      </c>
      <c r="E405" s="259">
        <v>0.87</v>
      </c>
      <c r="F405" s="259">
        <v>0.88</v>
      </c>
      <c r="G405" s="182" t="s">
        <v>46</v>
      </c>
    </row>
    <row r="406" spans="1:7" ht="20.100000000000001" customHeight="1" x14ac:dyDescent="0.25">
      <c r="A406" s="260" t="s">
        <v>394</v>
      </c>
      <c r="B406" s="261" t="s">
        <v>395</v>
      </c>
      <c r="C406" s="184" t="s">
        <v>814</v>
      </c>
      <c r="D406" s="234">
        <v>0.83</v>
      </c>
      <c r="E406" s="259">
        <v>0.85</v>
      </c>
      <c r="F406" s="259">
        <v>0.86</v>
      </c>
      <c r="G406" s="182" t="s">
        <v>46</v>
      </c>
    </row>
    <row r="407" spans="1:7" ht="20.100000000000001" customHeight="1" x14ac:dyDescent="0.25">
      <c r="A407" s="260" t="s">
        <v>394</v>
      </c>
      <c r="B407" s="263" t="s">
        <v>397</v>
      </c>
      <c r="C407" s="170" t="s">
        <v>332</v>
      </c>
      <c r="D407" s="190">
        <v>0.88</v>
      </c>
      <c r="E407" s="259">
        <v>0.87</v>
      </c>
      <c r="F407" s="259">
        <v>0.87</v>
      </c>
      <c r="G407" s="182" t="s">
        <v>46</v>
      </c>
    </row>
    <row r="408" spans="1:7" ht="20.100000000000001" customHeight="1" x14ac:dyDescent="0.25">
      <c r="A408" s="260" t="s">
        <v>394</v>
      </c>
      <c r="B408" s="264" t="s">
        <v>397</v>
      </c>
      <c r="C408" s="170" t="s">
        <v>330</v>
      </c>
      <c r="D408" s="190">
        <v>0.9</v>
      </c>
      <c r="E408" s="259">
        <v>0.88</v>
      </c>
      <c r="F408" s="259">
        <v>0.89</v>
      </c>
      <c r="G408" s="182" t="s">
        <v>46</v>
      </c>
    </row>
    <row r="409" spans="1:7" ht="20.100000000000001" customHeight="1" x14ac:dyDescent="0.25">
      <c r="A409" s="260" t="s">
        <v>394</v>
      </c>
      <c r="B409" s="263" t="s">
        <v>398</v>
      </c>
      <c r="C409" s="265" t="s">
        <v>399</v>
      </c>
      <c r="D409" s="190">
        <v>0.91</v>
      </c>
      <c r="E409" s="259">
        <v>0.91</v>
      </c>
      <c r="F409" s="259">
        <v>0.91</v>
      </c>
      <c r="G409" s="182" t="s">
        <v>46</v>
      </c>
    </row>
    <row r="410" spans="1:7" ht="20.100000000000001" customHeight="1" x14ac:dyDescent="0.25">
      <c r="A410" s="260" t="s">
        <v>394</v>
      </c>
      <c r="B410" s="266" t="s">
        <v>398</v>
      </c>
      <c r="C410" s="265" t="s">
        <v>400</v>
      </c>
      <c r="D410" s="190">
        <v>0.89</v>
      </c>
      <c r="E410" s="259">
        <v>0.88</v>
      </c>
      <c r="F410" s="259">
        <v>0.88</v>
      </c>
      <c r="G410" s="182" t="s">
        <v>46</v>
      </c>
    </row>
    <row r="411" spans="1:7" ht="20.100000000000001" customHeight="1" x14ac:dyDescent="0.25">
      <c r="A411" s="260" t="s">
        <v>394</v>
      </c>
      <c r="B411" s="266" t="s">
        <v>398</v>
      </c>
      <c r="C411" s="265" t="s">
        <v>401</v>
      </c>
      <c r="D411" s="190">
        <v>0.88</v>
      </c>
      <c r="E411" s="259">
        <v>0.87</v>
      </c>
      <c r="F411" s="259">
        <v>0.87</v>
      </c>
      <c r="G411" s="182" t="s">
        <v>46</v>
      </c>
    </row>
    <row r="412" spans="1:7" ht="20.100000000000001" customHeight="1" x14ac:dyDescent="0.25">
      <c r="A412" s="260" t="s">
        <v>394</v>
      </c>
      <c r="B412" s="264" t="s">
        <v>398</v>
      </c>
      <c r="C412" s="265" t="s">
        <v>402</v>
      </c>
      <c r="D412" s="190">
        <v>0.91</v>
      </c>
      <c r="E412" s="259">
        <v>0.89</v>
      </c>
      <c r="F412" s="259">
        <v>0.89</v>
      </c>
      <c r="G412" s="182" t="s">
        <v>46</v>
      </c>
    </row>
    <row r="413" spans="1:7" ht="20.100000000000001" customHeight="1" x14ac:dyDescent="0.25">
      <c r="A413" s="260" t="s">
        <v>394</v>
      </c>
      <c r="B413" s="263" t="s">
        <v>403</v>
      </c>
      <c r="C413" s="265" t="s">
        <v>404</v>
      </c>
      <c r="D413" s="190">
        <v>0.89</v>
      </c>
      <c r="E413" s="259">
        <v>0.89</v>
      </c>
      <c r="F413" s="259">
        <v>0.89</v>
      </c>
      <c r="G413" s="182" t="s">
        <v>46</v>
      </c>
    </row>
    <row r="414" spans="1:7" ht="20.100000000000001" customHeight="1" x14ac:dyDescent="0.25">
      <c r="A414" s="260" t="s">
        <v>394</v>
      </c>
      <c r="B414" s="267" t="s">
        <v>403</v>
      </c>
      <c r="C414" s="265" t="s">
        <v>405</v>
      </c>
      <c r="D414" s="269">
        <v>0.89</v>
      </c>
      <c r="E414" s="270">
        <v>0.87</v>
      </c>
      <c r="F414" s="270">
        <v>0.87</v>
      </c>
      <c r="G414" s="182" t="s">
        <v>46</v>
      </c>
    </row>
    <row r="415" spans="1:7" ht="20.100000000000001" customHeight="1" x14ac:dyDescent="0.25">
      <c r="A415" s="260" t="s">
        <v>394</v>
      </c>
      <c r="B415" s="271" t="s">
        <v>406</v>
      </c>
      <c r="C415" s="272" t="s">
        <v>407</v>
      </c>
      <c r="D415" s="607">
        <v>88</v>
      </c>
      <c r="E415" s="608">
        <v>82</v>
      </c>
      <c r="F415" s="608">
        <v>83</v>
      </c>
      <c r="G415" s="182" t="s">
        <v>408</v>
      </c>
    </row>
    <row r="416" spans="1:7" ht="20.100000000000001" customHeight="1" x14ac:dyDescent="0.25">
      <c r="A416" s="260" t="s">
        <v>394</v>
      </c>
      <c r="B416" s="273" t="s">
        <v>409</v>
      </c>
      <c r="C416" s="184" t="s">
        <v>814</v>
      </c>
      <c r="D416" s="616">
        <v>0.83</v>
      </c>
      <c r="E416" s="617">
        <v>0.85</v>
      </c>
      <c r="F416" s="200">
        <v>0.86</v>
      </c>
      <c r="G416" s="182" t="s">
        <v>46</v>
      </c>
    </row>
    <row r="417" spans="1:7" ht="20.100000000000001" customHeight="1" x14ac:dyDescent="0.25">
      <c r="A417" s="260" t="s">
        <v>394</v>
      </c>
      <c r="B417" s="273" t="s">
        <v>409</v>
      </c>
      <c r="C417" s="170" t="s">
        <v>410</v>
      </c>
      <c r="D417" s="234">
        <v>0.89</v>
      </c>
      <c r="E417" s="259">
        <v>0.85</v>
      </c>
      <c r="F417" s="259">
        <v>0.86</v>
      </c>
      <c r="G417" s="182" t="s">
        <v>46</v>
      </c>
    </row>
    <row r="418" spans="1:7" ht="20.100000000000001" customHeight="1" x14ac:dyDescent="0.25">
      <c r="A418" s="260" t="s">
        <v>394</v>
      </c>
      <c r="B418" s="273" t="s">
        <v>409</v>
      </c>
      <c r="C418" s="170" t="s">
        <v>411</v>
      </c>
      <c r="D418" s="234">
        <v>0.09</v>
      </c>
      <c r="E418" s="259">
        <v>0.12</v>
      </c>
      <c r="F418" s="259">
        <v>0.11</v>
      </c>
      <c r="G418" s="182" t="s">
        <v>46</v>
      </c>
    </row>
    <row r="419" spans="1:7" ht="20.100000000000001" customHeight="1" x14ac:dyDescent="0.25">
      <c r="A419" s="260" t="s">
        <v>394</v>
      </c>
      <c r="B419" s="274" t="s">
        <v>409</v>
      </c>
      <c r="C419" s="275" t="s">
        <v>412</v>
      </c>
      <c r="D419" s="276">
        <v>0.02</v>
      </c>
      <c r="E419" s="277">
        <v>0.03</v>
      </c>
      <c r="F419" s="277">
        <v>0.03</v>
      </c>
      <c r="G419" s="182" t="s">
        <v>46</v>
      </c>
    </row>
    <row r="420" spans="1:7" ht="20.100000000000001" customHeight="1" x14ac:dyDescent="0.25">
      <c r="A420" s="631" t="s">
        <v>4</v>
      </c>
      <c r="B420" s="591"/>
      <c r="C420" s="591"/>
      <c r="D420" s="632"/>
      <c r="E420" s="632"/>
      <c r="F420" s="632"/>
      <c r="G420" s="633"/>
    </row>
    <row r="421" spans="1:7" ht="20.100000000000001" customHeight="1" x14ac:dyDescent="0.25">
      <c r="A421" s="278" t="s">
        <v>413</v>
      </c>
      <c r="B421" s="279" t="s">
        <v>414</v>
      </c>
      <c r="C421" s="185" t="s">
        <v>916</v>
      </c>
      <c r="D421" s="280">
        <v>2419298</v>
      </c>
      <c r="E421" s="280">
        <v>2994323</v>
      </c>
      <c r="F421" s="280">
        <v>1993667</v>
      </c>
      <c r="G421" s="182" t="s">
        <v>44</v>
      </c>
    </row>
    <row r="422" spans="1:7" ht="20.100000000000001" customHeight="1" x14ac:dyDescent="0.25">
      <c r="A422" s="281" t="s">
        <v>413</v>
      </c>
      <c r="B422" s="266" t="s">
        <v>415</v>
      </c>
      <c r="C422" s="609" t="s">
        <v>699</v>
      </c>
      <c r="D422" s="282">
        <v>254618</v>
      </c>
      <c r="E422" s="283">
        <v>175231</v>
      </c>
      <c r="F422" s="283">
        <v>243939</v>
      </c>
      <c r="G422" s="182" t="s">
        <v>44</v>
      </c>
    </row>
    <row r="423" spans="1:7" ht="20.100000000000001" customHeight="1" x14ac:dyDescent="0.25">
      <c r="A423" s="281" t="s">
        <v>413</v>
      </c>
      <c r="B423" s="266" t="s">
        <v>415</v>
      </c>
      <c r="C423" s="609" t="s">
        <v>416</v>
      </c>
      <c r="D423" s="282">
        <v>2164680</v>
      </c>
      <c r="E423" s="283">
        <v>2819092</v>
      </c>
      <c r="F423" s="283">
        <v>1749728</v>
      </c>
      <c r="G423" s="182" t="s">
        <v>44</v>
      </c>
    </row>
    <row r="424" spans="1:7" ht="20.100000000000001" customHeight="1" x14ac:dyDescent="0.25">
      <c r="A424" s="281" t="s">
        <v>413</v>
      </c>
      <c r="B424" s="266" t="s">
        <v>415</v>
      </c>
      <c r="C424" s="184" t="s">
        <v>917</v>
      </c>
      <c r="D424" s="282">
        <v>99327</v>
      </c>
      <c r="E424" s="283">
        <v>90097</v>
      </c>
      <c r="F424" s="283">
        <v>84867</v>
      </c>
      <c r="G424" s="182" t="s">
        <v>44</v>
      </c>
    </row>
    <row r="425" spans="1:7" ht="20.100000000000001" customHeight="1" x14ac:dyDescent="0.25">
      <c r="A425" s="281" t="s">
        <v>413</v>
      </c>
      <c r="B425" s="264" t="s">
        <v>415</v>
      </c>
      <c r="C425" s="170" t="s">
        <v>882</v>
      </c>
      <c r="D425" s="282">
        <f>(D421/D424)</f>
        <v>24.356901950124335</v>
      </c>
      <c r="E425" s="283">
        <f>(E421/E424)</f>
        <v>33.234436218742026</v>
      </c>
      <c r="F425" s="283">
        <v>23</v>
      </c>
      <c r="G425" s="182" t="s">
        <v>96</v>
      </c>
    </row>
    <row r="426" spans="1:7" ht="20.100000000000001" customHeight="1" x14ac:dyDescent="0.25">
      <c r="A426" s="281" t="s">
        <v>413</v>
      </c>
      <c r="B426" s="284" t="s">
        <v>417</v>
      </c>
      <c r="C426" s="184" t="s">
        <v>918</v>
      </c>
      <c r="D426" s="589">
        <f>(D427*D424)/1000000</f>
        <v>156.00000638999998</v>
      </c>
      <c r="E426" s="589">
        <v>119.8</v>
      </c>
      <c r="F426" s="589">
        <v>119.5</v>
      </c>
      <c r="G426" s="182" t="s">
        <v>47</v>
      </c>
    </row>
    <row r="427" spans="1:7" ht="20.100000000000001" customHeight="1" x14ac:dyDescent="0.25">
      <c r="A427" s="281" t="s">
        <v>413</v>
      </c>
      <c r="B427" s="88" t="s">
        <v>417</v>
      </c>
      <c r="C427" s="170" t="s">
        <v>418</v>
      </c>
      <c r="D427" s="589">
        <v>1570.57</v>
      </c>
      <c r="E427" s="589">
        <v>1329.6780136963496</v>
      </c>
      <c r="F427" s="589">
        <v>1408</v>
      </c>
      <c r="G427" s="182" t="s">
        <v>419</v>
      </c>
    </row>
    <row r="428" spans="1:7" ht="20.100000000000001" customHeight="1" x14ac:dyDescent="0.25">
      <c r="A428" s="281" t="s">
        <v>413</v>
      </c>
      <c r="B428" s="285" t="s">
        <v>420</v>
      </c>
      <c r="C428" s="184" t="s">
        <v>421</v>
      </c>
      <c r="D428" s="283">
        <v>1264.68</v>
      </c>
      <c r="E428" s="283">
        <v>1349.8879999999999</v>
      </c>
      <c r="F428" s="283">
        <v>1020.474</v>
      </c>
      <c r="G428" s="182" t="s">
        <v>422</v>
      </c>
    </row>
    <row r="429" spans="1:7" ht="20.100000000000001" customHeight="1" x14ac:dyDescent="0.25">
      <c r="A429" s="281" t="s">
        <v>413</v>
      </c>
      <c r="B429" s="286" t="s">
        <v>420</v>
      </c>
      <c r="C429" s="170" t="s">
        <v>423</v>
      </c>
      <c r="D429" s="598">
        <v>12.7</v>
      </c>
      <c r="E429" s="598">
        <v>15</v>
      </c>
      <c r="F429" s="598">
        <v>12</v>
      </c>
      <c r="G429" s="182" t="s">
        <v>424</v>
      </c>
    </row>
    <row r="430" spans="1:7" ht="20.100000000000001" customHeight="1" x14ac:dyDescent="0.25">
      <c r="A430" s="281" t="s">
        <v>413</v>
      </c>
      <c r="B430" s="287" t="s">
        <v>698</v>
      </c>
      <c r="C430" s="170" t="s">
        <v>347</v>
      </c>
      <c r="D430" s="598">
        <v>11.9</v>
      </c>
      <c r="E430" s="598">
        <v>13.86347182876928</v>
      </c>
      <c r="F430" s="598">
        <v>19</v>
      </c>
      <c r="G430" s="182" t="s">
        <v>424</v>
      </c>
    </row>
    <row r="431" spans="1:7" ht="20.100000000000001" customHeight="1" x14ac:dyDescent="0.25">
      <c r="A431" s="281" t="s">
        <v>413</v>
      </c>
      <c r="B431" s="288" t="s">
        <v>698</v>
      </c>
      <c r="C431" s="170" t="s">
        <v>425</v>
      </c>
      <c r="D431" s="598">
        <v>13</v>
      </c>
      <c r="E431" s="598">
        <v>15.069416498993963</v>
      </c>
      <c r="F431" s="599">
        <v>10.5</v>
      </c>
      <c r="G431" s="182" t="s">
        <v>424</v>
      </c>
    </row>
    <row r="432" spans="1:7" ht="20.100000000000001" customHeight="1" x14ac:dyDescent="0.25">
      <c r="A432" s="281" t="s">
        <v>413</v>
      </c>
      <c r="B432" s="286" t="s">
        <v>698</v>
      </c>
      <c r="C432" s="170" t="s">
        <v>426</v>
      </c>
      <c r="D432" s="598">
        <v>11.2</v>
      </c>
      <c r="E432" s="598">
        <v>15.921958423264796</v>
      </c>
      <c r="F432" s="599">
        <v>14.28</v>
      </c>
      <c r="G432" s="182" t="s">
        <v>424</v>
      </c>
    </row>
    <row r="433" spans="1:7" ht="20.100000000000001" customHeight="1" x14ac:dyDescent="0.25">
      <c r="A433" s="281" t="s">
        <v>413</v>
      </c>
      <c r="B433" s="287" t="s">
        <v>427</v>
      </c>
      <c r="C433" s="170" t="s">
        <v>330</v>
      </c>
      <c r="D433" s="600">
        <v>12</v>
      </c>
      <c r="E433" s="601">
        <v>16.084283338066452</v>
      </c>
      <c r="F433" s="601">
        <v>11</v>
      </c>
      <c r="G433" s="182" t="s">
        <v>424</v>
      </c>
    </row>
    <row r="434" spans="1:7" ht="20.100000000000001" customHeight="1" x14ac:dyDescent="0.25">
      <c r="A434" s="281" t="s">
        <v>413</v>
      </c>
      <c r="B434" s="286" t="s">
        <v>427</v>
      </c>
      <c r="C434" s="170" t="s">
        <v>332</v>
      </c>
      <c r="D434" s="600">
        <v>13</v>
      </c>
      <c r="E434" s="601">
        <v>13.651437535233706</v>
      </c>
      <c r="F434" s="601">
        <v>13</v>
      </c>
      <c r="G434" s="182" t="s">
        <v>424</v>
      </c>
    </row>
    <row r="435" spans="1:7" ht="20.100000000000001" customHeight="1" x14ac:dyDescent="0.25">
      <c r="A435" s="281" t="s">
        <v>413</v>
      </c>
      <c r="B435" s="287" t="s">
        <v>428</v>
      </c>
      <c r="C435" s="170" t="s">
        <v>337</v>
      </c>
      <c r="D435" s="598">
        <v>12.39</v>
      </c>
      <c r="E435" s="601">
        <v>14.465636600782583</v>
      </c>
      <c r="F435" s="601">
        <v>12</v>
      </c>
      <c r="G435" s="182" t="s">
        <v>424</v>
      </c>
    </row>
    <row r="436" spans="1:7" ht="20.100000000000001" customHeight="1" x14ac:dyDescent="0.25">
      <c r="A436" s="281" t="s">
        <v>413</v>
      </c>
      <c r="B436" s="288" t="s">
        <v>428</v>
      </c>
      <c r="C436" s="170" t="s">
        <v>335</v>
      </c>
      <c r="D436" s="598">
        <v>14.12</v>
      </c>
      <c r="E436" s="601">
        <v>16.451353874883285</v>
      </c>
      <c r="F436" s="601">
        <v>12</v>
      </c>
      <c r="G436" s="182" t="s">
        <v>424</v>
      </c>
    </row>
    <row r="437" spans="1:7" ht="20.100000000000001" customHeight="1" x14ac:dyDescent="0.25">
      <c r="A437" s="281" t="s">
        <v>413</v>
      </c>
      <c r="B437" s="288" t="s">
        <v>428</v>
      </c>
      <c r="C437" s="170" t="s">
        <v>339</v>
      </c>
      <c r="D437" s="598">
        <v>11.02</v>
      </c>
      <c r="E437" s="601">
        <v>12.593465909090909</v>
      </c>
      <c r="F437" s="601">
        <v>11</v>
      </c>
      <c r="G437" s="182" t="s">
        <v>424</v>
      </c>
    </row>
    <row r="438" spans="1:7" ht="20.100000000000001" customHeight="1" x14ac:dyDescent="0.25">
      <c r="A438" s="281" t="s">
        <v>413</v>
      </c>
      <c r="B438" s="289" t="s">
        <v>429</v>
      </c>
      <c r="C438" s="170" t="s">
        <v>341</v>
      </c>
      <c r="D438" s="602" t="s">
        <v>79</v>
      </c>
      <c r="E438" s="598">
        <v>17.3716148445336</v>
      </c>
      <c r="F438" s="599">
        <v>12.5</v>
      </c>
      <c r="G438" s="182" t="s">
        <v>44</v>
      </c>
    </row>
    <row r="439" spans="1:7" ht="20.100000000000001" customHeight="1" x14ac:dyDescent="0.25">
      <c r="A439" s="281" t="s">
        <v>413</v>
      </c>
      <c r="B439" s="84" t="s">
        <v>429</v>
      </c>
      <c r="C439" s="170" t="s">
        <v>430</v>
      </c>
      <c r="D439" s="602" t="s">
        <v>79</v>
      </c>
      <c r="E439" s="598">
        <v>13.721049314636836</v>
      </c>
      <c r="F439" s="598">
        <v>12</v>
      </c>
      <c r="G439" s="182" t="s">
        <v>44</v>
      </c>
    </row>
    <row r="440" spans="1:7" ht="20.100000000000001" customHeight="1" x14ac:dyDescent="0.25">
      <c r="A440" s="281" t="s">
        <v>413</v>
      </c>
      <c r="B440" s="84" t="s">
        <v>429</v>
      </c>
      <c r="C440" s="170" t="s">
        <v>345</v>
      </c>
      <c r="D440" s="602" t="s">
        <v>79</v>
      </c>
      <c r="E440" s="598">
        <v>8.6573344998541852</v>
      </c>
      <c r="F440" s="598">
        <v>9</v>
      </c>
      <c r="G440" s="182" t="s">
        <v>44</v>
      </c>
    </row>
    <row r="441" spans="1:7" ht="20.100000000000001" customHeight="1" x14ac:dyDescent="0.25">
      <c r="A441" s="281" t="s">
        <v>413</v>
      </c>
      <c r="B441" s="448" t="s">
        <v>431</v>
      </c>
      <c r="C441" s="170" t="s">
        <v>432</v>
      </c>
      <c r="D441" s="282">
        <v>7737</v>
      </c>
      <c r="E441" s="283">
        <v>8803</v>
      </c>
      <c r="F441" s="283">
        <v>6674</v>
      </c>
      <c r="G441" s="182" t="s">
        <v>44</v>
      </c>
    </row>
    <row r="442" spans="1:7" ht="20.100000000000001" customHeight="1" x14ac:dyDescent="0.25">
      <c r="A442" s="281" t="s">
        <v>413</v>
      </c>
      <c r="B442" s="450" t="s">
        <v>431</v>
      </c>
      <c r="C442" s="170" t="s">
        <v>433</v>
      </c>
      <c r="D442" s="282">
        <v>77434</v>
      </c>
      <c r="E442" s="283">
        <v>68586</v>
      </c>
      <c r="F442" s="283">
        <v>65780</v>
      </c>
      <c r="G442" s="182" t="s">
        <v>44</v>
      </c>
    </row>
    <row r="443" spans="1:7" ht="20.100000000000001" customHeight="1" x14ac:dyDescent="0.25">
      <c r="A443" s="281" t="s">
        <v>413</v>
      </c>
      <c r="B443" s="447" t="s">
        <v>431</v>
      </c>
      <c r="C443" s="170" t="s">
        <v>347</v>
      </c>
      <c r="D443" s="282">
        <v>14156</v>
      </c>
      <c r="E443" s="283">
        <v>12708</v>
      </c>
      <c r="F443" s="283">
        <v>12413</v>
      </c>
      <c r="G443" s="182" t="s">
        <v>44</v>
      </c>
    </row>
    <row r="444" spans="1:7" ht="20.100000000000001" customHeight="1" x14ac:dyDescent="0.25">
      <c r="A444" s="281" t="s">
        <v>413</v>
      </c>
      <c r="B444" s="449" t="s">
        <v>434</v>
      </c>
      <c r="C444" s="171" t="s">
        <v>332</v>
      </c>
      <c r="D444" s="290" t="s">
        <v>79</v>
      </c>
      <c r="E444" s="283">
        <v>49298</v>
      </c>
      <c r="F444" s="283">
        <v>46198</v>
      </c>
      <c r="G444" s="182" t="s">
        <v>44</v>
      </c>
    </row>
    <row r="445" spans="1:7" ht="20.100000000000001" customHeight="1" x14ac:dyDescent="0.25">
      <c r="A445" s="281" t="s">
        <v>413</v>
      </c>
      <c r="B445" s="451" t="s">
        <v>434</v>
      </c>
      <c r="C445" s="457" t="s">
        <v>330</v>
      </c>
      <c r="D445" s="290" t="s">
        <v>79</v>
      </c>
      <c r="E445" s="283">
        <v>40799</v>
      </c>
      <c r="F445" s="283">
        <v>38631</v>
      </c>
      <c r="G445" s="182" t="s">
        <v>44</v>
      </c>
    </row>
    <row r="446" spans="1:7" ht="20.100000000000001" customHeight="1" x14ac:dyDescent="0.25">
      <c r="A446" s="281" t="s">
        <v>413</v>
      </c>
      <c r="B446" s="448" t="s">
        <v>435</v>
      </c>
      <c r="C446" s="456" t="s">
        <v>337</v>
      </c>
      <c r="D446" s="290" t="s">
        <v>79</v>
      </c>
      <c r="E446" s="283">
        <v>59802</v>
      </c>
      <c r="F446" s="283">
        <v>57282</v>
      </c>
      <c r="G446" s="182" t="s">
        <v>44</v>
      </c>
    </row>
    <row r="447" spans="1:7" ht="20.100000000000001" customHeight="1" x14ac:dyDescent="0.25">
      <c r="A447" s="281" t="s">
        <v>413</v>
      </c>
      <c r="B447" s="450" t="s">
        <v>435</v>
      </c>
      <c r="C447" s="171" t="s">
        <v>335</v>
      </c>
      <c r="D447" s="290" t="s">
        <v>79</v>
      </c>
      <c r="E447" s="283">
        <v>26775</v>
      </c>
      <c r="F447" s="283">
        <v>24848</v>
      </c>
      <c r="G447" s="182" t="s">
        <v>44</v>
      </c>
    </row>
    <row r="448" spans="1:7" ht="20.100000000000001" customHeight="1" x14ac:dyDescent="0.25">
      <c r="A448" s="281" t="s">
        <v>413</v>
      </c>
      <c r="B448" s="451" t="s">
        <v>435</v>
      </c>
      <c r="C448" s="457" t="s">
        <v>436</v>
      </c>
      <c r="D448" s="290" t="s">
        <v>79</v>
      </c>
      <c r="E448" s="283">
        <v>3520</v>
      </c>
      <c r="F448" s="283">
        <v>2737</v>
      </c>
      <c r="G448" s="182" t="s">
        <v>44</v>
      </c>
    </row>
    <row r="449" spans="1:7" ht="20.100000000000001" customHeight="1" x14ac:dyDescent="0.25">
      <c r="A449" s="281" t="s">
        <v>413</v>
      </c>
      <c r="B449" s="448" t="s">
        <v>437</v>
      </c>
      <c r="C449" s="456" t="s">
        <v>341</v>
      </c>
      <c r="D449" s="290" t="s">
        <v>79</v>
      </c>
      <c r="E449" s="283">
        <v>35892</v>
      </c>
      <c r="F449" s="283">
        <v>32388</v>
      </c>
      <c r="G449" s="182" t="s">
        <v>44</v>
      </c>
    </row>
    <row r="450" spans="1:7" ht="20.100000000000001" customHeight="1" x14ac:dyDescent="0.25">
      <c r="A450" s="281" t="s">
        <v>413</v>
      </c>
      <c r="B450" s="450" t="s">
        <v>437</v>
      </c>
      <c r="C450" s="171" t="s">
        <v>430</v>
      </c>
      <c r="D450" s="290" t="s">
        <v>79</v>
      </c>
      <c r="E450" s="283">
        <v>50776</v>
      </c>
      <c r="F450" s="283">
        <v>49005</v>
      </c>
      <c r="G450" s="182" t="s">
        <v>44</v>
      </c>
    </row>
    <row r="451" spans="1:7" ht="20.100000000000001" customHeight="1" x14ac:dyDescent="0.25">
      <c r="A451" s="281" t="s">
        <v>413</v>
      </c>
      <c r="B451" s="451" t="s">
        <v>437</v>
      </c>
      <c r="C451" s="457" t="s">
        <v>345</v>
      </c>
      <c r="D451" s="290" t="s">
        <v>79</v>
      </c>
      <c r="E451" s="283">
        <v>3429</v>
      </c>
      <c r="F451" s="283">
        <v>3474</v>
      </c>
      <c r="G451" s="182" t="s">
        <v>44</v>
      </c>
    </row>
    <row r="452" spans="1:7" ht="20.100000000000001" customHeight="1" x14ac:dyDescent="0.25">
      <c r="A452" s="281" t="s">
        <v>413</v>
      </c>
      <c r="B452" s="448" t="s">
        <v>438</v>
      </c>
      <c r="C452" s="458" t="s">
        <v>919</v>
      </c>
      <c r="D452" s="282">
        <v>7928</v>
      </c>
      <c r="E452" s="283">
        <v>7946</v>
      </c>
      <c r="F452" s="283">
        <v>10595</v>
      </c>
      <c r="G452" s="182" t="s">
        <v>44</v>
      </c>
    </row>
    <row r="453" spans="1:7" ht="20.100000000000001" customHeight="1" x14ac:dyDescent="0.25">
      <c r="A453" s="281" t="s">
        <v>413</v>
      </c>
      <c r="B453" s="450" t="s">
        <v>438</v>
      </c>
      <c r="C453" s="170" t="s">
        <v>439</v>
      </c>
      <c r="D453" s="282">
        <v>5500</v>
      </c>
      <c r="E453" s="283">
        <v>5500</v>
      </c>
      <c r="F453" s="283">
        <v>5500</v>
      </c>
      <c r="G453" s="182" t="s">
        <v>44</v>
      </c>
    </row>
    <row r="454" spans="1:7" ht="20.100000000000001" customHeight="1" x14ac:dyDescent="0.25">
      <c r="A454" s="281" t="s">
        <v>413</v>
      </c>
      <c r="B454" s="450" t="s">
        <v>438</v>
      </c>
      <c r="C454" s="170" t="s">
        <v>440</v>
      </c>
      <c r="D454" s="282">
        <v>109</v>
      </c>
      <c r="E454" s="283">
        <v>117</v>
      </c>
      <c r="F454" s="283">
        <v>551</v>
      </c>
      <c r="G454" s="182" t="s">
        <v>44</v>
      </c>
    </row>
    <row r="455" spans="1:7" ht="20.100000000000001" customHeight="1" x14ac:dyDescent="0.25">
      <c r="A455" s="281" t="s">
        <v>413</v>
      </c>
      <c r="B455" s="450" t="s">
        <v>438</v>
      </c>
      <c r="C455" s="171" t="s">
        <v>441</v>
      </c>
      <c r="D455" s="282">
        <v>325</v>
      </c>
      <c r="E455" s="283">
        <v>416</v>
      </c>
      <c r="F455" s="283">
        <v>1049</v>
      </c>
      <c r="G455" s="182" t="s">
        <v>44</v>
      </c>
    </row>
    <row r="456" spans="1:7" ht="20.100000000000001" customHeight="1" x14ac:dyDescent="0.25">
      <c r="A456" s="281" t="s">
        <v>413</v>
      </c>
      <c r="B456" s="451" t="s">
        <v>438</v>
      </c>
      <c r="C456" s="457" t="s">
        <v>442</v>
      </c>
      <c r="D456" s="292">
        <v>1994</v>
      </c>
      <c r="E456" s="293">
        <v>1913</v>
      </c>
      <c r="F456" s="293">
        <v>3495</v>
      </c>
      <c r="G456" s="182" t="s">
        <v>44</v>
      </c>
    </row>
    <row r="457" spans="1:7" ht="20.100000000000001" customHeight="1" x14ac:dyDescent="0.25">
      <c r="A457" s="631" t="s">
        <v>4</v>
      </c>
      <c r="B457" s="591"/>
      <c r="C457" s="591"/>
      <c r="D457" s="632"/>
      <c r="E457" s="632"/>
      <c r="F457" s="632"/>
      <c r="G457" s="633"/>
    </row>
    <row r="458" spans="1:7" ht="20.100000000000001" customHeight="1" x14ac:dyDescent="0.25">
      <c r="A458" s="257" t="s">
        <v>22</v>
      </c>
      <c r="B458" s="294" t="s">
        <v>443</v>
      </c>
      <c r="C458" s="295" t="s">
        <v>920</v>
      </c>
      <c r="D458" s="589">
        <v>31.3</v>
      </c>
      <c r="E458" s="589">
        <v>32.4</v>
      </c>
      <c r="F458" s="589">
        <v>35.618000000000002</v>
      </c>
      <c r="G458" s="182" t="s">
        <v>40</v>
      </c>
    </row>
    <row r="459" spans="1:7" ht="20.100000000000001" customHeight="1" x14ac:dyDescent="0.25">
      <c r="A459" s="260" t="s">
        <v>22</v>
      </c>
      <c r="B459" s="296" t="s">
        <v>443</v>
      </c>
      <c r="C459" s="184" t="s">
        <v>444</v>
      </c>
      <c r="D459" s="603">
        <f>2922/1212</f>
        <v>2.4108910891089108</v>
      </c>
      <c r="E459" s="603">
        <f>3055/1320</f>
        <v>2.3143939393939394</v>
      </c>
      <c r="F459" s="603">
        <v>2.2599999999999998</v>
      </c>
      <c r="G459" s="182" t="s">
        <v>445</v>
      </c>
    </row>
    <row r="460" spans="1:7" ht="20.100000000000001" customHeight="1" x14ac:dyDescent="0.25">
      <c r="A460" s="260" t="s">
        <v>22</v>
      </c>
      <c r="B460" s="299" t="s">
        <v>446</v>
      </c>
      <c r="C460" s="170" t="s">
        <v>447</v>
      </c>
      <c r="D460" s="297">
        <v>1</v>
      </c>
      <c r="E460" s="297">
        <v>1</v>
      </c>
      <c r="F460" s="297">
        <v>1</v>
      </c>
      <c r="G460" s="182" t="s">
        <v>445</v>
      </c>
    </row>
    <row r="461" spans="1:7" ht="20.100000000000001" customHeight="1" x14ac:dyDescent="0.25">
      <c r="A461" s="260" t="s">
        <v>22</v>
      </c>
      <c r="B461" s="301" t="s">
        <v>446</v>
      </c>
      <c r="C461" s="170" t="s">
        <v>448</v>
      </c>
      <c r="D461" s="297">
        <v>0.93</v>
      </c>
      <c r="E461" s="297">
        <v>0.92</v>
      </c>
      <c r="F461" s="297" t="s">
        <v>815</v>
      </c>
      <c r="G461" s="182" t="s">
        <v>445</v>
      </c>
    </row>
    <row r="462" spans="1:7" ht="20.100000000000001" customHeight="1" x14ac:dyDescent="0.25">
      <c r="A462" s="260" t="s">
        <v>22</v>
      </c>
      <c r="B462" s="301" t="s">
        <v>446</v>
      </c>
      <c r="C462" s="170" t="s">
        <v>449</v>
      </c>
      <c r="D462" s="297">
        <v>0.95</v>
      </c>
      <c r="E462" s="297">
        <v>0.95</v>
      </c>
      <c r="F462" s="297" t="s">
        <v>816</v>
      </c>
      <c r="G462" s="182" t="s">
        <v>445</v>
      </c>
    </row>
    <row r="463" spans="1:7" ht="20.100000000000001" customHeight="1" x14ac:dyDescent="0.25">
      <c r="A463" s="260" t="s">
        <v>22</v>
      </c>
      <c r="B463" s="301" t="s">
        <v>446</v>
      </c>
      <c r="C463" s="170" t="s">
        <v>450</v>
      </c>
      <c r="D463" s="297">
        <v>0.84</v>
      </c>
      <c r="E463" s="297">
        <v>0.84</v>
      </c>
      <c r="F463" s="297" t="s">
        <v>817</v>
      </c>
      <c r="G463" s="182" t="s">
        <v>445</v>
      </c>
    </row>
    <row r="464" spans="1:7" ht="20.100000000000001" customHeight="1" x14ac:dyDescent="0.25">
      <c r="A464" s="260" t="s">
        <v>22</v>
      </c>
      <c r="B464" s="301" t="s">
        <v>446</v>
      </c>
      <c r="C464" s="170" t="s">
        <v>274</v>
      </c>
      <c r="D464" s="297">
        <v>0.82</v>
      </c>
      <c r="E464" s="297">
        <v>0.84</v>
      </c>
      <c r="F464" s="297" t="s">
        <v>804</v>
      </c>
      <c r="G464" s="182" t="s">
        <v>445</v>
      </c>
    </row>
    <row r="465" spans="1:7" ht="20.100000000000001" customHeight="1" x14ac:dyDescent="0.25">
      <c r="A465" s="260" t="s">
        <v>22</v>
      </c>
      <c r="B465" s="301" t="s">
        <v>446</v>
      </c>
      <c r="C465" s="170" t="s">
        <v>451</v>
      </c>
      <c r="D465" s="297">
        <v>0.97</v>
      </c>
      <c r="E465" s="297">
        <v>0.98</v>
      </c>
      <c r="F465" s="297" t="s">
        <v>818</v>
      </c>
      <c r="G465" s="182" t="s">
        <v>445</v>
      </c>
    </row>
    <row r="466" spans="1:7" ht="20.100000000000001" customHeight="1" x14ac:dyDescent="0.25">
      <c r="A466" s="260" t="s">
        <v>22</v>
      </c>
      <c r="B466" s="301" t="s">
        <v>446</v>
      </c>
      <c r="C466" s="170" t="s">
        <v>276</v>
      </c>
      <c r="D466" s="297">
        <v>1</v>
      </c>
      <c r="E466" s="297">
        <v>1</v>
      </c>
      <c r="F466" s="297">
        <v>1</v>
      </c>
      <c r="G466" s="182" t="s">
        <v>445</v>
      </c>
    </row>
    <row r="467" spans="1:7" ht="20.100000000000001" customHeight="1" x14ac:dyDescent="0.25">
      <c r="A467" s="260" t="s">
        <v>22</v>
      </c>
      <c r="B467" s="301" t="s">
        <v>446</v>
      </c>
      <c r="C467" s="170" t="s">
        <v>278</v>
      </c>
      <c r="D467" s="297">
        <v>1</v>
      </c>
      <c r="E467" s="297">
        <v>1</v>
      </c>
      <c r="F467" s="297">
        <v>1</v>
      </c>
      <c r="G467" s="182" t="s">
        <v>445</v>
      </c>
    </row>
    <row r="468" spans="1:7" ht="20.100000000000001" customHeight="1" x14ac:dyDescent="0.25">
      <c r="A468" s="260" t="s">
        <v>22</v>
      </c>
      <c r="B468" s="301" t="s">
        <v>446</v>
      </c>
      <c r="C468" s="170" t="s">
        <v>277</v>
      </c>
      <c r="D468" s="297">
        <v>1</v>
      </c>
      <c r="E468" s="297">
        <v>1</v>
      </c>
      <c r="F468" s="297">
        <v>1</v>
      </c>
      <c r="G468" s="182" t="s">
        <v>445</v>
      </c>
    </row>
    <row r="469" spans="1:7" ht="20.100000000000001" customHeight="1" x14ac:dyDescent="0.25">
      <c r="A469" s="260" t="s">
        <v>22</v>
      </c>
      <c r="B469" s="300" t="s">
        <v>452</v>
      </c>
      <c r="C469" s="170" t="s">
        <v>447</v>
      </c>
      <c r="D469" s="297">
        <v>1</v>
      </c>
      <c r="E469" s="297">
        <v>1</v>
      </c>
      <c r="F469" s="297">
        <v>1</v>
      </c>
      <c r="G469" s="182" t="s">
        <v>44</v>
      </c>
    </row>
    <row r="470" spans="1:7" ht="20.100000000000001" customHeight="1" x14ac:dyDescent="0.25">
      <c r="A470" s="260" t="s">
        <v>22</v>
      </c>
      <c r="B470" s="302" t="s">
        <v>452</v>
      </c>
      <c r="C470" s="170" t="s">
        <v>448</v>
      </c>
      <c r="D470" s="297">
        <v>0.97</v>
      </c>
      <c r="E470" s="297">
        <v>1</v>
      </c>
      <c r="F470" s="297" t="s">
        <v>819</v>
      </c>
      <c r="G470" s="182" t="s">
        <v>44</v>
      </c>
    </row>
    <row r="471" spans="1:7" ht="20.100000000000001" customHeight="1" x14ac:dyDescent="0.25">
      <c r="A471" s="260" t="s">
        <v>22</v>
      </c>
      <c r="B471" s="302" t="s">
        <v>452</v>
      </c>
      <c r="C471" s="170" t="s">
        <v>449</v>
      </c>
      <c r="D471" s="297">
        <v>0.96</v>
      </c>
      <c r="E471" s="297">
        <v>0.97</v>
      </c>
      <c r="F471" s="297" t="s">
        <v>820</v>
      </c>
      <c r="G471" s="182" t="s">
        <v>44</v>
      </c>
    </row>
    <row r="472" spans="1:7" ht="20.100000000000001" customHeight="1" x14ac:dyDescent="0.25">
      <c r="A472" s="260" t="s">
        <v>22</v>
      </c>
      <c r="B472" s="302" t="s">
        <v>452</v>
      </c>
      <c r="C472" s="170" t="s">
        <v>450</v>
      </c>
      <c r="D472" s="297">
        <v>0.87</v>
      </c>
      <c r="E472" s="297">
        <v>0.89</v>
      </c>
      <c r="F472" s="297" t="s">
        <v>813</v>
      </c>
      <c r="G472" s="182" t="s">
        <v>44</v>
      </c>
    </row>
    <row r="473" spans="1:7" ht="20.100000000000001" customHeight="1" x14ac:dyDescent="0.25">
      <c r="A473" s="260" t="s">
        <v>22</v>
      </c>
      <c r="B473" s="302" t="s">
        <v>452</v>
      </c>
      <c r="C473" s="170" t="s">
        <v>274</v>
      </c>
      <c r="D473" s="297">
        <v>0.81</v>
      </c>
      <c r="E473" s="297">
        <v>0.82</v>
      </c>
      <c r="F473" s="297" t="s">
        <v>821</v>
      </c>
      <c r="G473" s="182" t="s">
        <v>44</v>
      </c>
    </row>
    <row r="474" spans="1:7" ht="20.100000000000001" customHeight="1" x14ac:dyDescent="0.25">
      <c r="A474" s="260" t="s">
        <v>22</v>
      </c>
      <c r="B474" s="302" t="s">
        <v>452</v>
      </c>
      <c r="C474" s="170" t="s">
        <v>451</v>
      </c>
      <c r="D474" s="297">
        <v>0.89</v>
      </c>
      <c r="E474" s="297">
        <v>0.89</v>
      </c>
      <c r="F474" s="297" t="s">
        <v>813</v>
      </c>
      <c r="G474" s="182" t="s">
        <v>44</v>
      </c>
    </row>
    <row r="475" spans="1:7" ht="20.100000000000001" customHeight="1" x14ac:dyDescent="0.25">
      <c r="A475" s="260" t="s">
        <v>22</v>
      </c>
      <c r="B475" s="302" t="s">
        <v>452</v>
      </c>
      <c r="C475" s="170" t="s">
        <v>276</v>
      </c>
      <c r="D475" s="297">
        <v>1</v>
      </c>
      <c r="E475" s="297">
        <v>1</v>
      </c>
      <c r="F475" s="297">
        <v>1</v>
      </c>
      <c r="G475" s="182" t="s">
        <v>44</v>
      </c>
    </row>
    <row r="476" spans="1:7" ht="20.100000000000001" customHeight="1" x14ac:dyDescent="0.25">
      <c r="A476" s="260" t="s">
        <v>22</v>
      </c>
      <c r="B476" s="302" t="s">
        <v>452</v>
      </c>
      <c r="C476" s="170" t="s">
        <v>278</v>
      </c>
      <c r="D476" s="297">
        <v>1</v>
      </c>
      <c r="E476" s="297">
        <v>1</v>
      </c>
      <c r="F476" s="297">
        <v>1</v>
      </c>
      <c r="G476" s="182" t="s">
        <v>44</v>
      </c>
    </row>
    <row r="477" spans="1:7" ht="20.100000000000001" customHeight="1" x14ac:dyDescent="0.25">
      <c r="A477" s="260" t="s">
        <v>22</v>
      </c>
      <c r="B477" s="303" t="s">
        <v>452</v>
      </c>
      <c r="C477" s="170" t="s">
        <v>277</v>
      </c>
      <c r="D477" s="297">
        <v>1</v>
      </c>
      <c r="E477" s="297">
        <v>1</v>
      </c>
      <c r="F477" s="297">
        <v>1</v>
      </c>
      <c r="G477" s="182" t="s">
        <v>44</v>
      </c>
    </row>
    <row r="478" spans="1:7" ht="20.100000000000001" customHeight="1" x14ac:dyDescent="0.25">
      <c r="A478" s="631" t="s">
        <v>4</v>
      </c>
      <c r="B478" s="591"/>
      <c r="C478" s="591"/>
      <c r="D478" s="632"/>
      <c r="E478" s="632"/>
      <c r="F478" s="632"/>
      <c r="G478" s="633"/>
    </row>
    <row r="479" spans="1:7" ht="20.100000000000001" customHeight="1" x14ac:dyDescent="0.25">
      <c r="A479" s="278" t="s">
        <v>453</v>
      </c>
      <c r="B479" s="304" t="s">
        <v>454</v>
      </c>
      <c r="C479" s="305" t="s">
        <v>883</v>
      </c>
      <c r="D479" s="306">
        <f>68%*D255</f>
        <v>63097.880000000005</v>
      </c>
      <c r="E479" s="306">
        <v>84097</v>
      </c>
      <c r="F479" s="306">
        <v>86259</v>
      </c>
      <c r="G479" s="182" t="s">
        <v>44</v>
      </c>
    </row>
    <row r="480" spans="1:7" ht="20.100000000000001" customHeight="1" x14ac:dyDescent="0.25">
      <c r="A480" s="281" t="s">
        <v>453</v>
      </c>
      <c r="B480" s="307" t="s">
        <v>454</v>
      </c>
      <c r="C480" s="195" t="s">
        <v>456</v>
      </c>
      <c r="D480" s="308">
        <v>0.94</v>
      </c>
      <c r="E480" s="308">
        <v>0.96</v>
      </c>
      <c r="F480" s="308">
        <v>0.96899999999999997</v>
      </c>
      <c r="G480" s="182" t="s">
        <v>46</v>
      </c>
    </row>
    <row r="481" spans="1:7" ht="20.100000000000001" customHeight="1" x14ac:dyDescent="0.25">
      <c r="A481" s="281" t="s">
        <v>453</v>
      </c>
      <c r="B481" s="307" t="s">
        <v>454</v>
      </c>
      <c r="C481" s="195" t="s">
        <v>876</v>
      </c>
      <c r="D481" s="200">
        <v>0.98699999999999999</v>
      </c>
      <c r="E481" s="200">
        <v>0.997</v>
      </c>
      <c r="F481" s="200">
        <v>0.997</v>
      </c>
      <c r="G481" s="182" t="s">
        <v>46</v>
      </c>
    </row>
    <row r="482" spans="1:7" ht="20.100000000000001" customHeight="1" x14ac:dyDescent="0.25">
      <c r="A482" s="281" t="s">
        <v>453</v>
      </c>
      <c r="B482" s="307" t="s">
        <v>454</v>
      </c>
      <c r="C482" s="195" t="s">
        <v>700</v>
      </c>
      <c r="D482" s="200">
        <f>38000/D255</f>
        <v>0.40952247524005558</v>
      </c>
      <c r="E482" s="200">
        <v>0.4</v>
      </c>
      <c r="F482" s="200">
        <v>0.45</v>
      </c>
      <c r="G482" s="182" t="s">
        <v>46</v>
      </c>
    </row>
    <row r="483" spans="1:7" ht="20.100000000000001" customHeight="1" x14ac:dyDescent="0.25">
      <c r="A483" s="281" t="s">
        <v>453</v>
      </c>
      <c r="B483" s="307" t="s">
        <v>454</v>
      </c>
      <c r="C483" s="195" t="s">
        <v>884</v>
      </c>
      <c r="D483" s="309">
        <v>24</v>
      </c>
      <c r="E483" s="309">
        <v>31</v>
      </c>
      <c r="F483" s="309">
        <v>11.8</v>
      </c>
      <c r="G483" s="182" t="s">
        <v>94</v>
      </c>
    </row>
    <row r="484" spans="1:7" ht="20.100000000000001" customHeight="1" x14ac:dyDescent="0.25">
      <c r="A484" s="281" t="s">
        <v>453</v>
      </c>
      <c r="B484" s="307" t="s">
        <v>454</v>
      </c>
      <c r="C484" s="195" t="s">
        <v>921</v>
      </c>
      <c r="D484" s="310">
        <v>205</v>
      </c>
      <c r="E484" s="310">
        <v>413</v>
      </c>
      <c r="F484" s="310">
        <v>462</v>
      </c>
      <c r="G484" s="182" t="s">
        <v>94</v>
      </c>
    </row>
    <row r="485" spans="1:7" ht="20.100000000000001" customHeight="1" x14ac:dyDescent="0.25">
      <c r="A485" s="281" t="s">
        <v>453</v>
      </c>
      <c r="B485" s="307" t="s">
        <v>454</v>
      </c>
      <c r="C485" s="195" t="s">
        <v>885</v>
      </c>
      <c r="D485" s="309">
        <v>49</v>
      </c>
      <c r="E485" s="309">
        <v>47.4</v>
      </c>
      <c r="F485" s="309">
        <v>54</v>
      </c>
      <c r="G485" s="182" t="s">
        <v>94</v>
      </c>
    </row>
    <row r="486" spans="1:7" ht="20.100000000000001" customHeight="1" x14ac:dyDescent="0.25">
      <c r="A486" s="281" t="s">
        <v>453</v>
      </c>
      <c r="B486" s="311" t="s">
        <v>454</v>
      </c>
      <c r="C486" s="195" t="s">
        <v>922</v>
      </c>
      <c r="D486" s="115">
        <f>99%*(4231-386)</f>
        <v>3806.55</v>
      </c>
      <c r="E486" s="58">
        <v>4019</v>
      </c>
      <c r="F486" s="115">
        <v>2689</v>
      </c>
      <c r="G486" s="182" t="s">
        <v>44</v>
      </c>
    </row>
    <row r="487" spans="1:7" ht="20.100000000000001" customHeight="1" x14ac:dyDescent="0.25">
      <c r="A487" s="281" t="s">
        <v>453</v>
      </c>
      <c r="B487" s="312" t="s">
        <v>457</v>
      </c>
      <c r="C487" s="89" t="s">
        <v>458</v>
      </c>
      <c r="D487" s="313">
        <v>3.6299999999999999E-2</v>
      </c>
      <c r="E487" s="313">
        <v>4.0899999999999999E-2</v>
      </c>
      <c r="F487" s="313">
        <v>5.1999999999999998E-2</v>
      </c>
      <c r="G487" s="182" t="s">
        <v>46</v>
      </c>
    </row>
    <row r="488" spans="1:7" ht="20.100000000000001" customHeight="1" x14ac:dyDescent="0.25">
      <c r="A488" s="281" t="s">
        <v>453</v>
      </c>
      <c r="B488" s="281" t="s">
        <v>459</v>
      </c>
      <c r="C488" s="89" t="s">
        <v>460</v>
      </c>
      <c r="D488" s="309">
        <v>1.3</v>
      </c>
      <c r="E488" s="309">
        <v>0.91</v>
      </c>
      <c r="F488" s="309">
        <v>1.1000000000000001</v>
      </c>
      <c r="G488" s="182" t="s">
        <v>445</v>
      </c>
    </row>
    <row r="489" spans="1:7" ht="20.100000000000001" customHeight="1" x14ac:dyDescent="0.25">
      <c r="A489" s="281" t="s">
        <v>453</v>
      </c>
      <c r="B489" s="281" t="s">
        <v>459</v>
      </c>
      <c r="C489" s="89" t="s">
        <v>461</v>
      </c>
      <c r="D489" s="314">
        <v>459.19</v>
      </c>
      <c r="E489" s="314">
        <v>665.76</v>
      </c>
      <c r="F489" s="314">
        <v>871.42</v>
      </c>
      <c r="G489" s="182" t="s">
        <v>445</v>
      </c>
    </row>
    <row r="490" spans="1:7" ht="20.100000000000001" customHeight="1" x14ac:dyDescent="0.25">
      <c r="A490" s="281" t="s">
        <v>453</v>
      </c>
      <c r="B490" s="281" t="s">
        <v>459</v>
      </c>
      <c r="C490" s="89" t="s">
        <v>462</v>
      </c>
      <c r="D490" s="309">
        <v>1.44</v>
      </c>
      <c r="E490" s="309">
        <v>1.74</v>
      </c>
      <c r="F490" s="309">
        <v>1.86</v>
      </c>
      <c r="G490" s="182" t="s">
        <v>445</v>
      </c>
    </row>
    <row r="491" spans="1:7" ht="20.100000000000001" customHeight="1" x14ac:dyDescent="0.25">
      <c r="A491" s="281" t="s">
        <v>453</v>
      </c>
      <c r="B491" s="281" t="s">
        <v>459</v>
      </c>
      <c r="C491" s="89" t="s">
        <v>463</v>
      </c>
      <c r="D491" s="315">
        <v>0</v>
      </c>
      <c r="E491" s="315">
        <v>2</v>
      </c>
      <c r="F491" s="315">
        <v>2.34</v>
      </c>
      <c r="G491" s="182" t="s">
        <v>445</v>
      </c>
    </row>
    <row r="492" spans="1:7" ht="20.100000000000001" customHeight="1" x14ac:dyDescent="0.25">
      <c r="A492" s="281" t="s">
        <v>453</v>
      </c>
      <c r="B492" s="281" t="s">
        <v>459</v>
      </c>
      <c r="C492" s="89" t="s">
        <v>464</v>
      </c>
      <c r="D492" s="315">
        <v>0</v>
      </c>
      <c r="E492" s="315">
        <v>2</v>
      </c>
      <c r="F492" s="315">
        <v>2</v>
      </c>
      <c r="G492" s="182" t="s">
        <v>44</v>
      </c>
    </row>
    <row r="493" spans="1:7" ht="20.100000000000001" customHeight="1" x14ac:dyDescent="0.25">
      <c r="A493" s="281" t="s">
        <v>453</v>
      </c>
      <c r="B493" s="281" t="s">
        <v>459</v>
      </c>
      <c r="C493" s="89" t="s">
        <v>465</v>
      </c>
      <c r="D493" s="315">
        <v>0</v>
      </c>
      <c r="E493" s="315">
        <v>2</v>
      </c>
      <c r="F493" s="315">
        <v>2</v>
      </c>
      <c r="G493" s="182" t="s">
        <v>44</v>
      </c>
    </row>
    <row r="494" spans="1:7" ht="20.100000000000001" customHeight="1" x14ac:dyDescent="0.25">
      <c r="A494" s="281" t="s">
        <v>453</v>
      </c>
      <c r="B494" s="289" t="s">
        <v>466</v>
      </c>
      <c r="C494" s="184" t="s">
        <v>886</v>
      </c>
      <c r="D494" s="316">
        <v>3951</v>
      </c>
      <c r="E494" s="316">
        <v>4168</v>
      </c>
      <c r="F494" s="316">
        <v>4195</v>
      </c>
      <c r="G494" s="182" t="s">
        <v>44</v>
      </c>
    </row>
    <row r="495" spans="1:7" ht="20.100000000000001" customHeight="1" x14ac:dyDescent="0.25">
      <c r="A495" s="281" t="s">
        <v>453</v>
      </c>
      <c r="B495" s="84" t="s">
        <v>466</v>
      </c>
      <c r="C495" s="170" t="s">
        <v>332</v>
      </c>
      <c r="D495" s="313">
        <v>0.68899999999999995</v>
      </c>
      <c r="E495" s="313">
        <v>0.66300000000000003</v>
      </c>
      <c r="F495" s="313">
        <v>0.65300000000000002</v>
      </c>
      <c r="G495" s="182" t="s">
        <v>46</v>
      </c>
    </row>
    <row r="496" spans="1:7" ht="20.100000000000001" customHeight="1" x14ac:dyDescent="0.25">
      <c r="A496" s="281" t="s">
        <v>453</v>
      </c>
      <c r="B496" s="84" t="s">
        <v>466</v>
      </c>
      <c r="C496" s="170" t="s">
        <v>330</v>
      </c>
      <c r="D496" s="313">
        <v>0.311</v>
      </c>
      <c r="E496" s="313">
        <v>0.33700000000000002</v>
      </c>
      <c r="F496" s="313">
        <v>0.34699999999999998</v>
      </c>
      <c r="G496" s="182" t="s">
        <v>46</v>
      </c>
    </row>
    <row r="497" spans="1:7" ht="20.100000000000001" customHeight="1" x14ac:dyDescent="0.25">
      <c r="A497" s="281" t="s">
        <v>453</v>
      </c>
      <c r="B497" s="84" t="s">
        <v>466</v>
      </c>
      <c r="C497" s="184" t="s">
        <v>887</v>
      </c>
      <c r="D497" s="316">
        <v>3352</v>
      </c>
      <c r="E497" s="316">
        <v>3430</v>
      </c>
      <c r="F497" s="316">
        <v>3415</v>
      </c>
      <c r="G497" s="182" t="s">
        <v>44</v>
      </c>
    </row>
    <row r="498" spans="1:7" ht="20.100000000000001" customHeight="1" x14ac:dyDescent="0.25">
      <c r="A498" s="281" t="s">
        <v>453</v>
      </c>
      <c r="B498" s="84" t="s">
        <v>467</v>
      </c>
      <c r="C498" s="170" t="s">
        <v>332</v>
      </c>
      <c r="D498" s="313">
        <v>0.98199999999999998</v>
      </c>
      <c r="E498" s="313">
        <v>0.98599999999999999</v>
      </c>
      <c r="F498" s="313">
        <v>0.98299999999999998</v>
      </c>
      <c r="G498" s="182" t="s">
        <v>46</v>
      </c>
    </row>
    <row r="499" spans="1:7" ht="20.100000000000001" customHeight="1" x14ac:dyDescent="0.25">
      <c r="A499" s="281" t="s">
        <v>453</v>
      </c>
      <c r="B499" s="84" t="s">
        <v>466</v>
      </c>
      <c r="C499" s="170" t="s">
        <v>330</v>
      </c>
      <c r="D499" s="313">
        <v>0.93799999999999994</v>
      </c>
      <c r="E499" s="313">
        <v>0.93500000000000005</v>
      </c>
      <c r="F499" s="313">
        <v>0.94499999999999995</v>
      </c>
      <c r="G499" s="182" t="s">
        <v>46</v>
      </c>
    </row>
    <row r="500" spans="1:7" ht="20.100000000000001" customHeight="1" x14ac:dyDescent="0.25">
      <c r="A500" s="281" t="s">
        <v>453</v>
      </c>
      <c r="B500" s="84" t="s">
        <v>466</v>
      </c>
      <c r="C500" s="184" t="s">
        <v>468</v>
      </c>
      <c r="D500" s="313">
        <v>0.995</v>
      </c>
      <c r="E500" s="313">
        <v>0.996</v>
      </c>
      <c r="F500" s="313">
        <v>0.995</v>
      </c>
      <c r="G500" s="182" t="s">
        <v>46</v>
      </c>
    </row>
    <row r="501" spans="1:7" ht="20.100000000000001" customHeight="1" x14ac:dyDescent="0.25">
      <c r="A501" s="281" t="s">
        <v>453</v>
      </c>
      <c r="B501" s="84" t="s">
        <v>466</v>
      </c>
      <c r="C501" s="170" t="s">
        <v>332</v>
      </c>
      <c r="D501" s="313">
        <v>0.99299999999999999</v>
      </c>
      <c r="E501" s="313">
        <v>0.99399999999999999</v>
      </c>
      <c r="F501" s="313">
        <v>0.99399999999999999</v>
      </c>
      <c r="G501" s="182" t="s">
        <v>46</v>
      </c>
    </row>
    <row r="502" spans="1:7" ht="20.100000000000001" customHeight="1" x14ac:dyDescent="0.25">
      <c r="A502" s="281" t="s">
        <v>453</v>
      </c>
      <c r="B502" s="84" t="s">
        <v>466</v>
      </c>
      <c r="C502" s="170" t="s">
        <v>330</v>
      </c>
      <c r="D502" s="313">
        <v>0.998</v>
      </c>
      <c r="E502" s="313">
        <v>0.999</v>
      </c>
      <c r="F502" s="313">
        <v>0.996</v>
      </c>
      <c r="G502" s="182" t="s">
        <v>46</v>
      </c>
    </row>
    <row r="503" spans="1:7" ht="20.100000000000001" customHeight="1" x14ac:dyDescent="0.25">
      <c r="A503" s="281" t="s">
        <v>453</v>
      </c>
      <c r="B503" s="84" t="s">
        <v>466</v>
      </c>
      <c r="C503" s="184" t="s">
        <v>469</v>
      </c>
      <c r="D503" s="313">
        <v>0.82699999999999996</v>
      </c>
      <c r="E503" s="313">
        <v>0.81299999999999994</v>
      </c>
      <c r="F503" s="313">
        <v>0.80600000000000005</v>
      </c>
      <c r="G503" s="182" t="s">
        <v>46</v>
      </c>
    </row>
    <row r="504" spans="1:7" ht="20.100000000000001" customHeight="1" x14ac:dyDescent="0.25">
      <c r="A504" s="281" t="s">
        <v>453</v>
      </c>
      <c r="B504" s="84" t="s">
        <v>466</v>
      </c>
      <c r="C504" s="170" t="s">
        <v>470</v>
      </c>
      <c r="D504" s="313">
        <v>0.81899999999999995</v>
      </c>
      <c r="E504" s="313">
        <v>0.77700000000000002</v>
      </c>
      <c r="F504" s="313">
        <v>0.753</v>
      </c>
      <c r="G504" s="182" t="s">
        <v>46</v>
      </c>
    </row>
    <row r="505" spans="1:7" ht="20.100000000000001" customHeight="1" x14ac:dyDescent="0.25">
      <c r="A505" s="317" t="s">
        <v>453</v>
      </c>
      <c r="B505" s="318" t="s">
        <v>466</v>
      </c>
      <c r="C505" s="291" t="s">
        <v>330</v>
      </c>
      <c r="D505" s="319">
        <v>0.84399999999999997</v>
      </c>
      <c r="E505" s="319">
        <v>0.874</v>
      </c>
      <c r="F505" s="319">
        <v>0.88500000000000001</v>
      </c>
      <c r="G505" s="182" t="s">
        <v>46</v>
      </c>
    </row>
    <row r="506" spans="1:7" ht="20.100000000000001" customHeight="1" x14ac:dyDescent="0.25">
      <c r="A506" s="631" t="s">
        <v>4</v>
      </c>
      <c r="B506" s="591"/>
      <c r="C506" s="591"/>
      <c r="D506" s="632"/>
      <c r="E506" s="632"/>
      <c r="F506" s="632"/>
      <c r="G506" s="633"/>
    </row>
    <row r="507" spans="1:7" ht="20.100000000000001" customHeight="1" x14ac:dyDescent="0.25">
      <c r="A507" s="320" t="s">
        <v>25</v>
      </c>
      <c r="B507" s="321" t="s">
        <v>25</v>
      </c>
      <c r="C507" s="103" t="s">
        <v>888</v>
      </c>
      <c r="D507" s="115" t="s">
        <v>79</v>
      </c>
      <c r="E507" s="115">
        <v>15562</v>
      </c>
      <c r="F507" s="115">
        <v>16215</v>
      </c>
      <c r="G507" s="182" t="s">
        <v>44</v>
      </c>
    </row>
    <row r="508" spans="1:7" ht="20.100000000000001" customHeight="1" x14ac:dyDescent="0.25">
      <c r="A508" s="281" t="s">
        <v>25</v>
      </c>
      <c r="B508" s="95" t="s">
        <v>25</v>
      </c>
      <c r="C508" s="57" t="s">
        <v>889</v>
      </c>
      <c r="D508" s="310">
        <v>1.9</v>
      </c>
      <c r="E508" s="322">
        <v>2.6</v>
      </c>
      <c r="F508" s="322">
        <v>2.6989999999999998</v>
      </c>
      <c r="G508" s="182" t="s">
        <v>94</v>
      </c>
    </row>
    <row r="509" spans="1:7" ht="20.100000000000001" customHeight="1" x14ac:dyDescent="0.25">
      <c r="A509" s="281" t="s">
        <v>25</v>
      </c>
      <c r="B509" s="95" t="s">
        <v>25</v>
      </c>
      <c r="C509" s="57" t="s">
        <v>923</v>
      </c>
      <c r="D509" s="589">
        <v>24.5</v>
      </c>
      <c r="E509" s="589">
        <v>22.3</v>
      </c>
      <c r="F509" s="589">
        <v>22.5</v>
      </c>
      <c r="G509" s="182" t="s">
        <v>40</v>
      </c>
    </row>
    <row r="510" spans="1:7" ht="20.100000000000001" customHeight="1" x14ac:dyDescent="0.25">
      <c r="A510" s="281" t="s">
        <v>25</v>
      </c>
      <c r="B510" s="98" t="s">
        <v>25</v>
      </c>
      <c r="C510" s="604" t="s">
        <v>890</v>
      </c>
      <c r="D510" s="308" t="s">
        <v>471</v>
      </c>
      <c r="E510" s="308">
        <v>0.98599999999999999</v>
      </c>
      <c r="F510" s="308">
        <v>0.9869</v>
      </c>
      <c r="G510" s="182" t="s">
        <v>46</v>
      </c>
    </row>
    <row r="511" spans="1:7" ht="20.100000000000001" customHeight="1" x14ac:dyDescent="0.25">
      <c r="A511" s="281" t="s">
        <v>25</v>
      </c>
      <c r="B511" s="321" t="s">
        <v>472</v>
      </c>
      <c r="C511" s="57" t="s">
        <v>473</v>
      </c>
      <c r="D511" s="323">
        <v>0.314</v>
      </c>
      <c r="E511" s="323">
        <v>0.312</v>
      </c>
      <c r="F511" s="323">
        <v>0.31590000000000001</v>
      </c>
      <c r="G511" s="182" t="s">
        <v>46</v>
      </c>
    </row>
    <row r="512" spans="1:7" ht="20.100000000000001" customHeight="1" x14ac:dyDescent="0.25">
      <c r="A512" s="281" t="s">
        <v>25</v>
      </c>
      <c r="B512" s="95" t="s">
        <v>472</v>
      </c>
      <c r="C512" s="57" t="s">
        <v>474</v>
      </c>
      <c r="D512" s="323">
        <v>0.20100000000000001</v>
      </c>
      <c r="E512" s="323">
        <v>0.21299999999999999</v>
      </c>
      <c r="F512" s="323">
        <v>0.21060000000000001</v>
      </c>
      <c r="G512" s="182" t="s">
        <v>46</v>
      </c>
    </row>
    <row r="513" spans="1:7" ht="20.100000000000001" customHeight="1" x14ac:dyDescent="0.25">
      <c r="A513" s="281" t="s">
        <v>25</v>
      </c>
      <c r="B513" s="95" t="s">
        <v>472</v>
      </c>
      <c r="C513" s="57" t="s">
        <v>475</v>
      </c>
      <c r="D513" s="323">
        <v>8.8999999999999996E-2</v>
      </c>
      <c r="E513" s="323">
        <v>8.5000000000000006E-2</v>
      </c>
      <c r="F513" s="323">
        <v>6.9199999999999998E-2</v>
      </c>
      <c r="G513" s="182" t="s">
        <v>46</v>
      </c>
    </row>
    <row r="514" spans="1:7" ht="20.100000000000001" customHeight="1" x14ac:dyDescent="0.25">
      <c r="A514" s="281" t="s">
        <v>25</v>
      </c>
      <c r="B514" s="95" t="s">
        <v>472</v>
      </c>
      <c r="C514" s="57" t="s">
        <v>476</v>
      </c>
      <c r="D514" s="323">
        <v>8.3000000000000004E-2</v>
      </c>
      <c r="E514" s="323">
        <v>7.8E-2</v>
      </c>
      <c r="F514" s="323">
        <v>6.2100000000000002E-2</v>
      </c>
      <c r="G514" s="182" t="s">
        <v>46</v>
      </c>
    </row>
    <row r="515" spans="1:7" ht="20.100000000000001" customHeight="1" x14ac:dyDescent="0.25">
      <c r="A515" s="281" t="s">
        <v>25</v>
      </c>
      <c r="B515" s="95" t="s">
        <v>472</v>
      </c>
      <c r="C515" s="57" t="s">
        <v>477</v>
      </c>
      <c r="D515" s="323">
        <v>0.08</v>
      </c>
      <c r="E515" s="323">
        <v>7.6999999999999999E-2</v>
      </c>
      <c r="F515" s="323">
        <v>7.7299999999999994E-2</v>
      </c>
      <c r="G515" s="182" t="s">
        <v>46</v>
      </c>
    </row>
    <row r="516" spans="1:7" ht="20.100000000000001" customHeight="1" x14ac:dyDescent="0.25">
      <c r="A516" s="281" t="s">
        <v>25</v>
      </c>
      <c r="B516" s="95" t="s">
        <v>472</v>
      </c>
      <c r="C516" s="57" t="s">
        <v>478</v>
      </c>
      <c r="D516" s="323">
        <v>7.9000000000000001E-2</v>
      </c>
      <c r="E516" s="323">
        <v>7.1999999999999995E-2</v>
      </c>
      <c r="F516" s="323">
        <v>7.6100000000000001E-2</v>
      </c>
      <c r="G516" s="182" t="s">
        <v>46</v>
      </c>
    </row>
    <row r="517" spans="1:7" ht="20.100000000000001" customHeight="1" x14ac:dyDescent="0.25">
      <c r="A517" s="281" t="s">
        <v>25</v>
      </c>
      <c r="B517" s="95" t="s">
        <v>472</v>
      </c>
      <c r="C517" s="57" t="s">
        <v>479</v>
      </c>
      <c r="D517" s="323">
        <v>2.5999999999999999E-2</v>
      </c>
      <c r="E517" s="323">
        <v>2.5000000000000001E-2</v>
      </c>
      <c r="F517" s="323">
        <v>2.3599999999999999E-2</v>
      </c>
      <c r="G517" s="182" t="s">
        <v>46</v>
      </c>
    </row>
    <row r="518" spans="1:7" ht="20.100000000000001" customHeight="1" x14ac:dyDescent="0.25">
      <c r="A518" s="281" t="s">
        <v>25</v>
      </c>
      <c r="B518" s="95" t="s">
        <v>472</v>
      </c>
      <c r="C518" s="57" t="s">
        <v>480</v>
      </c>
      <c r="D518" s="323">
        <v>0.02</v>
      </c>
      <c r="E518" s="323">
        <v>1.4999999999999999E-2</v>
      </c>
      <c r="F518" s="323">
        <v>1.9400000000000001E-2</v>
      </c>
      <c r="G518" s="182" t="s">
        <v>46</v>
      </c>
    </row>
    <row r="519" spans="1:7" ht="20.100000000000001" customHeight="1" x14ac:dyDescent="0.25">
      <c r="A519" s="281" t="s">
        <v>25</v>
      </c>
      <c r="B519" s="95" t="s">
        <v>472</v>
      </c>
      <c r="C519" s="57" t="s">
        <v>481</v>
      </c>
      <c r="D519" s="323">
        <v>2.1000000000000001E-2</v>
      </c>
      <c r="E519" s="323">
        <v>1.7999999999999999E-2</v>
      </c>
      <c r="F519" s="323">
        <v>1.7000000000000001E-2</v>
      </c>
      <c r="G519" s="182" t="s">
        <v>46</v>
      </c>
    </row>
    <row r="520" spans="1:7" ht="20.100000000000001" customHeight="1" x14ac:dyDescent="0.25">
      <c r="A520" s="281" t="s">
        <v>25</v>
      </c>
      <c r="B520" s="95" t="s">
        <v>472</v>
      </c>
      <c r="C520" s="57" t="s">
        <v>482</v>
      </c>
      <c r="D520" s="323">
        <v>2.5999999999999999E-2</v>
      </c>
      <c r="E520" s="323">
        <v>2.5999999999999999E-2</v>
      </c>
      <c r="F520" s="323">
        <v>3.1E-2</v>
      </c>
      <c r="G520" s="182" t="s">
        <v>46</v>
      </c>
    </row>
    <row r="521" spans="1:7" ht="20.100000000000001" customHeight="1" x14ac:dyDescent="0.25">
      <c r="A521" s="281" t="s">
        <v>25</v>
      </c>
      <c r="B521" s="95" t="s">
        <v>472</v>
      </c>
      <c r="C521" s="57" t="s">
        <v>483</v>
      </c>
      <c r="D521" s="323">
        <v>0.03</v>
      </c>
      <c r="E521" s="323">
        <v>0.03</v>
      </c>
      <c r="F521" s="323">
        <v>3.1899999999999998E-2</v>
      </c>
      <c r="G521" s="182" t="s">
        <v>46</v>
      </c>
    </row>
    <row r="522" spans="1:7" ht="20.100000000000001" customHeight="1" x14ac:dyDescent="0.25">
      <c r="A522" s="618" t="s">
        <v>25</v>
      </c>
      <c r="B522" s="98" t="s">
        <v>472</v>
      </c>
      <c r="C522" s="103" t="s">
        <v>484</v>
      </c>
      <c r="D522" s="323">
        <v>0.21199999999999999</v>
      </c>
      <c r="E522" s="323">
        <v>0.20699999999999999</v>
      </c>
      <c r="F522" s="323">
        <v>0.2112</v>
      </c>
      <c r="G522" s="182" t="s">
        <v>46</v>
      </c>
    </row>
    <row r="523" spans="1:7" ht="20.100000000000001" customHeight="1" x14ac:dyDescent="0.25">
      <c r="A523" s="631" t="s">
        <v>4</v>
      </c>
      <c r="B523" s="591"/>
      <c r="C523" s="591"/>
      <c r="D523" s="632"/>
      <c r="E523" s="632"/>
      <c r="F523" s="632"/>
      <c r="G523" s="633"/>
    </row>
    <row r="524" spans="1:7" ht="20.100000000000001" customHeight="1" x14ac:dyDescent="0.25">
      <c r="A524" s="321" t="s">
        <v>27</v>
      </c>
      <c r="B524" s="119" t="s">
        <v>485</v>
      </c>
      <c r="C524" s="57" t="s">
        <v>924</v>
      </c>
      <c r="D524" s="589">
        <v>711.7</v>
      </c>
      <c r="E524" s="589">
        <v>824.4</v>
      </c>
      <c r="F524" s="589">
        <v>826.04</v>
      </c>
      <c r="G524" s="182" t="s">
        <v>47</v>
      </c>
    </row>
    <row r="525" spans="1:7" ht="20.100000000000001" customHeight="1" x14ac:dyDescent="0.25">
      <c r="A525" s="95" t="s">
        <v>27</v>
      </c>
      <c r="B525" s="122" t="s">
        <v>485</v>
      </c>
      <c r="C525" s="62" t="s">
        <v>243</v>
      </c>
      <c r="D525" s="589">
        <v>664.2</v>
      </c>
      <c r="E525" s="589">
        <v>788.2</v>
      </c>
      <c r="F525" s="589">
        <v>784.87</v>
      </c>
      <c r="G525" s="182" t="s">
        <v>47</v>
      </c>
    </row>
    <row r="526" spans="1:7" ht="20.100000000000001" customHeight="1" x14ac:dyDescent="0.25">
      <c r="A526" s="95" t="s">
        <v>27</v>
      </c>
      <c r="B526" s="122" t="s">
        <v>485</v>
      </c>
      <c r="C526" s="62" t="s">
        <v>486</v>
      </c>
      <c r="D526" s="589">
        <v>47.5</v>
      </c>
      <c r="E526" s="589">
        <v>36.200000000000003</v>
      </c>
      <c r="F526" s="589">
        <v>41.2</v>
      </c>
      <c r="G526" s="182" t="s">
        <v>47</v>
      </c>
    </row>
    <row r="527" spans="1:7" ht="20.100000000000001" customHeight="1" x14ac:dyDescent="0.25">
      <c r="A527" s="95" t="s">
        <v>27</v>
      </c>
      <c r="B527" s="122" t="s">
        <v>485</v>
      </c>
      <c r="C527" s="57" t="s">
        <v>487</v>
      </c>
      <c r="D527" s="58">
        <v>2555</v>
      </c>
      <c r="E527" s="58">
        <v>1472</v>
      </c>
      <c r="F527" s="58">
        <v>1668</v>
      </c>
      <c r="G527" s="182" t="s">
        <v>44</v>
      </c>
    </row>
    <row r="528" spans="1:7" ht="20.100000000000001" customHeight="1" x14ac:dyDescent="0.25">
      <c r="A528" s="95" t="s">
        <v>27</v>
      </c>
      <c r="B528" s="122" t="s">
        <v>485</v>
      </c>
      <c r="C528" s="62" t="s">
        <v>243</v>
      </c>
      <c r="D528" s="58">
        <v>1889</v>
      </c>
      <c r="E528" s="58">
        <v>1305</v>
      </c>
      <c r="F528" s="58">
        <v>1465</v>
      </c>
      <c r="G528" s="182" t="s">
        <v>44</v>
      </c>
    </row>
    <row r="529" spans="1:7" ht="20.100000000000001" customHeight="1" x14ac:dyDescent="0.25">
      <c r="A529" s="95" t="s">
        <v>27</v>
      </c>
      <c r="B529" s="225" t="s">
        <v>485</v>
      </c>
      <c r="C529" s="62" t="s">
        <v>488</v>
      </c>
      <c r="D529" s="58">
        <v>666</v>
      </c>
      <c r="E529" s="58">
        <v>167</v>
      </c>
      <c r="F529" s="58">
        <v>203</v>
      </c>
      <c r="G529" s="182" t="s">
        <v>44</v>
      </c>
    </row>
    <row r="530" spans="1:7" ht="20.100000000000001" customHeight="1" x14ac:dyDescent="0.25">
      <c r="A530" s="324" t="s">
        <v>27</v>
      </c>
      <c r="B530" s="325" t="s">
        <v>489</v>
      </c>
      <c r="C530" s="326" t="s">
        <v>891</v>
      </c>
      <c r="D530" s="589">
        <v>536.20000000000005</v>
      </c>
      <c r="E530" s="589">
        <v>526.1</v>
      </c>
      <c r="F530" s="589">
        <v>542</v>
      </c>
      <c r="G530" s="182" t="s">
        <v>47</v>
      </c>
    </row>
    <row r="531" spans="1:7" ht="20.100000000000001" customHeight="1" x14ac:dyDescent="0.25">
      <c r="A531" s="324" t="s">
        <v>27</v>
      </c>
      <c r="B531" s="327" t="s">
        <v>491</v>
      </c>
      <c r="C531" s="328" t="s">
        <v>188</v>
      </c>
      <c r="D531" s="589">
        <v>289.5</v>
      </c>
      <c r="E531" s="589">
        <v>271.8</v>
      </c>
      <c r="F531" s="589">
        <v>281.24</v>
      </c>
      <c r="G531" s="182" t="s">
        <v>47</v>
      </c>
    </row>
    <row r="532" spans="1:7" ht="20.100000000000001" customHeight="1" x14ac:dyDescent="0.25">
      <c r="A532" s="324" t="s">
        <v>27</v>
      </c>
      <c r="B532" s="327" t="s">
        <v>491</v>
      </c>
      <c r="C532" s="328" t="s">
        <v>492</v>
      </c>
      <c r="D532" s="589">
        <v>2.8</v>
      </c>
      <c r="E532" s="589">
        <v>0.4</v>
      </c>
      <c r="F532" s="589">
        <v>1.66</v>
      </c>
      <c r="G532" s="182" t="s">
        <v>47</v>
      </c>
    </row>
    <row r="533" spans="1:7" ht="20.100000000000001" customHeight="1" x14ac:dyDescent="0.25">
      <c r="A533" s="324" t="s">
        <v>27</v>
      </c>
      <c r="B533" s="327" t="s">
        <v>491</v>
      </c>
      <c r="C533" s="328" t="s">
        <v>493</v>
      </c>
      <c r="D533" s="589">
        <v>139.9</v>
      </c>
      <c r="E533" s="589">
        <v>151.69999999999999</v>
      </c>
      <c r="F533" s="589">
        <v>153.65</v>
      </c>
      <c r="G533" s="182" t="s">
        <v>47</v>
      </c>
    </row>
    <row r="534" spans="1:7" ht="20.100000000000001" customHeight="1" x14ac:dyDescent="0.25">
      <c r="A534" s="95" t="s">
        <v>27</v>
      </c>
      <c r="B534" s="122" t="s">
        <v>491</v>
      </c>
      <c r="C534" s="62" t="s">
        <v>494</v>
      </c>
      <c r="D534" s="589">
        <v>71.5</v>
      </c>
      <c r="E534" s="589">
        <v>67.400000000000006</v>
      </c>
      <c r="F534" s="589">
        <v>63.34</v>
      </c>
      <c r="G534" s="182" t="s">
        <v>47</v>
      </c>
    </row>
    <row r="535" spans="1:7" ht="20.100000000000001" customHeight="1" x14ac:dyDescent="0.25">
      <c r="A535" s="95" t="s">
        <v>27</v>
      </c>
      <c r="B535" s="122" t="s">
        <v>491</v>
      </c>
      <c r="C535" s="62" t="s">
        <v>495</v>
      </c>
      <c r="D535" s="589">
        <v>10.199999999999999</v>
      </c>
      <c r="E535" s="589">
        <v>12.4</v>
      </c>
      <c r="F535" s="589">
        <v>8.86</v>
      </c>
      <c r="G535" s="182" t="s">
        <v>47</v>
      </c>
    </row>
    <row r="536" spans="1:7" ht="20.100000000000001" customHeight="1" x14ac:dyDescent="0.25">
      <c r="A536" s="95" t="s">
        <v>27</v>
      </c>
      <c r="B536" s="122" t="s">
        <v>491</v>
      </c>
      <c r="C536" s="62" t="s">
        <v>185</v>
      </c>
      <c r="D536" s="589">
        <v>7.6</v>
      </c>
      <c r="E536" s="589">
        <v>0</v>
      </c>
      <c r="F536" s="589">
        <v>4.5599999999999996</v>
      </c>
      <c r="G536" s="182" t="s">
        <v>47</v>
      </c>
    </row>
    <row r="537" spans="1:7" ht="20.100000000000001" customHeight="1" x14ac:dyDescent="0.25">
      <c r="A537" s="95" t="s">
        <v>27</v>
      </c>
      <c r="B537" s="122" t="s">
        <v>491</v>
      </c>
      <c r="C537" s="62" t="s">
        <v>496</v>
      </c>
      <c r="D537" s="589">
        <v>5</v>
      </c>
      <c r="E537" s="589">
        <v>6.9</v>
      </c>
      <c r="F537" s="589">
        <v>5.0599999999999996</v>
      </c>
      <c r="G537" s="182" t="s">
        <v>47</v>
      </c>
    </row>
    <row r="538" spans="1:7" ht="20.100000000000001" customHeight="1" x14ac:dyDescent="0.25">
      <c r="A538" s="95" t="s">
        <v>27</v>
      </c>
      <c r="B538" s="122" t="s">
        <v>491</v>
      </c>
      <c r="C538" s="62" t="s">
        <v>497</v>
      </c>
      <c r="D538" s="589">
        <v>9.6</v>
      </c>
      <c r="E538" s="589">
        <v>15.6</v>
      </c>
      <c r="F538" s="589">
        <v>23.6</v>
      </c>
      <c r="G538" s="182" t="s">
        <v>47</v>
      </c>
    </row>
    <row r="539" spans="1:7" ht="20.100000000000001" customHeight="1" x14ac:dyDescent="0.25">
      <c r="A539" s="95" t="s">
        <v>27</v>
      </c>
      <c r="B539" s="122" t="s">
        <v>490</v>
      </c>
      <c r="C539" s="57" t="s">
        <v>498</v>
      </c>
      <c r="D539" s="58">
        <v>1029</v>
      </c>
      <c r="E539" s="58">
        <v>1975</v>
      </c>
      <c r="F539" s="58">
        <v>1167</v>
      </c>
      <c r="G539" s="182" t="s">
        <v>44</v>
      </c>
    </row>
    <row r="540" spans="1:7" ht="20.100000000000001" customHeight="1" x14ac:dyDescent="0.25">
      <c r="A540" s="95" t="s">
        <v>27</v>
      </c>
      <c r="B540" s="122" t="s">
        <v>490</v>
      </c>
      <c r="C540" s="62" t="s">
        <v>188</v>
      </c>
      <c r="D540" s="329">
        <v>315</v>
      </c>
      <c r="E540" s="58">
        <v>1140</v>
      </c>
      <c r="F540" s="58">
        <v>463</v>
      </c>
      <c r="G540" s="182" t="s">
        <v>44</v>
      </c>
    </row>
    <row r="541" spans="1:7" ht="20.100000000000001" customHeight="1" x14ac:dyDescent="0.25">
      <c r="A541" s="95" t="s">
        <v>27</v>
      </c>
      <c r="B541" s="122" t="s">
        <v>490</v>
      </c>
      <c r="C541" s="62" t="s">
        <v>492</v>
      </c>
      <c r="D541" s="329">
        <v>5</v>
      </c>
      <c r="E541" s="329">
        <v>6</v>
      </c>
      <c r="F541" s="329">
        <v>13</v>
      </c>
      <c r="G541" s="182" t="s">
        <v>44</v>
      </c>
    </row>
    <row r="542" spans="1:7" ht="20.100000000000001" customHeight="1" x14ac:dyDescent="0.25">
      <c r="A542" s="95" t="s">
        <v>27</v>
      </c>
      <c r="B542" s="122" t="s">
        <v>490</v>
      </c>
      <c r="C542" s="62" t="s">
        <v>493</v>
      </c>
      <c r="D542" s="329">
        <v>507</v>
      </c>
      <c r="E542" s="329">
        <v>537</v>
      </c>
      <c r="F542" s="329">
        <v>535</v>
      </c>
      <c r="G542" s="182" t="s">
        <v>44</v>
      </c>
    </row>
    <row r="543" spans="1:7" ht="20.100000000000001" customHeight="1" x14ac:dyDescent="0.25">
      <c r="A543" s="95" t="s">
        <v>27</v>
      </c>
      <c r="B543" s="122" t="s">
        <v>490</v>
      </c>
      <c r="C543" s="62" t="s">
        <v>494</v>
      </c>
      <c r="D543" s="329">
        <v>18</v>
      </c>
      <c r="E543" s="329">
        <v>25</v>
      </c>
      <c r="F543" s="329">
        <v>18</v>
      </c>
      <c r="G543" s="182" t="s">
        <v>44</v>
      </c>
    </row>
    <row r="544" spans="1:7" ht="20.100000000000001" customHeight="1" x14ac:dyDescent="0.25">
      <c r="A544" s="95" t="s">
        <v>27</v>
      </c>
      <c r="B544" s="122" t="s">
        <v>490</v>
      </c>
      <c r="C544" s="62" t="s">
        <v>495</v>
      </c>
      <c r="D544" s="329">
        <v>62</v>
      </c>
      <c r="E544" s="329">
        <v>55</v>
      </c>
      <c r="F544" s="329">
        <v>47</v>
      </c>
      <c r="G544" s="182" t="s">
        <v>44</v>
      </c>
    </row>
    <row r="545" spans="1:7" ht="20.100000000000001" customHeight="1" x14ac:dyDescent="0.25">
      <c r="A545" s="95" t="s">
        <v>27</v>
      </c>
      <c r="B545" s="122" t="s">
        <v>490</v>
      </c>
      <c r="C545" s="62" t="s">
        <v>185</v>
      </c>
      <c r="D545" s="329">
        <v>2</v>
      </c>
      <c r="E545" s="329">
        <v>22</v>
      </c>
      <c r="F545" s="329">
        <v>8</v>
      </c>
      <c r="G545" s="182" t="s">
        <v>44</v>
      </c>
    </row>
    <row r="546" spans="1:7" ht="20.100000000000001" customHeight="1" x14ac:dyDescent="0.25">
      <c r="A546" s="95" t="s">
        <v>27</v>
      </c>
      <c r="B546" s="122" t="s">
        <v>490</v>
      </c>
      <c r="C546" s="62" t="s">
        <v>496</v>
      </c>
      <c r="D546" s="329">
        <v>23</v>
      </c>
      <c r="E546" s="329">
        <v>70</v>
      </c>
      <c r="F546" s="329">
        <v>16</v>
      </c>
      <c r="G546" s="182" t="s">
        <v>44</v>
      </c>
    </row>
    <row r="547" spans="1:7" ht="20.100000000000001" customHeight="1" x14ac:dyDescent="0.25">
      <c r="A547" s="95" t="s">
        <v>27</v>
      </c>
      <c r="B547" s="225" t="s">
        <v>490</v>
      </c>
      <c r="C547" s="62" t="s">
        <v>497</v>
      </c>
      <c r="D547" s="329">
        <v>97</v>
      </c>
      <c r="E547" s="329">
        <v>120</v>
      </c>
      <c r="F547" s="329">
        <v>67</v>
      </c>
      <c r="G547" s="182" t="s">
        <v>44</v>
      </c>
    </row>
    <row r="548" spans="1:7" ht="20.100000000000001" customHeight="1" x14ac:dyDescent="0.25">
      <c r="A548" s="95" t="s">
        <v>27</v>
      </c>
      <c r="B548" s="119" t="s">
        <v>499</v>
      </c>
      <c r="C548" s="57" t="s">
        <v>892</v>
      </c>
      <c r="D548" s="589">
        <v>175.5</v>
      </c>
      <c r="E548" s="589">
        <v>298.3</v>
      </c>
      <c r="F548" s="589">
        <v>284.04000000000002</v>
      </c>
      <c r="G548" s="182" t="s">
        <v>47</v>
      </c>
    </row>
    <row r="549" spans="1:7" ht="20.100000000000001" customHeight="1" x14ac:dyDescent="0.25">
      <c r="A549" s="95" t="s">
        <v>27</v>
      </c>
      <c r="B549" s="122" t="s">
        <v>500</v>
      </c>
      <c r="C549" s="62" t="s">
        <v>493</v>
      </c>
      <c r="D549" s="589">
        <v>102.2</v>
      </c>
      <c r="E549" s="589">
        <v>123</v>
      </c>
      <c r="F549" s="589">
        <v>121.33</v>
      </c>
      <c r="G549" s="182" t="s">
        <v>47</v>
      </c>
    </row>
    <row r="550" spans="1:7" ht="20.100000000000001" customHeight="1" x14ac:dyDescent="0.25">
      <c r="A550" s="95" t="s">
        <v>27</v>
      </c>
      <c r="B550" s="122" t="s">
        <v>500</v>
      </c>
      <c r="C550" s="62" t="s">
        <v>492</v>
      </c>
      <c r="D550" s="589">
        <v>24.3</v>
      </c>
      <c r="E550" s="589">
        <v>60.1</v>
      </c>
      <c r="F550" s="589">
        <v>58.89</v>
      </c>
      <c r="G550" s="182" t="s">
        <v>47</v>
      </c>
    </row>
    <row r="551" spans="1:7" ht="20.100000000000001" customHeight="1" x14ac:dyDescent="0.25">
      <c r="A551" s="95" t="s">
        <v>27</v>
      </c>
      <c r="B551" s="122" t="s">
        <v>500</v>
      </c>
      <c r="C551" s="62" t="s">
        <v>188</v>
      </c>
      <c r="D551" s="589">
        <v>24.8</v>
      </c>
      <c r="E551" s="589">
        <v>30.8</v>
      </c>
      <c r="F551" s="589">
        <v>31.06</v>
      </c>
      <c r="G551" s="182" t="s">
        <v>47</v>
      </c>
    </row>
    <row r="552" spans="1:7" ht="20.100000000000001" customHeight="1" x14ac:dyDescent="0.25">
      <c r="A552" s="95" t="s">
        <v>27</v>
      </c>
      <c r="B552" s="122" t="s">
        <v>500</v>
      </c>
      <c r="C552" s="62" t="s">
        <v>185</v>
      </c>
      <c r="D552" s="589">
        <v>0</v>
      </c>
      <c r="E552" s="589">
        <v>54.1</v>
      </c>
      <c r="F552" s="589">
        <v>42.03</v>
      </c>
      <c r="G552" s="182" t="s">
        <v>47</v>
      </c>
    </row>
    <row r="553" spans="1:7" ht="20.100000000000001" customHeight="1" x14ac:dyDescent="0.25">
      <c r="A553" s="95" t="s">
        <v>27</v>
      </c>
      <c r="B553" s="122"/>
      <c r="C553" s="62" t="s">
        <v>501</v>
      </c>
      <c r="D553" s="589">
        <v>24.2</v>
      </c>
      <c r="E553" s="589">
        <v>30.2</v>
      </c>
      <c r="F553" s="589">
        <v>29.45</v>
      </c>
      <c r="G553" s="182" t="s">
        <v>47</v>
      </c>
    </row>
    <row r="554" spans="1:7" ht="20.100000000000001" customHeight="1" x14ac:dyDescent="0.25">
      <c r="A554" s="95" t="s">
        <v>27</v>
      </c>
      <c r="B554" s="122"/>
      <c r="C554" s="62" t="s">
        <v>496</v>
      </c>
      <c r="D554" s="589" t="s">
        <v>79</v>
      </c>
      <c r="E554" s="589">
        <v>0.1</v>
      </c>
      <c r="F554" s="589">
        <v>0.31</v>
      </c>
      <c r="G554" s="182" t="s">
        <v>47</v>
      </c>
    </row>
    <row r="555" spans="1:7" ht="20.100000000000001" customHeight="1" x14ac:dyDescent="0.25">
      <c r="A555" s="95" t="s">
        <v>27</v>
      </c>
      <c r="B555" s="122" t="s">
        <v>500</v>
      </c>
      <c r="C555" s="62" t="s">
        <v>822</v>
      </c>
      <c r="D555" s="589" t="s">
        <v>79</v>
      </c>
      <c r="E555" s="589">
        <v>0</v>
      </c>
      <c r="F555" s="589">
        <v>0.93</v>
      </c>
      <c r="G555" s="182" t="s">
        <v>47</v>
      </c>
    </row>
    <row r="556" spans="1:7" ht="20.100000000000001" customHeight="1" x14ac:dyDescent="0.25">
      <c r="A556" s="95" t="s">
        <v>27</v>
      </c>
      <c r="B556" s="60" t="s">
        <v>502</v>
      </c>
      <c r="C556" s="57" t="s">
        <v>503</v>
      </c>
      <c r="D556" s="329">
        <v>443</v>
      </c>
      <c r="E556" s="329">
        <v>580</v>
      </c>
      <c r="F556" s="329">
        <v>501</v>
      </c>
      <c r="G556" s="182" t="s">
        <v>44</v>
      </c>
    </row>
    <row r="557" spans="1:7" ht="20.100000000000001" customHeight="1" x14ac:dyDescent="0.25">
      <c r="A557" s="95" t="s">
        <v>27</v>
      </c>
      <c r="B557" s="60" t="s">
        <v>502</v>
      </c>
      <c r="C557" s="62" t="s">
        <v>493</v>
      </c>
      <c r="D557" s="329">
        <v>190</v>
      </c>
      <c r="E557" s="329">
        <v>373</v>
      </c>
      <c r="F557" s="329">
        <v>248</v>
      </c>
      <c r="G557" s="182" t="s">
        <v>44</v>
      </c>
    </row>
    <row r="558" spans="1:7" ht="20.100000000000001" customHeight="1" x14ac:dyDescent="0.25">
      <c r="A558" s="95" t="s">
        <v>27</v>
      </c>
      <c r="B558" s="60" t="s">
        <v>502</v>
      </c>
      <c r="C558" s="62" t="s">
        <v>492</v>
      </c>
      <c r="D558" s="329">
        <v>86</v>
      </c>
      <c r="E558" s="329">
        <v>66</v>
      </c>
      <c r="F558" s="329">
        <v>78</v>
      </c>
      <c r="G558" s="182" t="s">
        <v>44</v>
      </c>
    </row>
    <row r="559" spans="1:7" ht="20.100000000000001" customHeight="1" x14ac:dyDescent="0.25">
      <c r="A559" s="95" t="s">
        <v>27</v>
      </c>
      <c r="B559" s="60" t="s">
        <v>502</v>
      </c>
      <c r="C559" s="62" t="s">
        <v>188</v>
      </c>
      <c r="D559" s="329">
        <v>80</v>
      </c>
      <c r="E559" s="329">
        <v>105</v>
      </c>
      <c r="F559" s="329">
        <v>76</v>
      </c>
      <c r="G559" s="182" t="s">
        <v>44</v>
      </c>
    </row>
    <row r="560" spans="1:7" ht="20.100000000000001" customHeight="1" x14ac:dyDescent="0.25">
      <c r="A560" s="95" t="s">
        <v>27</v>
      </c>
      <c r="B560" s="60" t="s">
        <v>502</v>
      </c>
      <c r="C560" s="62" t="s">
        <v>185</v>
      </c>
      <c r="D560" s="329">
        <v>30</v>
      </c>
      <c r="E560" s="329">
        <v>0</v>
      </c>
      <c r="F560" s="329">
        <v>22</v>
      </c>
      <c r="G560" s="182" t="s">
        <v>44</v>
      </c>
    </row>
    <row r="561" spans="1:7" ht="20.100000000000001" customHeight="1" x14ac:dyDescent="0.25">
      <c r="A561" s="95" t="s">
        <v>27</v>
      </c>
      <c r="B561" s="60" t="s">
        <v>502</v>
      </c>
      <c r="C561" s="62" t="s">
        <v>501</v>
      </c>
      <c r="D561" s="329">
        <v>55</v>
      </c>
      <c r="E561" s="329">
        <v>36</v>
      </c>
      <c r="F561" s="329">
        <v>70</v>
      </c>
      <c r="G561" s="182" t="s">
        <v>44</v>
      </c>
    </row>
    <row r="562" spans="1:7" ht="20.100000000000001" customHeight="1" x14ac:dyDescent="0.25">
      <c r="A562" s="95" t="s">
        <v>27</v>
      </c>
      <c r="B562" s="60"/>
      <c r="C562" s="62" t="s">
        <v>496</v>
      </c>
      <c r="D562" s="329" t="s">
        <v>79</v>
      </c>
      <c r="E562" s="329">
        <v>1</v>
      </c>
      <c r="F562" s="329">
        <v>2</v>
      </c>
      <c r="G562" s="182" t="s">
        <v>44</v>
      </c>
    </row>
    <row r="563" spans="1:7" ht="20.100000000000001" customHeight="1" x14ac:dyDescent="0.25">
      <c r="A563" s="95" t="s">
        <v>27</v>
      </c>
      <c r="B563" s="579"/>
      <c r="C563" s="62" t="s">
        <v>822</v>
      </c>
      <c r="D563" s="329" t="s">
        <v>79</v>
      </c>
      <c r="E563" s="329">
        <v>1</v>
      </c>
      <c r="F563" s="329">
        <v>5</v>
      </c>
      <c r="G563" s="182" t="s">
        <v>44</v>
      </c>
    </row>
    <row r="564" spans="1:7" ht="20.100000000000001" customHeight="1" x14ac:dyDescent="0.25">
      <c r="A564" s="631" t="s">
        <v>4</v>
      </c>
      <c r="B564" s="591"/>
      <c r="C564" s="591"/>
      <c r="D564" s="632"/>
      <c r="E564" s="632"/>
      <c r="F564" s="632"/>
      <c r="G564" s="633"/>
    </row>
    <row r="565" spans="1:7" ht="20.100000000000001" customHeight="1" x14ac:dyDescent="0.25">
      <c r="A565" s="278" t="s">
        <v>11</v>
      </c>
      <c r="B565" s="330" t="s">
        <v>504</v>
      </c>
      <c r="C565" s="57" t="s">
        <v>505</v>
      </c>
      <c r="D565" s="605">
        <f>5/12</f>
        <v>0.41666666666666669</v>
      </c>
      <c r="E565" s="331">
        <f>7/13</f>
        <v>0.53846153846153844</v>
      </c>
      <c r="F565" s="331">
        <v>0.54</v>
      </c>
      <c r="G565" s="182" t="s">
        <v>46</v>
      </c>
    </row>
    <row r="566" spans="1:7" ht="20.100000000000001" customHeight="1" x14ac:dyDescent="0.25">
      <c r="A566" s="281" t="s">
        <v>11</v>
      </c>
      <c r="B566" s="32" t="s">
        <v>504</v>
      </c>
      <c r="C566" s="62" t="s">
        <v>506</v>
      </c>
      <c r="D566" s="331">
        <v>1</v>
      </c>
      <c r="E566" s="331">
        <v>1</v>
      </c>
      <c r="F566" s="331">
        <v>1</v>
      </c>
      <c r="G566" s="182" t="s">
        <v>46</v>
      </c>
    </row>
    <row r="567" spans="1:7" ht="20.100000000000001" customHeight="1" x14ac:dyDescent="0.25">
      <c r="A567" s="281" t="s">
        <v>11</v>
      </c>
      <c r="B567" s="32" t="s">
        <v>504</v>
      </c>
      <c r="C567" s="62" t="s">
        <v>507</v>
      </c>
      <c r="D567" s="331" t="s">
        <v>79</v>
      </c>
      <c r="E567" s="331" t="s">
        <v>79</v>
      </c>
      <c r="F567" s="331">
        <v>0.5</v>
      </c>
      <c r="G567" s="182" t="s">
        <v>46</v>
      </c>
    </row>
    <row r="568" spans="1:7" ht="20.100000000000001" customHeight="1" x14ac:dyDescent="0.25">
      <c r="A568" s="281" t="s">
        <v>11</v>
      </c>
      <c r="B568" s="32" t="s">
        <v>504</v>
      </c>
      <c r="C568" s="62" t="s">
        <v>508</v>
      </c>
      <c r="D568" s="331">
        <v>0.25</v>
      </c>
      <c r="E568" s="331">
        <v>0.4</v>
      </c>
      <c r="F568" s="331">
        <v>0.4</v>
      </c>
      <c r="G568" s="182" t="s">
        <v>46</v>
      </c>
    </row>
    <row r="569" spans="1:7" ht="20.100000000000001" customHeight="1" x14ac:dyDescent="0.25">
      <c r="A569" s="281" t="s">
        <v>11</v>
      </c>
      <c r="B569" s="32" t="s">
        <v>504</v>
      </c>
      <c r="C569" s="62" t="s">
        <v>509</v>
      </c>
      <c r="D569" s="331">
        <v>1</v>
      </c>
      <c r="E569" s="331">
        <v>1</v>
      </c>
      <c r="F569" s="331">
        <v>1</v>
      </c>
      <c r="G569" s="182" t="s">
        <v>46</v>
      </c>
    </row>
    <row r="570" spans="1:7" ht="20.100000000000001" customHeight="1" x14ac:dyDescent="0.25">
      <c r="A570" s="281" t="s">
        <v>11</v>
      </c>
      <c r="B570" s="32" t="s">
        <v>504</v>
      </c>
      <c r="C570" s="62" t="s">
        <v>510</v>
      </c>
      <c r="D570" s="331">
        <v>0.2</v>
      </c>
      <c r="E570" s="331">
        <v>0.2</v>
      </c>
      <c r="F570" s="331">
        <v>0.4</v>
      </c>
      <c r="G570" s="182" t="s">
        <v>46</v>
      </c>
    </row>
    <row r="571" spans="1:7" ht="20.100000000000001" customHeight="1" x14ac:dyDescent="0.25">
      <c r="A571" s="281" t="s">
        <v>11</v>
      </c>
      <c r="B571" s="32" t="s">
        <v>504</v>
      </c>
      <c r="C571" s="62" t="s">
        <v>511</v>
      </c>
      <c r="D571" s="331">
        <v>0.33333333333333331</v>
      </c>
      <c r="E571" s="331">
        <v>0.33333333333333331</v>
      </c>
      <c r="F571" s="331">
        <v>0.66</v>
      </c>
      <c r="G571" s="182" t="s">
        <v>46</v>
      </c>
    </row>
    <row r="572" spans="1:7" ht="20.100000000000001" customHeight="1" x14ac:dyDescent="0.25">
      <c r="A572" s="281" t="s">
        <v>11</v>
      </c>
      <c r="B572" s="32" t="s">
        <v>504</v>
      </c>
      <c r="C572" s="62" t="s">
        <v>512</v>
      </c>
      <c r="D572" s="331">
        <v>0.2</v>
      </c>
      <c r="E572" s="331">
        <v>0.2</v>
      </c>
      <c r="F572" s="331">
        <v>0.2</v>
      </c>
      <c r="G572" s="182" t="s">
        <v>46</v>
      </c>
    </row>
    <row r="573" spans="1:7" ht="20.100000000000001" customHeight="1" x14ac:dyDescent="0.25">
      <c r="A573" s="281" t="s">
        <v>11</v>
      </c>
      <c r="B573" s="32" t="s">
        <v>504</v>
      </c>
      <c r="C573" s="62" t="s">
        <v>513</v>
      </c>
      <c r="D573" s="331">
        <v>0.2</v>
      </c>
      <c r="E573" s="331">
        <v>0.2</v>
      </c>
      <c r="F573" s="331">
        <v>0.4</v>
      </c>
      <c r="G573" s="182" t="s">
        <v>46</v>
      </c>
    </row>
    <row r="574" spans="1:7" ht="20.100000000000001" customHeight="1" x14ac:dyDescent="0.25">
      <c r="A574" s="281" t="s">
        <v>11</v>
      </c>
      <c r="B574" s="50" t="s">
        <v>504</v>
      </c>
      <c r="C574" s="62" t="s">
        <v>823</v>
      </c>
      <c r="D574" s="331" t="s">
        <v>79</v>
      </c>
      <c r="E574" s="331" t="s">
        <v>79</v>
      </c>
      <c r="F574" s="331">
        <v>1</v>
      </c>
      <c r="G574" s="182" t="s">
        <v>46</v>
      </c>
    </row>
    <row r="575" spans="1:7" ht="20.100000000000001" customHeight="1" x14ac:dyDescent="0.25">
      <c r="A575" s="631" t="s">
        <v>4</v>
      </c>
      <c r="B575" s="591"/>
      <c r="C575" s="591"/>
      <c r="D575" s="632"/>
      <c r="E575" s="632"/>
      <c r="F575" s="632"/>
      <c r="G575" s="633"/>
    </row>
    <row r="576" spans="1:7" ht="20.100000000000001" customHeight="1" x14ac:dyDescent="0.25">
      <c r="A576" s="524" t="s">
        <v>514</v>
      </c>
      <c r="B576" s="525" t="s">
        <v>515</v>
      </c>
      <c r="C576" s="621" t="s">
        <v>965</v>
      </c>
      <c r="D576" s="589">
        <v>0</v>
      </c>
      <c r="E576" s="589">
        <v>0</v>
      </c>
      <c r="F576" s="589">
        <v>0</v>
      </c>
      <c r="G576" s="182" t="s">
        <v>419</v>
      </c>
    </row>
    <row r="577" spans="1:8" ht="20.100000000000001" customHeight="1" x14ac:dyDescent="0.25">
      <c r="A577" s="105" t="s">
        <v>514</v>
      </c>
      <c r="B577" s="530" t="s">
        <v>515</v>
      </c>
      <c r="C577" s="619" t="s">
        <v>760</v>
      </c>
      <c r="D577" s="589">
        <v>35</v>
      </c>
      <c r="E577" s="589">
        <v>34.6</v>
      </c>
      <c r="F577" s="589">
        <v>36</v>
      </c>
      <c r="G577" s="182" t="s">
        <v>47</v>
      </c>
    </row>
    <row r="578" spans="1:8" ht="20.100000000000001" customHeight="1" x14ac:dyDescent="0.25">
      <c r="A578" s="105" t="s">
        <v>514</v>
      </c>
      <c r="B578" s="332" t="s">
        <v>515</v>
      </c>
      <c r="C578" s="619" t="s">
        <v>761</v>
      </c>
      <c r="D578" s="589">
        <v>5.9</v>
      </c>
      <c r="E578" s="589">
        <v>6.5</v>
      </c>
      <c r="F578" s="589" t="s">
        <v>824</v>
      </c>
      <c r="G578" s="182" t="s">
        <v>47</v>
      </c>
    </row>
    <row r="579" spans="1:8" ht="20.100000000000001" customHeight="1" x14ac:dyDescent="0.25">
      <c r="A579" s="105" t="s">
        <v>514</v>
      </c>
      <c r="B579" s="332" t="s">
        <v>515</v>
      </c>
      <c r="C579" s="619" t="s">
        <v>762</v>
      </c>
      <c r="D579" s="589">
        <v>1.2</v>
      </c>
      <c r="E579" s="589">
        <v>1.2</v>
      </c>
      <c r="F579" s="589" t="s">
        <v>825</v>
      </c>
      <c r="G579" s="182" t="s">
        <v>47</v>
      </c>
    </row>
    <row r="580" spans="1:8" ht="20.100000000000001" customHeight="1" x14ac:dyDescent="0.25">
      <c r="A580" s="105" t="s">
        <v>514</v>
      </c>
      <c r="B580" s="332" t="s">
        <v>515</v>
      </c>
      <c r="C580" s="620" t="s">
        <v>763</v>
      </c>
      <c r="D580" s="589">
        <v>154</v>
      </c>
      <c r="E580" s="589">
        <v>171</v>
      </c>
      <c r="F580" s="589">
        <v>174</v>
      </c>
      <c r="G580" s="182" t="s">
        <v>516</v>
      </c>
    </row>
    <row r="581" spans="1:8" ht="20.100000000000001" customHeight="1" x14ac:dyDescent="0.25">
      <c r="A581" s="105" t="s">
        <v>514</v>
      </c>
      <c r="B581" s="332" t="s">
        <v>515</v>
      </c>
      <c r="C581" s="620" t="s">
        <v>764</v>
      </c>
      <c r="D581" s="589">
        <v>98</v>
      </c>
      <c r="E581" s="589">
        <v>104</v>
      </c>
      <c r="F581" s="589">
        <v>103</v>
      </c>
      <c r="G581" s="182" t="s">
        <v>516</v>
      </c>
    </row>
    <row r="582" spans="1:8" ht="20.100000000000001" customHeight="1" x14ac:dyDescent="0.25">
      <c r="A582" s="528" t="s">
        <v>514</v>
      </c>
      <c r="B582" s="526" t="s">
        <v>515</v>
      </c>
      <c r="C582" s="620" t="s">
        <v>925</v>
      </c>
      <c r="D582" s="589" t="s">
        <v>715</v>
      </c>
      <c r="E582" s="589" t="s">
        <v>714</v>
      </c>
      <c r="F582" s="589" t="s">
        <v>826</v>
      </c>
      <c r="G582" s="545" t="s">
        <v>47</v>
      </c>
    </row>
    <row r="583" spans="1:8" ht="20.100000000000001" customHeight="1" x14ac:dyDescent="0.25">
      <c r="A583" s="631" t="s">
        <v>4</v>
      </c>
      <c r="B583" s="591"/>
      <c r="C583" s="591"/>
      <c r="D583" s="632"/>
      <c r="E583" s="632"/>
      <c r="F583" s="632"/>
      <c r="G583" s="633"/>
    </row>
    <row r="584" spans="1:8" ht="20.100000000000001" customHeight="1" x14ac:dyDescent="0.25">
      <c r="A584" s="336" t="s">
        <v>517</v>
      </c>
      <c r="B584" s="337" t="s">
        <v>518</v>
      </c>
      <c r="C584" s="82" t="s">
        <v>519</v>
      </c>
      <c r="D584" s="234">
        <v>0.97</v>
      </c>
      <c r="E584" s="200">
        <v>0.96</v>
      </c>
      <c r="F584" s="200">
        <v>0.97</v>
      </c>
      <c r="G584" s="182" t="s">
        <v>46</v>
      </c>
    </row>
    <row r="585" spans="1:8" ht="20.100000000000001" customHeight="1" x14ac:dyDescent="0.25">
      <c r="A585" s="334" t="s">
        <v>517</v>
      </c>
      <c r="B585" s="209" t="s">
        <v>518</v>
      </c>
      <c r="C585" s="534" t="s">
        <v>966</v>
      </c>
      <c r="D585" s="268">
        <v>0.98</v>
      </c>
      <c r="E585" s="338">
        <v>0.95399999999999996</v>
      </c>
      <c r="F585" s="338">
        <v>0.99</v>
      </c>
      <c r="G585" s="182" t="s">
        <v>46</v>
      </c>
    </row>
    <row r="586" spans="1:8" ht="20.100000000000001" customHeight="1" x14ac:dyDescent="0.25">
      <c r="A586" s="334" t="s">
        <v>517</v>
      </c>
      <c r="B586" s="337" t="s">
        <v>520</v>
      </c>
      <c r="C586" s="622" t="s">
        <v>976</v>
      </c>
      <c r="D586" s="339" t="s">
        <v>79</v>
      </c>
      <c r="E586" s="333">
        <v>35</v>
      </c>
      <c r="F586" s="333">
        <v>60</v>
      </c>
      <c r="G586" s="182" t="s">
        <v>44</v>
      </c>
      <c r="H586" s="623"/>
    </row>
    <row r="587" spans="1:8" ht="20.100000000000001" customHeight="1" x14ac:dyDescent="0.25">
      <c r="A587" s="334" t="s">
        <v>517</v>
      </c>
      <c r="B587" s="337" t="s">
        <v>691</v>
      </c>
      <c r="C587" s="289" t="s">
        <v>521</v>
      </c>
      <c r="D587" s="606">
        <v>0</v>
      </c>
      <c r="E587" s="606">
        <v>0</v>
      </c>
      <c r="F587" s="606">
        <v>0</v>
      </c>
      <c r="G587" s="182" t="s">
        <v>44</v>
      </c>
    </row>
    <row r="588" spans="1:8" ht="20.100000000000001" customHeight="1" x14ac:dyDescent="0.25">
      <c r="A588" s="334" t="s">
        <v>517</v>
      </c>
      <c r="B588" s="209" t="s">
        <v>522</v>
      </c>
      <c r="C588" s="82" t="s">
        <v>523</v>
      </c>
      <c r="D588" s="439">
        <v>0</v>
      </c>
      <c r="E588" s="439">
        <v>0</v>
      </c>
      <c r="F588" s="439">
        <v>0</v>
      </c>
      <c r="G588" s="182" t="s">
        <v>44</v>
      </c>
    </row>
    <row r="589" spans="1:8" ht="20.100000000000001" customHeight="1" x14ac:dyDescent="0.25">
      <c r="A589" s="335" t="s">
        <v>517</v>
      </c>
      <c r="B589" s="341" t="s">
        <v>522</v>
      </c>
      <c r="C589" s="82" t="s">
        <v>524</v>
      </c>
      <c r="D589" s="439">
        <v>0</v>
      </c>
      <c r="E589" s="340">
        <v>1</v>
      </c>
      <c r="F589" s="340">
        <v>2</v>
      </c>
      <c r="G589" s="182" t="s">
        <v>44</v>
      </c>
    </row>
    <row r="590" spans="1:8" ht="20.100000000000001" customHeight="1" x14ac:dyDescent="0.25">
      <c r="A590" s="631" t="s">
        <v>4</v>
      </c>
      <c r="B590" s="591"/>
      <c r="C590" s="591"/>
      <c r="D590" s="632"/>
      <c r="E590" s="632"/>
      <c r="F590" s="632"/>
      <c r="G590" s="633"/>
    </row>
    <row r="591" spans="1:8" ht="20.100000000000001" customHeight="1" x14ac:dyDescent="0.25">
      <c r="A591" s="26" t="s">
        <v>23</v>
      </c>
      <c r="B591" s="342" t="s">
        <v>525</v>
      </c>
      <c r="C591" s="343" t="s">
        <v>526</v>
      </c>
      <c r="D591" s="580">
        <v>14</v>
      </c>
      <c r="E591" s="580">
        <v>14</v>
      </c>
      <c r="F591" s="580">
        <v>14</v>
      </c>
      <c r="G591" s="182" t="s">
        <v>527</v>
      </c>
    </row>
    <row r="592" spans="1:8" ht="20.100000000000001" customHeight="1" x14ac:dyDescent="0.25">
      <c r="A592" s="262" t="s">
        <v>23</v>
      </c>
      <c r="B592" s="288" t="s">
        <v>525</v>
      </c>
      <c r="C592" s="344" t="s">
        <v>528</v>
      </c>
      <c r="D592" s="573">
        <v>0.32</v>
      </c>
      <c r="E592" s="573">
        <v>0.43</v>
      </c>
      <c r="F592" s="573">
        <v>0.38</v>
      </c>
      <c r="G592" s="182" t="s">
        <v>46</v>
      </c>
    </row>
    <row r="593" spans="1:7" ht="20.100000000000001" customHeight="1" x14ac:dyDescent="0.25">
      <c r="A593" s="262" t="s">
        <v>23</v>
      </c>
      <c r="B593" s="288" t="s">
        <v>525</v>
      </c>
      <c r="C593" s="624" t="s">
        <v>967</v>
      </c>
      <c r="D593" s="580">
        <v>81</v>
      </c>
      <c r="E593" s="580">
        <v>81</v>
      </c>
      <c r="F593" s="580">
        <v>88</v>
      </c>
      <c r="G593" s="182" t="s">
        <v>529</v>
      </c>
    </row>
    <row r="594" spans="1:7" ht="20.100000000000001" customHeight="1" x14ac:dyDescent="0.25">
      <c r="A594" s="262" t="s">
        <v>23</v>
      </c>
      <c r="B594" s="288" t="s">
        <v>525</v>
      </c>
      <c r="C594" s="624" t="s">
        <v>968</v>
      </c>
      <c r="D594" s="580">
        <v>1001</v>
      </c>
      <c r="E594" s="580">
        <v>1146</v>
      </c>
      <c r="F594" s="580">
        <v>1168</v>
      </c>
      <c r="G594" s="182" t="s">
        <v>44</v>
      </c>
    </row>
    <row r="595" spans="1:7" ht="20.100000000000001" customHeight="1" x14ac:dyDescent="0.25">
      <c r="A595" s="262" t="s">
        <v>23</v>
      </c>
      <c r="B595" s="288" t="s">
        <v>525</v>
      </c>
      <c r="C595" s="624" t="s">
        <v>969</v>
      </c>
      <c r="D595" s="347">
        <v>1667</v>
      </c>
      <c r="E595" s="347">
        <v>2285</v>
      </c>
      <c r="F595" s="347">
        <v>2329</v>
      </c>
      <c r="G595" s="182" t="s">
        <v>44</v>
      </c>
    </row>
    <row r="596" spans="1:7" ht="20.100000000000001" customHeight="1" x14ac:dyDescent="0.25">
      <c r="A596" s="262" t="s">
        <v>23</v>
      </c>
      <c r="B596" s="288" t="s">
        <v>525</v>
      </c>
      <c r="C596" s="624" t="s">
        <v>970</v>
      </c>
      <c r="D596" s="347">
        <v>1657</v>
      </c>
      <c r="E596" s="347">
        <v>2247</v>
      </c>
      <c r="F596" s="347">
        <v>2305</v>
      </c>
      <c r="G596" s="182" t="s">
        <v>44</v>
      </c>
    </row>
    <row r="597" spans="1:7" ht="20.100000000000001" customHeight="1" x14ac:dyDescent="0.25">
      <c r="A597" s="262" t="s">
        <v>23</v>
      </c>
      <c r="B597" s="288" t="s">
        <v>525</v>
      </c>
      <c r="C597" s="346" t="s">
        <v>893</v>
      </c>
      <c r="D597" s="580">
        <v>1701</v>
      </c>
      <c r="E597" s="580">
        <v>2204</v>
      </c>
      <c r="F597" s="580">
        <v>2347</v>
      </c>
      <c r="G597" s="182" t="s">
        <v>44</v>
      </c>
    </row>
    <row r="598" spans="1:7" ht="20.100000000000001" customHeight="1" x14ac:dyDescent="0.25">
      <c r="A598" s="262" t="s">
        <v>23</v>
      </c>
      <c r="B598" s="288" t="s">
        <v>525</v>
      </c>
      <c r="C598" s="344" t="s">
        <v>894</v>
      </c>
      <c r="D598" s="345">
        <v>0.35</v>
      </c>
      <c r="E598" s="345">
        <v>0.34</v>
      </c>
      <c r="F598" s="573">
        <v>0.41</v>
      </c>
      <c r="G598" s="182" t="s">
        <v>46</v>
      </c>
    </row>
    <row r="599" spans="1:7" ht="20.100000000000001" customHeight="1" x14ac:dyDescent="0.25">
      <c r="A599" s="262" t="s">
        <v>23</v>
      </c>
      <c r="B599" s="288" t="s">
        <v>525</v>
      </c>
      <c r="C599" s="348" t="s">
        <v>530</v>
      </c>
      <c r="D599" s="345">
        <v>0.16700000000000001</v>
      </c>
      <c r="E599" s="345">
        <v>0.186</v>
      </c>
      <c r="F599" s="573">
        <v>0.19700000000000001</v>
      </c>
      <c r="G599" s="182" t="s">
        <v>46</v>
      </c>
    </row>
    <row r="600" spans="1:7" ht="20.100000000000001" customHeight="1" x14ac:dyDescent="0.25">
      <c r="A600" s="262" t="s">
        <v>23</v>
      </c>
      <c r="B600" s="288" t="s">
        <v>525</v>
      </c>
      <c r="C600" s="348" t="s">
        <v>531</v>
      </c>
      <c r="D600" s="345">
        <v>0.17499999999999999</v>
      </c>
      <c r="E600" s="345">
        <v>0.17699999999999999</v>
      </c>
      <c r="F600" s="573">
        <v>0.17799999999999999</v>
      </c>
      <c r="G600" s="182" t="s">
        <v>46</v>
      </c>
    </row>
    <row r="601" spans="1:7" ht="20.100000000000001" customHeight="1" x14ac:dyDescent="0.25">
      <c r="A601" s="262" t="s">
        <v>23</v>
      </c>
      <c r="B601" s="288" t="s">
        <v>525</v>
      </c>
      <c r="C601" s="348" t="s">
        <v>532</v>
      </c>
      <c r="D601" s="345">
        <v>0.13600000000000001</v>
      </c>
      <c r="E601" s="345">
        <v>0.14000000000000001</v>
      </c>
      <c r="F601" s="573">
        <v>0.105</v>
      </c>
      <c r="G601" s="182" t="s">
        <v>46</v>
      </c>
    </row>
    <row r="602" spans="1:7" ht="20.100000000000001" customHeight="1" x14ac:dyDescent="0.25">
      <c r="A602" s="262" t="s">
        <v>23</v>
      </c>
      <c r="B602" s="288" t="s">
        <v>525</v>
      </c>
      <c r="C602" s="348" t="s">
        <v>533</v>
      </c>
      <c r="D602" s="345">
        <v>0.115</v>
      </c>
      <c r="E602" s="345">
        <v>0.11</v>
      </c>
      <c r="F602" s="573">
        <v>0.113</v>
      </c>
      <c r="G602" s="182" t="s">
        <v>46</v>
      </c>
    </row>
    <row r="603" spans="1:7" ht="20.100000000000001" customHeight="1" x14ac:dyDescent="0.25">
      <c r="A603" s="262" t="s">
        <v>23</v>
      </c>
      <c r="B603" s="288" t="s">
        <v>525</v>
      </c>
      <c r="C603" s="348" t="s">
        <v>534</v>
      </c>
      <c r="D603" s="345">
        <v>8.3000000000000004E-2</v>
      </c>
      <c r="E603" s="345">
        <v>0.107</v>
      </c>
      <c r="F603" s="573">
        <v>9.6000000000000002E-2</v>
      </c>
      <c r="G603" s="182" t="s">
        <v>46</v>
      </c>
    </row>
    <row r="604" spans="1:7" ht="20.100000000000001" customHeight="1" x14ac:dyDescent="0.25">
      <c r="A604" s="262" t="s">
        <v>23</v>
      </c>
      <c r="B604" s="288" t="s">
        <v>525</v>
      </c>
      <c r="C604" s="348" t="s">
        <v>535</v>
      </c>
      <c r="D604" s="345">
        <v>0.113</v>
      </c>
      <c r="E604" s="345">
        <v>8.2000000000000003E-2</v>
      </c>
      <c r="F604" s="573">
        <v>8.5999999999999993E-2</v>
      </c>
      <c r="G604" s="182" t="s">
        <v>46</v>
      </c>
    </row>
    <row r="605" spans="1:7" ht="20.100000000000001" customHeight="1" x14ac:dyDescent="0.25">
      <c r="A605" s="262" t="s">
        <v>23</v>
      </c>
      <c r="B605" s="288" t="s">
        <v>525</v>
      </c>
      <c r="C605" s="348" t="s">
        <v>536</v>
      </c>
      <c r="D605" s="345">
        <v>3.9E-2</v>
      </c>
      <c r="E605" s="345">
        <v>7.2999999999999995E-2</v>
      </c>
      <c r="F605" s="573">
        <v>8.5999999999999993E-2</v>
      </c>
      <c r="G605" s="182" t="s">
        <v>46</v>
      </c>
    </row>
    <row r="606" spans="1:7" ht="20.100000000000001" customHeight="1" x14ac:dyDescent="0.25">
      <c r="A606" s="262" t="s">
        <v>23</v>
      </c>
      <c r="B606" s="288" t="s">
        <v>525</v>
      </c>
      <c r="C606" s="348" t="s">
        <v>537</v>
      </c>
      <c r="D606" s="345">
        <v>0.106</v>
      </c>
      <c r="E606" s="345">
        <v>5.8999999999999997E-2</v>
      </c>
      <c r="F606" s="573">
        <v>7.5999999999999998E-2</v>
      </c>
      <c r="G606" s="182" t="s">
        <v>46</v>
      </c>
    </row>
    <row r="607" spans="1:7" ht="20.100000000000001" customHeight="1" x14ac:dyDescent="0.25">
      <c r="A607" s="262" t="s">
        <v>23</v>
      </c>
      <c r="B607" s="288" t="s">
        <v>525</v>
      </c>
      <c r="C607" s="348" t="s">
        <v>538</v>
      </c>
      <c r="D607" s="345">
        <v>0.03</v>
      </c>
      <c r="E607" s="345">
        <v>3.5999999999999997E-2</v>
      </c>
      <c r="F607" s="573">
        <v>3.5999999999999997E-2</v>
      </c>
      <c r="G607" s="182" t="s">
        <v>46</v>
      </c>
    </row>
    <row r="608" spans="1:7" ht="20.100000000000001" customHeight="1" x14ac:dyDescent="0.25">
      <c r="A608" s="262" t="s">
        <v>23</v>
      </c>
      <c r="B608" s="288" t="s">
        <v>525</v>
      </c>
      <c r="C608" s="348" t="s">
        <v>539</v>
      </c>
      <c r="D608" s="345">
        <v>2.5000000000000001E-2</v>
      </c>
      <c r="E608" s="345">
        <v>2.1000000000000001E-2</v>
      </c>
      <c r="F608" s="573">
        <v>0.01</v>
      </c>
      <c r="G608" s="182" t="s">
        <v>46</v>
      </c>
    </row>
    <row r="609" spans="1:7" ht="20.100000000000001" customHeight="1" x14ac:dyDescent="0.25">
      <c r="A609" s="262" t="s">
        <v>23</v>
      </c>
      <c r="B609" s="288" t="s">
        <v>525</v>
      </c>
      <c r="C609" s="348" t="s">
        <v>540</v>
      </c>
      <c r="D609" s="345">
        <v>1.2E-2</v>
      </c>
      <c r="E609" s="345">
        <v>1.0999999999999999E-2</v>
      </c>
      <c r="F609" s="573">
        <v>1.7999999999999999E-2</v>
      </c>
      <c r="G609" s="182" t="s">
        <v>46</v>
      </c>
    </row>
    <row r="610" spans="1:7" ht="20.100000000000001" customHeight="1" x14ac:dyDescent="0.25">
      <c r="A610" s="262" t="s">
        <v>23</v>
      </c>
      <c r="B610" s="288" t="s">
        <v>525</v>
      </c>
      <c r="C610" s="344" t="s">
        <v>895</v>
      </c>
      <c r="D610" s="578">
        <v>598</v>
      </c>
      <c r="E610" s="578">
        <v>642</v>
      </c>
      <c r="F610" s="578">
        <v>790</v>
      </c>
      <c r="G610" s="182" t="s">
        <v>44</v>
      </c>
    </row>
    <row r="611" spans="1:7" ht="20.100000000000001" customHeight="1" x14ac:dyDescent="0.25">
      <c r="A611" s="262" t="s">
        <v>23</v>
      </c>
      <c r="B611" s="288" t="s">
        <v>525</v>
      </c>
      <c r="C611" s="348" t="s">
        <v>367</v>
      </c>
      <c r="D611" s="578">
        <v>125</v>
      </c>
      <c r="E611" s="578">
        <v>131</v>
      </c>
      <c r="F611" s="578">
        <v>150</v>
      </c>
      <c r="G611" s="182" t="s">
        <v>44</v>
      </c>
    </row>
    <row r="612" spans="1:7" ht="20.100000000000001" customHeight="1" x14ac:dyDescent="0.25">
      <c r="A612" s="262" t="s">
        <v>23</v>
      </c>
      <c r="B612" s="288" t="s">
        <v>525</v>
      </c>
      <c r="C612" s="348" t="s">
        <v>541</v>
      </c>
      <c r="D612" s="578">
        <v>137</v>
      </c>
      <c r="E612" s="578">
        <v>152</v>
      </c>
      <c r="F612" s="578">
        <v>209</v>
      </c>
      <c r="G612" s="182" t="s">
        <v>44</v>
      </c>
    </row>
    <row r="613" spans="1:7" ht="20.100000000000001" customHeight="1" x14ac:dyDescent="0.25">
      <c r="A613" s="262" t="s">
        <v>23</v>
      </c>
      <c r="B613" s="288" t="s">
        <v>525</v>
      </c>
      <c r="C613" s="348" t="s">
        <v>542</v>
      </c>
      <c r="D613" s="578">
        <v>336</v>
      </c>
      <c r="E613" s="578">
        <v>359</v>
      </c>
      <c r="F613" s="578">
        <v>431</v>
      </c>
      <c r="G613" s="182" t="s">
        <v>44</v>
      </c>
    </row>
    <row r="614" spans="1:7" ht="20.100000000000001" customHeight="1" x14ac:dyDescent="0.25">
      <c r="A614" s="262" t="s">
        <v>23</v>
      </c>
      <c r="B614" s="288" t="s">
        <v>525</v>
      </c>
      <c r="C614" s="344" t="s">
        <v>543</v>
      </c>
      <c r="D614" s="578">
        <v>28</v>
      </c>
      <c r="E614" s="578">
        <v>19</v>
      </c>
      <c r="F614" s="578" t="s">
        <v>58</v>
      </c>
      <c r="G614" s="182" t="s">
        <v>44</v>
      </c>
    </row>
    <row r="615" spans="1:7" ht="20.100000000000001" customHeight="1" x14ac:dyDescent="0.25">
      <c r="A615" s="262" t="s">
        <v>23</v>
      </c>
      <c r="B615" s="288" t="s">
        <v>525</v>
      </c>
      <c r="C615" s="344" t="s">
        <v>544</v>
      </c>
      <c r="D615" s="578">
        <v>33</v>
      </c>
      <c r="E615" s="578">
        <v>47</v>
      </c>
      <c r="F615" s="578">
        <v>74</v>
      </c>
      <c r="G615" s="182" t="s">
        <v>44</v>
      </c>
    </row>
    <row r="616" spans="1:7" ht="20.100000000000001" customHeight="1" x14ac:dyDescent="0.25">
      <c r="A616" s="236" t="s">
        <v>23</v>
      </c>
      <c r="B616" s="286" t="s">
        <v>525</v>
      </c>
      <c r="C616" s="344" t="s">
        <v>545</v>
      </c>
      <c r="D616" s="578">
        <v>14</v>
      </c>
      <c r="E616" s="578">
        <v>11</v>
      </c>
      <c r="F616" s="578">
        <v>16</v>
      </c>
      <c r="G616" s="182" t="s">
        <v>44</v>
      </c>
    </row>
    <row r="617" spans="1:7" ht="20.100000000000001" customHeight="1" x14ac:dyDescent="0.25">
      <c r="A617" s="262" t="s">
        <v>23</v>
      </c>
      <c r="B617" s="349" t="s">
        <v>546</v>
      </c>
      <c r="C617" s="346" t="s">
        <v>896</v>
      </c>
      <c r="D617" s="350">
        <v>2087</v>
      </c>
      <c r="E617" s="350">
        <v>2108</v>
      </c>
      <c r="F617" s="572">
        <v>2166</v>
      </c>
      <c r="G617" s="182" t="s">
        <v>44</v>
      </c>
    </row>
    <row r="618" spans="1:7" ht="20.100000000000001" customHeight="1" x14ac:dyDescent="0.25">
      <c r="A618" s="262" t="s">
        <v>23</v>
      </c>
      <c r="B618" s="351" t="s">
        <v>546</v>
      </c>
      <c r="C618" s="344" t="s">
        <v>897</v>
      </c>
      <c r="D618" s="352">
        <v>0.54600000000000004</v>
      </c>
      <c r="E618" s="352">
        <v>0.64300000000000002</v>
      </c>
      <c r="F618" s="576">
        <v>0.627</v>
      </c>
      <c r="G618" s="182" t="s">
        <v>46</v>
      </c>
    </row>
    <row r="619" spans="1:7" ht="20.100000000000001" customHeight="1" x14ac:dyDescent="0.25">
      <c r="A619" s="262" t="s">
        <v>23</v>
      </c>
      <c r="B619" s="351" t="s">
        <v>546</v>
      </c>
      <c r="C619" s="346" t="s">
        <v>895</v>
      </c>
      <c r="D619" s="350">
        <v>1215</v>
      </c>
      <c r="E619" s="350">
        <v>1563</v>
      </c>
      <c r="F619" s="572">
        <v>1643</v>
      </c>
      <c r="G619" s="182" t="s">
        <v>44</v>
      </c>
    </row>
    <row r="620" spans="1:7" ht="20.100000000000001" customHeight="1" x14ac:dyDescent="0.25">
      <c r="A620" s="262" t="s">
        <v>23</v>
      </c>
      <c r="B620" s="351" t="s">
        <v>546</v>
      </c>
      <c r="C620" s="344" t="s">
        <v>547</v>
      </c>
      <c r="D620" s="438">
        <v>384</v>
      </c>
      <c r="E620" s="438">
        <v>570</v>
      </c>
      <c r="F620" s="577">
        <v>622</v>
      </c>
      <c r="G620" s="182" t="s">
        <v>44</v>
      </c>
    </row>
    <row r="621" spans="1:7" ht="20.100000000000001" customHeight="1" x14ac:dyDescent="0.25">
      <c r="A621" s="262" t="s">
        <v>23</v>
      </c>
      <c r="B621" s="351" t="s">
        <v>546</v>
      </c>
      <c r="C621" s="344" t="s">
        <v>548</v>
      </c>
      <c r="D621" s="438">
        <v>179</v>
      </c>
      <c r="E621" s="438">
        <v>175</v>
      </c>
      <c r="F621" s="577">
        <v>159</v>
      </c>
      <c r="G621" s="182" t="s">
        <v>44</v>
      </c>
    </row>
    <row r="622" spans="1:7" ht="20.100000000000001" customHeight="1" x14ac:dyDescent="0.25">
      <c r="A622" s="262" t="s">
        <v>23</v>
      </c>
      <c r="B622" s="351" t="s">
        <v>546</v>
      </c>
      <c r="C622" s="344" t="s">
        <v>549</v>
      </c>
      <c r="D622" s="438">
        <v>384</v>
      </c>
      <c r="E622" s="438">
        <v>636</v>
      </c>
      <c r="F622" s="577">
        <v>669</v>
      </c>
      <c r="G622" s="182" t="s">
        <v>44</v>
      </c>
    </row>
    <row r="623" spans="1:7" ht="20.100000000000001" customHeight="1" x14ac:dyDescent="0.25">
      <c r="A623" s="236" t="s">
        <v>23</v>
      </c>
      <c r="B623" s="353" t="s">
        <v>546</v>
      </c>
      <c r="C623" s="344" t="s">
        <v>550</v>
      </c>
      <c r="D623" s="438">
        <v>268</v>
      </c>
      <c r="E623" s="438">
        <v>182</v>
      </c>
      <c r="F623" s="577">
        <v>193</v>
      </c>
      <c r="G623" s="182" t="s">
        <v>44</v>
      </c>
    </row>
    <row r="624" spans="1:7" ht="20.100000000000001" customHeight="1" x14ac:dyDescent="0.25">
      <c r="A624" s="262" t="s">
        <v>23</v>
      </c>
      <c r="B624" s="349" t="s">
        <v>551</v>
      </c>
      <c r="C624" s="346" t="s">
        <v>552</v>
      </c>
      <c r="D624" s="350">
        <v>929632</v>
      </c>
      <c r="E624" s="350">
        <v>702496</v>
      </c>
      <c r="F624" s="572">
        <v>514780</v>
      </c>
      <c r="G624" s="182" t="s">
        <v>44</v>
      </c>
    </row>
    <row r="625" spans="1:7" ht="20.100000000000001" customHeight="1" x14ac:dyDescent="0.25">
      <c r="A625" s="262" t="s">
        <v>23</v>
      </c>
      <c r="B625" s="351" t="s">
        <v>551</v>
      </c>
      <c r="C625" s="346" t="s">
        <v>553</v>
      </c>
      <c r="D625" s="354" t="s">
        <v>79</v>
      </c>
      <c r="E625" s="352">
        <v>0.85</v>
      </c>
      <c r="F625" s="576">
        <v>0.86</v>
      </c>
      <c r="G625" s="182" t="s">
        <v>46</v>
      </c>
    </row>
    <row r="626" spans="1:7" ht="20.100000000000001" customHeight="1" x14ac:dyDescent="0.25">
      <c r="A626" s="262" t="s">
        <v>23</v>
      </c>
      <c r="B626" s="351" t="s">
        <v>551</v>
      </c>
      <c r="C626" s="344" t="s">
        <v>898</v>
      </c>
      <c r="D626" s="354" t="s">
        <v>79</v>
      </c>
      <c r="E626" s="352">
        <v>0.77100000000000002</v>
      </c>
      <c r="F626" s="576">
        <v>0.77700000000000002</v>
      </c>
      <c r="G626" s="182" t="s">
        <v>46</v>
      </c>
    </row>
    <row r="627" spans="1:7" ht="20.100000000000001" customHeight="1" x14ac:dyDescent="0.25">
      <c r="A627" s="262" t="s">
        <v>23</v>
      </c>
      <c r="B627" s="351" t="s">
        <v>551</v>
      </c>
      <c r="C627" s="344" t="s">
        <v>899</v>
      </c>
      <c r="D627" s="354" t="s">
        <v>79</v>
      </c>
      <c r="E627" s="352">
        <v>0.17399999999999999</v>
      </c>
      <c r="F627" s="576">
        <v>0.17299999999999999</v>
      </c>
      <c r="G627" s="182" t="s">
        <v>46</v>
      </c>
    </row>
    <row r="628" spans="1:7" ht="20.100000000000001" customHeight="1" x14ac:dyDescent="0.25">
      <c r="A628" s="236" t="s">
        <v>23</v>
      </c>
      <c r="B628" s="353" t="s">
        <v>551</v>
      </c>
      <c r="C628" s="344" t="s">
        <v>900</v>
      </c>
      <c r="D628" s="354" t="s">
        <v>79</v>
      </c>
      <c r="E628" s="352">
        <v>5.5E-2</v>
      </c>
      <c r="F628" s="576">
        <v>0.05</v>
      </c>
      <c r="G628" s="182" t="s">
        <v>46</v>
      </c>
    </row>
    <row r="629" spans="1:7" ht="20.100000000000001" customHeight="1" x14ac:dyDescent="0.25">
      <c r="A629" s="262" t="s">
        <v>23</v>
      </c>
      <c r="B629" s="285" t="s">
        <v>554</v>
      </c>
      <c r="C629" s="346" t="s">
        <v>904</v>
      </c>
      <c r="D629" s="350">
        <v>70497</v>
      </c>
      <c r="E629" s="350">
        <v>54170</v>
      </c>
      <c r="F629" s="572">
        <v>54932</v>
      </c>
      <c r="G629" s="182" t="s">
        <v>44</v>
      </c>
    </row>
    <row r="630" spans="1:7" ht="20.100000000000001" customHeight="1" x14ac:dyDescent="0.25">
      <c r="A630" s="262" t="s">
        <v>23</v>
      </c>
      <c r="B630" s="288" t="s">
        <v>554</v>
      </c>
      <c r="C630" s="344" t="s">
        <v>901</v>
      </c>
      <c r="D630" s="355">
        <v>0.74299999999999999</v>
      </c>
      <c r="E630" s="355">
        <v>0.77800000000000002</v>
      </c>
      <c r="F630" s="574">
        <v>0.76400000000000001</v>
      </c>
      <c r="G630" s="182" t="s">
        <v>46</v>
      </c>
    </row>
    <row r="631" spans="1:7" ht="20.100000000000001" customHeight="1" x14ac:dyDescent="0.25">
      <c r="A631" s="262" t="s">
        <v>23</v>
      </c>
      <c r="B631" s="288" t="s">
        <v>554</v>
      </c>
      <c r="C631" s="344" t="s">
        <v>902</v>
      </c>
      <c r="D631" s="355">
        <v>0.995</v>
      </c>
      <c r="E631" s="355">
        <v>0.997</v>
      </c>
      <c r="F631" s="574">
        <v>0.999</v>
      </c>
      <c r="G631" s="182" t="s">
        <v>46</v>
      </c>
    </row>
    <row r="632" spans="1:7" ht="20.100000000000001" customHeight="1" x14ac:dyDescent="0.25">
      <c r="A632" s="630" t="s">
        <v>23</v>
      </c>
      <c r="B632" s="286" t="s">
        <v>554</v>
      </c>
      <c r="C632" s="344" t="s">
        <v>903</v>
      </c>
      <c r="D632" s="356">
        <v>1</v>
      </c>
      <c r="E632" s="356">
        <v>1</v>
      </c>
      <c r="F632" s="575">
        <v>1</v>
      </c>
      <c r="G632" s="182" t="s">
        <v>46</v>
      </c>
    </row>
    <row r="633" spans="1:7" ht="20.100000000000001" customHeight="1" x14ac:dyDescent="0.25">
      <c r="A633"/>
      <c r="B633"/>
      <c r="C633"/>
      <c r="D633" s="583"/>
      <c r="E633" s="583"/>
      <c r="F633" s="583"/>
      <c r="G633" s="2"/>
    </row>
    <row r="634" spans="1:7" ht="20.100000000000001" customHeight="1" x14ac:dyDescent="0.25">
      <c r="A634"/>
      <c r="B634"/>
      <c r="C634"/>
      <c r="D634" s="583"/>
      <c r="E634" s="583"/>
      <c r="F634" s="583"/>
      <c r="G634" s="2"/>
    </row>
    <row r="635" spans="1:7" ht="20.100000000000001" customHeight="1" x14ac:dyDescent="0.25">
      <c r="A635"/>
      <c r="B635"/>
      <c r="C635"/>
      <c r="D635" s="584"/>
      <c r="E635" s="584"/>
      <c r="F635" s="584"/>
      <c r="G635" s="2"/>
    </row>
    <row r="636" spans="1:7" ht="20.100000000000001" customHeight="1" x14ac:dyDescent="0.25">
      <c r="A636"/>
      <c r="B636"/>
      <c r="C636"/>
      <c r="D636" s="585"/>
      <c r="E636" s="585"/>
      <c r="F636" s="585"/>
      <c r="G636" s="2"/>
    </row>
    <row r="637" spans="1:7" ht="20.100000000000001" customHeight="1" x14ac:dyDescent="0.25">
      <c r="A637"/>
      <c r="B637"/>
      <c r="C637"/>
      <c r="D637" s="583"/>
      <c r="E637" s="583"/>
      <c r="F637" s="583"/>
      <c r="G637" s="2"/>
    </row>
    <row r="638" spans="1:7" ht="20.100000000000001" customHeight="1" x14ac:dyDescent="0.25">
      <c r="A638"/>
      <c r="B638"/>
      <c r="C638"/>
      <c r="D638" s="583"/>
      <c r="E638" s="583"/>
      <c r="F638" s="583"/>
      <c r="G638" s="2"/>
    </row>
    <row r="639" spans="1:7" ht="20.100000000000001" customHeight="1" x14ac:dyDescent="0.25">
      <c r="A639"/>
      <c r="B639"/>
      <c r="C639"/>
      <c r="D639" s="583"/>
      <c r="E639" s="583"/>
      <c r="F639" s="583"/>
      <c r="G639" s="2"/>
    </row>
    <row r="640" spans="1:7" ht="20.100000000000001" customHeight="1" x14ac:dyDescent="0.25">
      <c r="B640"/>
      <c r="C640"/>
      <c r="D640" s="583"/>
      <c r="E640" s="583"/>
      <c r="F640" s="583"/>
      <c r="G640" s="2"/>
    </row>
    <row r="641" spans="1:7" ht="20.100000000000001" customHeight="1" x14ac:dyDescent="0.25">
      <c r="A641"/>
      <c r="B641"/>
      <c r="C641"/>
      <c r="D641" s="583"/>
      <c r="E641" s="583"/>
      <c r="F641" s="583"/>
      <c r="G641" s="2"/>
    </row>
    <row r="642" spans="1:7" ht="20.100000000000001" customHeight="1" x14ac:dyDescent="0.25">
      <c r="A642"/>
      <c r="B642"/>
      <c r="C642"/>
      <c r="D642" s="583"/>
      <c r="E642" s="583"/>
      <c r="F642" s="583"/>
      <c r="G642" s="2"/>
    </row>
    <row r="643" spans="1:7" ht="20.100000000000001" customHeight="1" x14ac:dyDescent="0.25">
      <c r="A643"/>
      <c r="B643"/>
      <c r="C643"/>
      <c r="D643" s="583"/>
      <c r="E643" s="583"/>
      <c r="F643" s="583"/>
      <c r="G643" s="2"/>
    </row>
    <row r="644" spans="1:7" ht="20.100000000000001" customHeight="1" x14ac:dyDescent="0.25">
      <c r="A644"/>
      <c r="B644"/>
      <c r="C644"/>
      <c r="D644" s="583"/>
      <c r="E644" s="583"/>
      <c r="F644" s="583"/>
      <c r="G644" s="2"/>
    </row>
    <row r="645" spans="1:7" ht="20.100000000000001" customHeight="1" x14ac:dyDescent="0.25">
      <c r="A645"/>
      <c r="B645"/>
      <c r="C645"/>
      <c r="D645" s="583"/>
      <c r="E645" s="583"/>
      <c r="F645" s="583"/>
      <c r="G645" s="2"/>
    </row>
    <row r="646" spans="1:7" ht="20.100000000000001" customHeight="1" x14ac:dyDescent="0.25">
      <c r="A646"/>
      <c r="B646"/>
      <c r="C646"/>
      <c r="D646" s="583"/>
      <c r="E646" s="583"/>
      <c r="F646" s="583"/>
      <c r="G646" s="2"/>
    </row>
    <row r="647" spans="1:7" ht="20.100000000000001" customHeight="1" x14ac:dyDescent="0.25">
      <c r="A647"/>
      <c r="B647"/>
      <c r="C647"/>
      <c r="D647" s="583"/>
      <c r="E647" s="583"/>
      <c r="F647" s="583"/>
      <c r="G647" s="2"/>
    </row>
    <row r="648" spans="1:7" ht="20.100000000000001" customHeight="1" x14ac:dyDescent="0.25">
      <c r="A648"/>
      <c r="B648"/>
      <c r="C648"/>
      <c r="D648" s="583"/>
      <c r="E648" s="583"/>
      <c r="F648" s="583"/>
      <c r="G648" s="2"/>
    </row>
    <row r="649" spans="1:7" ht="20.100000000000001" customHeight="1" x14ac:dyDescent="0.25">
      <c r="A649"/>
      <c r="B649"/>
      <c r="C649"/>
      <c r="D649" s="583"/>
      <c r="E649" s="583"/>
      <c r="F649" s="583"/>
      <c r="G649" s="2"/>
    </row>
    <row r="650" spans="1:7" ht="20.100000000000001" customHeight="1" x14ac:dyDescent="0.25">
      <c r="A650"/>
      <c r="B650"/>
      <c r="C650"/>
      <c r="D650" s="583"/>
      <c r="E650" s="583"/>
      <c r="F650" s="583"/>
      <c r="G650" s="2"/>
    </row>
    <row r="651" spans="1:7" ht="20.100000000000001" customHeight="1" x14ac:dyDescent="0.25">
      <c r="A651"/>
      <c r="B651"/>
      <c r="C651"/>
      <c r="D651" s="583"/>
      <c r="E651" s="583"/>
      <c r="F651" s="583"/>
      <c r="G651" s="2"/>
    </row>
    <row r="652" spans="1:7" ht="20.100000000000001" customHeight="1" x14ac:dyDescent="0.25">
      <c r="A652"/>
      <c r="B652"/>
      <c r="C652"/>
      <c r="D652" s="583"/>
      <c r="E652" s="583"/>
      <c r="F652" s="583"/>
      <c r="G652" s="2"/>
    </row>
    <row r="653" spans="1:7" ht="20.100000000000001" customHeight="1" x14ac:dyDescent="0.25">
      <c r="A653"/>
      <c r="B653"/>
      <c r="C653"/>
      <c r="D653" s="583"/>
      <c r="E653" s="583"/>
      <c r="F653" s="583"/>
      <c r="G653" s="2"/>
    </row>
    <row r="654" spans="1:7" ht="20.100000000000001" customHeight="1" x14ac:dyDescent="0.25">
      <c r="A654"/>
      <c r="B654"/>
      <c r="C654"/>
      <c r="D654" s="583"/>
      <c r="E654" s="583"/>
      <c r="F654" s="583"/>
      <c r="G654" s="2"/>
    </row>
    <row r="655" spans="1:7" ht="20.100000000000001" customHeight="1" x14ac:dyDescent="0.25">
      <c r="A655"/>
      <c r="B655"/>
      <c r="C655"/>
      <c r="D655" s="583"/>
      <c r="E655" s="583"/>
      <c r="F655" s="583"/>
      <c r="G655" s="2"/>
    </row>
    <row r="656" spans="1:7" ht="20.100000000000001" customHeight="1" x14ac:dyDescent="0.25">
      <c r="A656"/>
      <c r="B656"/>
      <c r="C656"/>
      <c r="D656" s="583"/>
      <c r="E656" s="583"/>
      <c r="F656" s="583"/>
      <c r="G656" s="2"/>
    </row>
    <row r="657" spans="1:7" ht="20.100000000000001" customHeight="1" x14ac:dyDescent="0.25">
      <c r="A657"/>
      <c r="B657"/>
      <c r="C657"/>
      <c r="D657" s="583"/>
      <c r="E657" s="583"/>
      <c r="F657" s="583"/>
      <c r="G657" s="2"/>
    </row>
    <row r="658" spans="1:7" ht="20.100000000000001" customHeight="1" x14ac:dyDescent="0.25">
      <c r="A658"/>
      <c r="B658"/>
      <c r="C658"/>
      <c r="D658" s="583"/>
      <c r="E658" s="583"/>
      <c r="F658" s="583"/>
      <c r="G658" s="2"/>
    </row>
    <row r="659" spans="1:7" ht="20.100000000000001" customHeight="1" x14ac:dyDescent="0.25">
      <c r="A659"/>
      <c r="B659"/>
      <c r="C659"/>
      <c r="D659" s="583"/>
      <c r="E659" s="583"/>
      <c r="F659" s="583"/>
      <c r="G659" s="2"/>
    </row>
    <row r="660" spans="1:7" ht="20.100000000000001" customHeight="1" x14ac:dyDescent="0.25">
      <c r="A660"/>
      <c r="B660"/>
      <c r="C660"/>
      <c r="D660" s="583"/>
      <c r="E660" s="583"/>
      <c r="F660" s="583"/>
      <c r="G660" s="2"/>
    </row>
    <row r="661" spans="1:7" ht="20.100000000000001" customHeight="1" x14ac:dyDescent="0.25">
      <c r="A661"/>
      <c r="B661"/>
      <c r="C661"/>
      <c r="D661" s="583"/>
      <c r="E661" s="583"/>
      <c r="F661" s="583"/>
      <c r="G661" s="2"/>
    </row>
    <row r="662" spans="1:7" ht="20.100000000000001" customHeight="1" x14ac:dyDescent="0.25">
      <c r="A662"/>
      <c r="B662"/>
      <c r="C662"/>
      <c r="D662" s="583"/>
      <c r="E662" s="583"/>
      <c r="F662" s="583"/>
      <c r="G662" s="2"/>
    </row>
    <row r="663" spans="1:7" ht="20.100000000000001" customHeight="1" x14ac:dyDescent="0.25">
      <c r="A663"/>
      <c r="B663"/>
      <c r="C663"/>
      <c r="D663" s="583"/>
      <c r="E663" s="583"/>
      <c r="F663" s="583"/>
      <c r="G663" s="2"/>
    </row>
    <row r="664" spans="1:7" ht="20.100000000000001" customHeight="1" x14ac:dyDescent="0.25">
      <c r="A664"/>
      <c r="B664"/>
      <c r="C664"/>
      <c r="D664" s="583"/>
      <c r="E664" s="583"/>
      <c r="F664" s="583"/>
      <c r="G664" s="2"/>
    </row>
    <row r="665" spans="1:7" ht="20.100000000000001" customHeight="1" x14ac:dyDescent="0.25">
      <c r="A665"/>
      <c r="B665"/>
      <c r="C665"/>
      <c r="D665" s="583"/>
      <c r="E665" s="583"/>
      <c r="F665" s="583"/>
      <c r="G665" s="2"/>
    </row>
    <row r="666" spans="1:7" ht="20.100000000000001" customHeight="1" x14ac:dyDescent="0.25">
      <c r="A666"/>
      <c r="B666"/>
      <c r="C666"/>
      <c r="D666" s="583"/>
      <c r="E666" s="583"/>
      <c r="F666" s="583"/>
      <c r="G666" s="2"/>
    </row>
    <row r="667" spans="1:7" ht="20.100000000000001" customHeight="1" x14ac:dyDescent="0.25">
      <c r="A667"/>
      <c r="B667"/>
      <c r="C667"/>
      <c r="D667" s="583"/>
      <c r="E667" s="583"/>
      <c r="F667" s="583"/>
      <c r="G667" s="2"/>
    </row>
    <row r="668" spans="1:7" ht="20.100000000000001" customHeight="1" x14ac:dyDescent="0.25">
      <c r="A668"/>
      <c r="B668"/>
      <c r="C668"/>
      <c r="D668" s="583"/>
      <c r="E668" s="583"/>
      <c r="F668" s="583"/>
      <c r="G668" s="2"/>
    </row>
    <row r="669" spans="1:7" ht="20.100000000000001" customHeight="1" x14ac:dyDescent="0.25">
      <c r="A669"/>
      <c r="B669"/>
      <c r="C669"/>
      <c r="D669" s="583"/>
      <c r="E669" s="583"/>
      <c r="F669" s="583"/>
      <c r="G669" s="2"/>
    </row>
    <row r="670" spans="1:7" ht="20.100000000000001" customHeight="1" x14ac:dyDescent="0.25">
      <c r="A670"/>
      <c r="B670"/>
      <c r="C670"/>
      <c r="D670" s="583"/>
      <c r="E670" s="583"/>
      <c r="F670" s="583"/>
      <c r="G670" s="2"/>
    </row>
    <row r="671" spans="1:7" ht="20.100000000000001" customHeight="1" x14ac:dyDescent="0.25">
      <c r="A671"/>
      <c r="B671"/>
      <c r="C671"/>
      <c r="D671" s="583"/>
      <c r="E671" s="583"/>
      <c r="F671" s="583"/>
      <c r="G671" s="2"/>
    </row>
    <row r="672" spans="1:7" ht="20.100000000000001" customHeight="1" x14ac:dyDescent="0.25">
      <c r="A672"/>
      <c r="B672"/>
      <c r="C672"/>
      <c r="D672" s="583"/>
      <c r="E672" s="583"/>
      <c r="F672" s="583"/>
      <c r="G672" s="2"/>
    </row>
    <row r="673" spans="1:7" ht="20.100000000000001" customHeight="1" x14ac:dyDescent="0.25">
      <c r="A673"/>
      <c r="B673"/>
      <c r="C673"/>
      <c r="D673" s="583"/>
      <c r="E673" s="583"/>
      <c r="F673" s="583"/>
      <c r="G673" s="2"/>
    </row>
    <row r="674" spans="1:7" ht="20.100000000000001" customHeight="1" x14ac:dyDescent="0.25">
      <c r="A674"/>
      <c r="B674"/>
      <c r="C674"/>
      <c r="D674" s="583"/>
      <c r="E674" s="583"/>
      <c r="F674" s="583"/>
      <c r="G674" s="2"/>
    </row>
    <row r="675" spans="1:7" ht="20.100000000000001" customHeight="1" x14ac:dyDescent="0.25">
      <c r="A675"/>
      <c r="B675"/>
      <c r="C675"/>
      <c r="D675" s="583"/>
      <c r="E675" s="583"/>
      <c r="F675" s="583"/>
      <c r="G675" s="2"/>
    </row>
    <row r="676" spans="1:7" ht="20.100000000000001" customHeight="1" x14ac:dyDescent="0.25">
      <c r="A676"/>
      <c r="B676"/>
      <c r="C676"/>
      <c r="D676" s="583"/>
      <c r="E676" s="583"/>
      <c r="F676" s="583"/>
      <c r="G676" s="2"/>
    </row>
    <row r="677" spans="1:7" ht="20.100000000000001" customHeight="1" x14ac:dyDescent="0.25">
      <c r="A677"/>
      <c r="B677"/>
      <c r="C677"/>
      <c r="D677" s="583"/>
      <c r="E677" s="583"/>
      <c r="F677" s="583"/>
      <c r="G677" s="2"/>
    </row>
    <row r="678" spans="1:7" ht="20.100000000000001" customHeight="1" x14ac:dyDescent="0.25">
      <c r="A678"/>
      <c r="B678"/>
      <c r="C678"/>
      <c r="D678" s="583"/>
      <c r="E678" s="583"/>
      <c r="F678" s="583"/>
      <c r="G678" s="2"/>
    </row>
  </sheetData>
  <autoFilter ref="A4:G632" xr:uid="{F0C979D6-A620-42D0-BA94-217C2D439B58}"/>
  <mergeCells count="4">
    <mergeCell ref="D1:D2"/>
    <mergeCell ref="E1:E2"/>
    <mergeCell ref="F1:F2"/>
    <mergeCell ref="G1:G2"/>
  </mergeCells>
  <hyperlinks>
    <hyperlink ref="D1:D2" location="'Indicadores ESG'!A5" display="Sustentabilidade nos negocios" xr:uid="{CC803DBC-9C05-4CF1-B580-4BB04609708A}"/>
    <hyperlink ref="E1" location="'Indicadores ESG'!A84" display="Ambiental" xr:uid="{144A631B-9D2B-4A9D-9B5E-D78792958C9E}"/>
    <hyperlink ref="F1" location="'Indicadores ESG'!A254" display="Social" xr:uid="{F02DBAA4-174D-4CAA-AA60-34E41B8AE8CC}"/>
    <hyperlink ref="G1" location="'Indicadores ESG'!A589" display="Governança" xr:uid="{3D7620EE-A0E2-4947-9ECA-5FB486D0C40D}"/>
    <hyperlink ref="E1:E2" location="'Indicadores ESG'!A76" display="Ambiental" xr:uid="{33E45333-4202-451C-9091-7698EDDF0C2E}"/>
    <hyperlink ref="F1:F2" location="'Indicadores ESG'!A233" display="Social" xr:uid="{C6F21378-FC82-48EA-BF1E-AA0004C44AD2}"/>
    <hyperlink ref="G1:G2" location="'Indicadores ESG'!A565" display="Governança" xr:uid="{579AB155-AD04-4158-8DE6-4418A6D8A0CA}"/>
  </hyperlinks>
  <pageMargins left="0.511811024" right="0.511811024" top="0.78740157499999996" bottom="0.78740157499999996" header="0.31496062000000002" footer="0.31496062000000002"/>
  <pageSetup paperSize="9" scale="26" fitToHeight="19" orientation="portrait" horizontalDpi="1200" verticalDpi="1200" r:id="rId1"/>
  <headerFooter>
    <oddFooter>&amp;L_x000D_&amp;1#&amp;"Calibri"&amp;9&amp;K000000 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F699-E0DD-4905-BA9E-1DB1E02495EC}">
  <sheetPr codeName="Planilha3">
    <tabColor rgb="FFFF6200"/>
  </sheetPr>
  <dimension ref="A1:AC9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20.100000000000001" customHeight="1" x14ac:dyDescent="0.25"/>
  <cols>
    <col min="1" max="1" width="3.140625" style="403" customWidth="1"/>
    <col min="2" max="2" width="65" style="358" customWidth="1"/>
    <col min="3" max="3" width="15" style="404" customWidth="1"/>
    <col min="4" max="4" width="15.7109375" style="360" customWidth="1"/>
    <col min="5" max="5" width="17.7109375" style="361" customWidth="1"/>
    <col min="6" max="6" width="18.5703125" style="361" customWidth="1"/>
    <col min="7" max="7" width="16.85546875" style="360" customWidth="1"/>
    <col min="8" max="8" width="15.7109375" style="360" customWidth="1"/>
    <col min="9" max="9" width="18.28515625" style="362" customWidth="1"/>
    <col min="10" max="10" width="18.140625" style="405" customWidth="1"/>
    <col min="11" max="11" width="10.7109375" style="405" customWidth="1"/>
    <col min="12" max="19" width="10.7109375" style="406" customWidth="1"/>
    <col min="20" max="20" width="19.5703125" style="406" customWidth="1"/>
    <col min="21" max="27" width="17.7109375" style="406" customWidth="1"/>
    <col min="28" max="28" width="22.7109375" style="406" customWidth="1"/>
    <col min="29" max="29" width="18.7109375" style="406" customWidth="1"/>
    <col min="30" max="16384" width="9.140625" style="406"/>
  </cols>
  <sheetData>
    <row r="1" spans="1:29" s="364" customFormat="1" ht="20.100000000000001" customHeight="1" x14ac:dyDescent="0.25">
      <c r="A1" s="357"/>
      <c r="B1" s="358"/>
      <c r="C1" s="359">
        <f>1-(481/790)</f>
        <v>0.39113924050632909</v>
      </c>
      <c r="D1" s="360"/>
      <c r="E1" s="361"/>
      <c r="F1" s="361"/>
      <c r="G1" s="360"/>
      <c r="H1" s="360"/>
      <c r="I1" s="362"/>
      <c r="J1" s="363"/>
    </row>
    <row r="2" spans="1:29" s="364" customFormat="1" ht="20.100000000000001" customHeight="1" x14ac:dyDescent="0.25">
      <c r="A2" s="357"/>
      <c r="B2" s="19" t="s">
        <v>505</v>
      </c>
      <c r="C2" s="359"/>
      <c r="D2" s="360"/>
      <c r="E2" s="361"/>
      <c r="F2" s="361"/>
      <c r="G2" s="360"/>
      <c r="H2" s="360"/>
      <c r="I2" s="362"/>
      <c r="J2" s="363"/>
    </row>
    <row r="3" spans="1:29" s="365" customFormat="1" ht="20.100000000000001" customHeight="1" x14ac:dyDescent="0.35">
      <c r="C3" s="366"/>
      <c r="D3" s="367"/>
      <c r="E3" s="368"/>
      <c r="F3" s="368"/>
      <c r="H3" s="611"/>
      <c r="I3" s="370"/>
      <c r="U3" s="637" t="s">
        <v>930</v>
      </c>
      <c r="V3" s="637"/>
      <c r="W3" s="637"/>
      <c r="X3" s="637"/>
      <c r="Y3" s="637"/>
      <c r="Z3" s="637"/>
      <c r="AA3" s="637"/>
      <c r="AB3" s="637"/>
      <c r="AC3" s="637"/>
    </row>
    <row r="4" spans="1:29" s="375" customFormat="1" ht="60" x14ac:dyDescent="0.25">
      <c r="A4" s="371"/>
      <c r="B4" s="372" t="s">
        <v>555</v>
      </c>
      <c r="C4" s="373" t="s">
        <v>556</v>
      </c>
      <c r="D4" s="373" t="s">
        <v>557</v>
      </c>
      <c r="E4" s="373" t="s">
        <v>957</v>
      </c>
      <c r="F4" s="373" t="s">
        <v>959</v>
      </c>
      <c r="G4" s="373" t="s">
        <v>558</v>
      </c>
      <c r="H4" s="373" t="s">
        <v>559</v>
      </c>
      <c r="I4" s="373" t="s">
        <v>560</v>
      </c>
      <c r="J4" s="373" t="s">
        <v>561</v>
      </c>
      <c r="K4" s="374" t="s">
        <v>562</v>
      </c>
      <c r="L4" s="374" t="s">
        <v>926</v>
      </c>
      <c r="M4" s="374" t="s">
        <v>563</v>
      </c>
      <c r="N4" s="374" t="s">
        <v>564</v>
      </c>
      <c r="O4" s="374" t="s">
        <v>565</v>
      </c>
      <c r="P4" s="374" t="s">
        <v>566</v>
      </c>
      <c r="Q4" s="374" t="s">
        <v>567</v>
      </c>
      <c r="R4" s="374" t="s">
        <v>568</v>
      </c>
      <c r="S4" s="374" t="s">
        <v>569</v>
      </c>
      <c r="T4" s="373" t="s">
        <v>570</v>
      </c>
      <c r="U4" s="374" t="s">
        <v>571</v>
      </c>
      <c r="V4" s="374" t="s">
        <v>572</v>
      </c>
      <c r="W4" s="374" t="s">
        <v>573</v>
      </c>
      <c r="X4" s="374" t="s">
        <v>574</v>
      </c>
      <c r="Y4" s="374" t="s">
        <v>575</v>
      </c>
      <c r="Z4" s="374" t="s">
        <v>576</v>
      </c>
      <c r="AA4" s="374" t="s">
        <v>443</v>
      </c>
      <c r="AB4" s="374" t="s">
        <v>577</v>
      </c>
      <c r="AC4" s="374" t="s">
        <v>954</v>
      </c>
    </row>
    <row r="5" spans="1:29" s="379" customFormat="1" ht="20.100000000000001" customHeight="1" x14ac:dyDescent="0.25">
      <c r="A5" s="376"/>
      <c r="B5" s="377" t="s">
        <v>578</v>
      </c>
      <c r="C5" s="298" t="s">
        <v>579</v>
      </c>
      <c r="D5" s="615">
        <v>65</v>
      </c>
      <c r="E5" s="298">
        <v>2008</v>
      </c>
      <c r="F5" s="298">
        <f>2025-E5</f>
        <v>17</v>
      </c>
      <c r="G5" s="378">
        <v>1</v>
      </c>
      <c r="H5" s="298" t="s">
        <v>580</v>
      </c>
      <c r="I5" s="298" t="s">
        <v>581</v>
      </c>
      <c r="J5" s="298" t="s">
        <v>580</v>
      </c>
      <c r="K5" s="298" t="s">
        <v>580</v>
      </c>
      <c r="L5" s="298" t="s">
        <v>580</v>
      </c>
      <c r="M5" s="298" t="s">
        <v>581</v>
      </c>
      <c r="N5" s="298" t="s">
        <v>580</v>
      </c>
      <c r="O5" s="298" t="s">
        <v>580</v>
      </c>
      <c r="P5" s="298" t="s">
        <v>580</v>
      </c>
      <c r="Q5" s="298" t="s">
        <v>581</v>
      </c>
      <c r="R5" s="298" t="s">
        <v>580</v>
      </c>
      <c r="S5" s="298" t="s">
        <v>580</v>
      </c>
      <c r="T5" s="298">
        <v>5</v>
      </c>
      <c r="U5" s="298" t="s">
        <v>79</v>
      </c>
      <c r="V5" s="298" t="s">
        <v>582</v>
      </c>
      <c r="W5" s="298" t="s">
        <v>79</v>
      </c>
      <c r="X5" s="298" t="s">
        <v>582</v>
      </c>
      <c r="Y5" s="298" t="s">
        <v>79</v>
      </c>
      <c r="Z5" s="298" t="s">
        <v>582</v>
      </c>
      <c r="AA5" s="298" t="s">
        <v>79</v>
      </c>
      <c r="AB5" s="298" t="s">
        <v>583</v>
      </c>
      <c r="AC5" s="298" t="s">
        <v>583</v>
      </c>
    </row>
    <row r="6" spans="1:29" s="379" customFormat="1" ht="20.100000000000001" customHeight="1" x14ac:dyDescent="0.25">
      <c r="A6" s="376"/>
      <c r="B6" s="377" t="s">
        <v>584</v>
      </c>
      <c r="C6" s="298" t="s">
        <v>579</v>
      </c>
      <c r="D6" s="298">
        <v>70</v>
      </c>
      <c r="E6" s="298">
        <v>2008</v>
      </c>
      <c r="F6" s="298">
        <f t="shared" ref="F6:F16" si="0">2025-E6</f>
        <v>17</v>
      </c>
      <c r="G6" s="378">
        <v>1</v>
      </c>
      <c r="H6" s="298" t="s">
        <v>580</v>
      </c>
      <c r="I6" s="298" t="s">
        <v>581</v>
      </c>
      <c r="J6" s="298" t="s">
        <v>580</v>
      </c>
      <c r="K6" s="298" t="s">
        <v>580</v>
      </c>
      <c r="L6" s="298" t="s">
        <v>580</v>
      </c>
      <c r="M6" s="298" t="s">
        <v>581</v>
      </c>
      <c r="N6" s="298" t="s">
        <v>580</v>
      </c>
      <c r="O6" s="298" t="s">
        <v>580</v>
      </c>
      <c r="P6" s="298" t="s">
        <v>580</v>
      </c>
      <c r="Q6" s="298" t="s">
        <v>580</v>
      </c>
      <c r="R6" s="298" t="s">
        <v>580</v>
      </c>
      <c r="S6" s="298" t="s">
        <v>580</v>
      </c>
      <c r="T6" s="298">
        <v>4</v>
      </c>
      <c r="U6" s="298" t="s">
        <v>79</v>
      </c>
      <c r="V6" s="298" t="s">
        <v>79</v>
      </c>
      <c r="W6" s="298" t="s">
        <v>79</v>
      </c>
      <c r="X6" s="298" t="s">
        <v>79</v>
      </c>
      <c r="Y6" s="298" t="s">
        <v>583</v>
      </c>
      <c r="Z6" s="298" t="s">
        <v>583</v>
      </c>
      <c r="AA6" s="298" t="s">
        <v>582</v>
      </c>
      <c r="AB6" s="298" t="s">
        <v>79</v>
      </c>
      <c r="AC6" s="298" t="s">
        <v>583</v>
      </c>
    </row>
    <row r="7" spans="1:29" s="379" customFormat="1" ht="20.100000000000001" customHeight="1" x14ac:dyDescent="0.25">
      <c r="A7" s="376"/>
      <c r="B7" s="377" t="s">
        <v>585</v>
      </c>
      <c r="C7" s="298" t="s">
        <v>586</v>
      </c>
      <c r="D7" s="298">
        <v>50</v>
      </c>
      <c r="E7" s="298">
        <v>2008</v>
      </c>
      <c r="F7" s="298">
        <f t="shared" si="0"/>
        <v>17</v>
      </c>
      <c r="G7" s="378">
        <v>1</v>
      </c>
      <c r="H7" s="298" t="s">
        <v>580</v>
      </c>
      <c r="I7" s="298" t="s">
        <v>581</v>
      </c>
      <c r="J7" s="298" t="s">
        <v>580</v>
      </c>
      <c r="K7" s="298" t="s">
        <v>580</v>
      </c>
      <c r="L7" s="298" t="s">
        <v>580</v>
      </c>
      <c r="M7" s="298" t="s">
        <v>581</v>
      </c>
      <c r="N7" s="298" t="s">
        <v>580</v>
      </c>
      <c r="O7" s="298" t="s">
        <v>580</v>
      </c>
      <c r="P7" s="298" t="s">
        <v>580</v>
      </c>
      <c r="Q7" s="298" t="s">
        <v>580</v>
      </c>
      <c r="R7" s="298" t="s">
        <v>580</v>
      </c>
      <c r="S7" s="298" t="s">
        <v>580</v>
      </c>
      <c r="T7" s="298">
        <v>1</v>
      </c>
      <c r="U7" s="298" t="s">
        <v>79</v>
      </c>
      <c r="V7" s="298" t="s">
        <v>79</v>
      </c>
      <c r="W7" s="298" t="s">
        <v>79</v>
      </c>
      <c r="X7" s="298" t="s">
        <v>79</v>
      </c>
      <c r="Y7" s="298" t="s">
        <v>79</v>
      </c>
      <c r="Z7" s="298" t="s">
        <v>583</v>
      </c>
      <c r="AA7" s="298" t="s">
        <v>79</v>
      </c>
      <c r="AB7" s="298" t="s">
        <v>79</v>
      </c>
      <c r="AC7" s="298" t="s">
        <v>79</v>
      </c>
    </row>
    <row r="8" spans="1:29" s="379" customFormat="1" ht="20.100000000000001" customHeight="1" x14ac:dyDescent="0.25">
      <c r="A8" s="376"/>
      <c r="B8" s="377" t="s">
        <v>587</v>
      </c>
      <c r="C8" s="380" t="s">
        <v>583</v>
      </c>
      <c r="D8" s="298">
        <v>66</v>
      </c>
      <c r="E8" s="298">
        <v>2008</v>
      </c>
      <c r="F8" s="298">
        <f t="shared" si="0"/>
        <v>17</v>
      </c>
      <c r="G8" s="378">
        <v>0.83</v>
      </c>
      <c r="H8" s="298" t="s">
        <v>580</v>
      </c>
      <c r="I8" s="298" t="s">
        <v>581</v>
      </c>
      <c r="J8" s="298" t="s">
        <v>580</v>
      </c>
      <c r="K8" s="298" t="s">
        <v>580</v>
      </c>
      <c r="L8" s="298" t="s">
        <v>580</v>
      </c>
      <c r="M8" s="298" t="s">
        <v>581</v>
      </c>
      <c r="N8" s="298" t="s">
        <v>580</v>
      </c>
      <c r="O8" s="298" t="s">
        <v>580</v>
      </c>
      <c r="P8" s="298" t="s">
        <v>580</v>
      </c>
      <c r="Q8" s="298" t="s">
        <v>581</v>
      </c>
      <c r="R8" s="298" t="s">
        <v>580</v>
      </c>
      <c r="S8" s="298" t="s">
        <v>580</v>
      </c>
      <c r="T8" s="298">
        <v>3</v>
      </c>
      <c r="U8" s="298" t="s">
        <v>79</v>
      </c>
      <c r="V8" s="298" t="s">
        <v>583</v>
      </c>
      <c r="W8" s="298" t="s">
        <v>79</v>
      </c>
      <c r="X8" s="298" t="s">
        <v>583</v>
      </c>
      <c r="Y8" s="298" t="s">
        <v>79</v>
      </c>
      <c r="Z8" s="298" t="s">
        <v>79</v>
      </c>
      <c r="AA8" s="298" t="s">
        <v>79</v>
      </c>
      <c r="AB8" s="298" t="s">
        <v>582</v>
      </c>
      <c r="AC8" s="298" t="s">
        <v>79</v>
      </c>
    </row>
    <row r="9" spans="1:29" s="379" customFormat="1" ht="20.100000000000001" customHeight="1" x14ac:dyDescent="0.25">
      <c r="A9" s="381"/>
      <c r="B9" s="377" t="s">
        <v>588</v>
      </c>
      <c r="C9" s="380" t="s">
        <v>583</v>
      </c>
      <c r="D9" s="298">
        <v>51</v>
      </c>
      <c r="E9" s="298">
        <v>2018</v>
      </c>
      <c r="F9" s="298">
        <f t="shared" si="0"/>
        <v>7</v>
      </c>
      <c r="G9" s="378">
        <v>0.89</v>
      </c>
      <c r="H9" s="298" t="s">
        <v>580</v>
      </c>
      <c r="I9" s="298" t="s">
        <v>581</v>
      </c>
      <c r="J9" s="298" t="s">
        <v>580</v>
      </c>
      <c r="K9" s="298" t="s">
        <v>580</v>
      </c>
      <c r="L9" s="298" t="s">
        <v>580</v>
      </c>
      <c r="M9" s="298" t="s">
        <v>581</v>
      </c>
      <c r="N9" s="298" t="s">
        <v>580</v>
      </c>
      <c r="O9" s="298" t="s">
        <v>580</v>
      </c>
      <c r="P9" s="298" t="s">
        <v>580</v>
      </c>
      <c r="Q9" s="298" t="s">
        <v>581</v>
      </c>
      <c r="R9" s="298" t="s">
        <v>580</v>
      </c>
      <c r="S9" s="298" t="s">
        <v>580</v>
      </c>
      <c r="T9" s="298">
        <v>3</v>
      </c>
      <c r="U9" s="298" t="s">
        <v>79</v>
      </c>
      <c r="V9" s="298" t="s">
        <v>583</v>
      </c>
      <c r="W9" s="298" t="s">
        <v>79</v>
      </c>
      <c r="X9" s="298" t="s">
        <v>583</v>
      </c>
      <c r="Y9" s="298" t="s">
        <v>79</v>
      </c>
      <c r="Z9" s="298" t="s">
        <v>79</v>
      </c>
      <c r="AA9" s="298" t="s">
        <v>79</v>
      </c>
      <c r="AB9" s="298" t="s">
        <v>583</v>
      </c>
      <c r="AC9" s="298" t="s">
        <v>79</v>
      </c>
    </row>
    <row r="10" spans="1:29" s="379" customFormat="1" ht="20.100000000000001" customHeight="1" x14ac:dyDescent="0.25">
      <c r="A10" s="376"/>
      <c r="B10" s="377" t="s">
        <v>589</v>
      </c>
      <c r="C10" s="380" t="s">
        <v>583</v>
      </c>
      <c r="D10" s="298">
        <v>66</v>
      </c>
      <c r="E10" s="298">
        <v>2021</v>
      </c>
      <c r="F10" s="298">
        <f t="shared" si="0"/>
        <v>4</v>
      </c>
      <c r="G10" s="378">
        <v>1</v>
      </c>
      <c r="H10" s="298" t="s">
        <v>580</v>
      </c>
      <c r="I10" s="298" t="s">
        <v>580</v>
      </c>
      <c r="J10" s="298" t="s">
        <v>580</v>
      </c>
      <c r="K10" s="298" t="s">
        <v>580</v>
      </c>
      <c r="L10" s="298" t="s">
        <v>580</v>
      </c>
      <c r="M10" s="298" t="s">
        <v>580</v>
      </c>
      <c r="N10" s="298" t="s">
        <v>580</v>
      </c>
      <c r="O10" s="298" t="s">
        <v>580</v>
      </c>
      <c r="P10" s="298" t="s">
        <v>580</v>
      </c>
      <c r="Q10" s="298" t="s">
        <v>581</v>
      </c>
      <c r="R10" s="298" t="s">
        <v>580</v>
      </c>
      <c r="S10" s="298" t="s">
        <v>580</v>
      </c>
      <c r="T10" s="298">
        <v>4</v>
      </c>
      <c r="U10" s="298" t="s">
        <v>79</v>
      </c>
      <c r="V10" s="298" t="s">
        <v>79</v>
      </c>
      <c r="W10" s="298" t="s">
        <v>79</v>
      </c>
      <c r="X10" s="298" t="s">
        <v>583</v>
      </c>
      <c r="Y10" s="298" t="s">
        <v>583</v>
      </c>
      <c r="Z10" s="298" t="s">
        <v>79</v>
      </c>
      <c r="AA10" s="298" t="s">
        <v>583</v>
      </c>
      <c r="AB10" s="298" t="s">
        <v>583</v>
      </c>
      <c r="AC10" s="298" t="s">
        <v>79</v>
      </c>
    </row>
    <row r="11" spans="1:29" s="379" customFormat="1" ht="20.100000000000001" customHeight="1" x14ac:dyDescent="0.25">
      <c r="A11" s="376"/>
      <c r="B11" s="377" t="s">
        <v>590</v>
      </c>
      <c r="C11" s="380" t="s">
        <v>583</v>
      </c>
      <c r="D11" s="298">
        <v>53</v>
      </c>
      <c r="E11" s="298">
        <v>2022</v>
      </c>
      <c r="F11" s="298">
        <f t="shared" si="0"/>
        <v>3</v>
      </c>
      <c r="G11" s="378">
        <v>1</v>
      </c>
      <c r="H11" s="298" t="s">
        <v>580</v>
      </c>
      <c r="I11" s="298" t="s">
        <v>580</v>
      </c>
      <c r="J11" s="298" t="s">
        <v>580</v>
      </c>
      <c r="K11" s="298" t="s">
        <v>580</v>
      </c>
      <c r="L11" s="298" t="s">
        <v>580</v>
      </c>
      <c r="M11" s="298" t="s">
        <v>580</v>
      </c>
      <c r="N11" s="298" t="s">
        <v>580</v>
      </c>
      <c r="O11" s="298" t="s">
        <v>580</v>
      </c>
      <c r="P11" s="298" t="s">
        <v>580</v>
      </c>
      <c r="Q11" s="298" t="s">
        <v>580</v>
      </c>
      <c r="R11" s="298" t="s">
        <v>580</v>
      </c>
      <c r="S11" s="298" t="s">
        <v>580</v>
      </c>
      <c r="T11" s="298">
        <v>1</v>
      </c>
      <c r="U11" s="298" t="s">
        <v>79</v>
      </c>
      <c r="V11" s="298" t="s">
        <v>79</v>
      </c>
      <c r="W11" s="298" t="s">
        <v>79</v>
      </c>
      <c r="X11" s="298" t="s">
        <v>79</v>
      </c>
      <c r="Y11" s="298" t="s">
        <v>79</v>
      </c>
      <c r="Z11" s="298" t="s">
        <v>79</v>
      </c>
      <c r="AA11" s="298" t="s">
        <v>79</v>
      </c>
      <c r="AB11" s="298" t="s">
        <v>79</v>
      </c>
      <c r="AC11" s="298" t="s">
        <v>582</v>
      </c>
    </row>
    <row r="12" spans="1:29" s="379" customFormat="1" ht="20.100000000000001" customHeight="1" x14ac:dyDescent="0.25">
      <c r="A12" s="376"/>
      <c r="B12" s="377" t="s">
        <v>591</v>
      </c>
      <c r="C12" s="380" t="s">
        <v>583</v>
      </c>
      <c r="D12" s="298">
        <v>43</v>
      </c>
      <c r="E12" s="298">
        <v>2017</v>
      </c>
      <c r="F12" s="298">
        <f t="shared" si="0"/>
        <v>8</v>
      </c>
      <c r="G12" s="378">
        <v>1</v>
      </c>
      <c r="H12" s="298" t="s">
        <v>580</v>
      </c>
      <c r="I12" s="298" t="s">
        <v>581</v>
      </c>
      <c r="J12" s="298" t="s">
        <v>580</v>
      </c>
      <c r="K12" s="298" t="s">
        <v>580</v>
      </c>
      <c r="L12" s="298" t="s">
        <v>580</v>
      </c>
      <c r="M12" s="298" t="s">
        <v>581</v>
      </c>
      <c r="N12" s="298" t="s">
        <v>580</v>
      </c>
      <c r="O12" s="298" t="s">
        <v>580</v>
      </c>
      <c r="P12" s="298" t="s">
        <v>580</v>
      </c>
      <c r="Q12" s="298" t="s">
        <v>581</v>
      </c>
      <c r="R12" s="298" t="s">
        <v>580</v>
      </c>
      <c r="S12" s="298" t="s">
        <v>580</v>
      </c>
      <c r="T12" s="298">
        <v>2</v>
      </c>
      <c r="U12" s="298" t="s">
        <v>79</v>
      </c>
      <c r="V12" s="298" t="s">
        <v>79</v>
      </c>
      <c r="W12" s="298" t="s">
        <v>79</v>
      </c>
      <c r="X12" s="298" t="s">
        <v>79</v>
      </c>
      <c r="Y12" s="298" t="s">
        <v>79</v>
      </c>
      <c r="Z12" s="298" t="s">
        <v>583</v>
      </c>
      <c r="AA12" s="298" t="s">
        <v>583</v>
      </c>
      <c r="AB12" s="298" t="s">
        <v>79</v>
      </c>
      <c r="AC12" s="298" t="s">
        <v>79</v>
      </c>
    </row>
    <row r="13" spans="1:29" s="379" customFormat="1" ht="20.100000000000001" customHeight="1" x14ac:dyDescent="0.25">
      <c r="A13" s="376"/>
      <c r="B13" s="377" t="s">
        <v>592</v>
      </c>
      <c r="C13" s="380" t="s">
        <v>583</v>
      </c>
      <c r="D13" s="298">
        <v>65</v>
      </c>
      <c r="E13" s="298">
        <v>2021</v>
      </c>
      <c r="F13" s="298">
        <f t="shared" si="0"/>
        <v>4</v>
      </c>
      <c r="G13" s="378">
        <v>1</v>
      </c>
      <c r="H13" s="298" t="s">
        <v>580</v>
      </c>
      <c r="I13" s="298" t="s">
        <v>580</v>
      </c>
      <c r="J13" s="298" t="s">
        <v>580</v>
      </c>
      <c r="K13" s="298" t="s">
        <v>580</v>
      </c>
      <c r="L13" s="298" t="s">
        <v>580</v>
      </c>
      <c r="M13" s="298" t="s">
        <v>580</v>
      </c>
      <c r="N13" s="298" t="s">
        <v>580</v>
      </c>
      <c r="O13" s="298" t="s">
        <v>580</v>
      </c>
      <c r="P13" s="298" t="s">
        <v>580</v>
      </c>
      <c r="Q13" s="298" t="s">
        <v>580</v>
      </c>
      <c r="R13" s="298" t="s">
        <v>580</v>
      </c>
      <c r="S13" s="298" t="s">
        <v>580</v>
      </c>
      <c r="T13" s="298">
        <v>2</v>
      </c>
      <c r="U13" s="298" t="s">
        <v>582</v>
      </c>
      <c r="V13" s="298" t="s">
        <v>79</v>
      </c>
      <c r="W13" s="298" t="s">
        <v>583</v>
      </c>
      <c r="X13" s="298" t="s">
        <v>79</v>
      </c>
      <c r="Y13" s="298" t="s">
        <v>79</v>
      </c>
      <c r="Z13" s="298" t="s">
        <v>79</v>
      </c>
      <c r="AA13" s="298" t="s">
        <v>79</v>
      </c>
      <c r="AB13" s="298" t="s">
        <v>79</v>
      </c>
      <c r="AC13" s="298" t="s">
        <v>79</v>
      </c>
    </row>
    <row r="14" spans="1:29" s="379" customFormat="1" ht="20.100000000000001" customHeight="1" x14ac:dyDescent="0.25">
      <c r="A14" s="376"/>
      <c r="B14" s="377" t="s">
        <v>593</v>
      </c>
      <c r="C14" s="380" t="s">
        <v>583</v>
      </c>
      <c r="D14" s="298">
        <v>68</v>
      </c>
      <c r="E14" s="298">
        <v>2009</v>
      </c>
      <c r="F14" s="298">
        <f t="shared" si="0"/>
        <v>16</v>
      </c>
      <c r="G14" s="378">
        <v>1</v>
      </c>
      <c r="H14" s="298" t="s">
        <v>580</v>
      </c>
      <c r="I14" s="298" t="s">
        <v>580</v>
      </c>
      <c r="J14" s="298" t="s">
        <v>580</v>
      </c>
      <c r="K14" s="298" t="s">
        <v>580</v>
      </c>
      <c r="L14" s="298" t="s">
        <v>580</v>
      </c>
      <c r="M14" s="298" t="s">
        <v>580</v>
      </c>
      <c r="N14" s="298" t="s">
        <v>580</v>
      </c>
      <c r="O14" s="298" t="s">
        <v>580</v>
      </c>
      <c r="P14" s="298" t="s">
        <v>580</v>
      </c>
      <c r="Q14" s="298" t="s">
        <v>580</v>
      </c>
      <c r="R14" s="298" t="s">
        <v>580</v>
      </c>
      <c r="S14" s="298" t="s">
        <v>580</v>
      </c>
      <c r="T14" s="298">
        <v>2</v>
      </c>
      <c r="U14" s="298" t="s">
        <v>79</v>
      </c>
      <c r="V14" s="298" t="s">
        <v>79</v>
      </c>
      <c r="W14" s="298" t="s">
        <v>583</v>
      </c>
      <c r="X14" s="298" t="s">
        <v>79</v>
      </c>
      <c r="Y14" s="298" t="s">
        <v>582</v>
      </c>
      <c r="Z14" s="298" t="s">
        <v>79</v>
      </c>
      <c r="AA14" s="298" t="s">
        <v>79</v>
      </c>
      <c r="AB14" s="298" t="s">
        <v>79</v>
      </c>
      <c r="AC14" s="298" t="s">
        <v>79</v>
      </c>
    </row>
    <row r="15" spans="1:29" s="379" customFormat="1" ht="20.100000000000001" customHeight="1" x14ac:dyDescent="0.25">
      <c r="A15" s="376"/>
      <c r="B15" s="377" t="s">
        <v>594</v>
      </c>
      <c r="C15" s="380" t="s">
        <v>583</v>
      </c>
      <c r="D15" s="615">
        <v>47</v>
      </c>
      <c r="E15" s="298">
        <v>2024</v>
      </c>
      <c r="F15" s="298">
        <f t="shared" si="0"/>
        <v>1</v>
      </c>
      <c r="G15" s="378">
        <v>0.91</v>
      </c>
      <c r="H15" s="298" t="s">
        <v>580</v>
      </c>
      <c r="I15" s="298" t="s">
        <v>580</v>
      </c>
      <c r="J15" s="298" t="s">
        <v>580</v>
      </c>
      <c r="K15" s="298" t="s">
        <v>580</v>
      </c>
      <c r="L15" s="298" t="s">
        <v>580</v>
      </c>
      <c r="M15" s="298" t="s">
        <v>580</v>
      </c>
      <c r="N15" s="298" t="s">
        <v>580</v>
      </c>
      <c r="O15" s="298" t="s">
        <v>581</v>
      </c>
      <c r="P15" s="298" t="s">
        <v>580</v>
      </c>
      <c r="Q15" s="298" t="s">
        <v>580</v>
      </c>
      <c r="R15" s="298" t="s">
        <v>580</v>
      </c>
      <c r="S15" s="298" t="s">
        <v>580</v>
      </c>
      <c r="T15" s="298">
        <v>1</v>
      </c>
      <c r="U15" s="298" t="s">
        <v>79</v>
      </c>
      <c r="V15" s="298" t="s">
        <v>79</v>
      </c>
      <c r="W15" s="298" t="s">
        <v>79</v>
      </c>
      <c r="X15" s="298" t="s">
        <v>79</v>
      </c>
      <c r="Y15" s="298" t="s">
        <v>79</v>
      </c>
      <c r="Z15" s="298" t="s">
        <v>79</v>
      </c>
      <c r="AA15" s="298" t="s">
        <v>79</v>
      </c>
      <c r="AB15" s="298" t="s">
        <v>79</v>
      </c>
      <c r="AC15" s="298" t="s">
        <v>583</v>
      </c>
    </row>
    <row r="16" spans="1:29" s="383" customFormat="1" ht="20.100000000000001" customHeight="1" x14ac:dyDescent="0.25">
      <c r="A16" s="382"/>
      <c r="B16" s="377" t="s">
        <v>595</v>
      </c>
      <c r="C16" s="380" t="s">
        <v>583</v>
      </c>
      <c r="D16" s="615">
        <v>52</v>
      </c>
      <c r="E16" s="298">
        <v>2024</v>
      </c>
      <c r="F16" s="298">
        <f t="shared" si="0"/>
        <v>1</v>
      </c>
      <c r="G16" s="378">
        <v>0.54</v>
      </c>
      <c r="H16" s="298" t="s">
        <v>580</v>
      </c>
      <c r="I16" s="298" t="s">
        <v>580</v>
      </c>
      <c r="J16" s="298" t="s">
        <v>580</v>
      </c>
      <c r="K16" s="298" t="s">
        <v>580</v>
      </c>
      <c r="L16" s="298" t="s">
        <v>580</v>
      </c>
      <c r="M16" s="298" t="s">
        <v>580</v>
      </c>
      <c r="N16" s="298" t="s">
        <v>580</v>
      </c>
      <c r="O16" s="298" t="s">
        <v>580</v>
      </c>
      <c r="P16" s="298" t="s">
        <v>580</v>
      </c>
      <c r="Q16" s="298" t="s">
        <v>580</v>
      </c>
      <c r="R16" s="298" t="s">
        <v>580</v>
      </c>
      <c r="S16" s="298" t="s">
        <v>580</v>
      </c>
      <c r="T16" s="298">
        <v>2</v>
      </c>
      <c r="U16" s="298" t="s">
        <v>79</v>
      </c>
      <c r="V16" s="298" t="s">
        <v>583</v>
      </c>
      <c r="W16" s="298"/>
      <c r="X16" s="298"/>
      <c r="Y16" s="298"/>
      <c r="Z16" s="298"/>
      <c r="AA16" s="298"/>
      <c r="AB16" s="298"/>
      <c r="AC16" s="298" t="s">
        <v>583</v>
      </c>
    </row>
    <row r="17" spans="1:29" s="383" customFormat="1" ht="20.100000000000001" customHeight="1" x14ac:dyDescent="0.25">
      <c r="A17" s="382"/>
      <c r="B17" s="377" t="s">
        <v>952</v>
      </c>
      <c r="C17" s="380" t="s">
        <v>949</v>
      </c>
      <c r="D17" s="615">
        <v>55</v>
      </c>
      <c r="E17" s="298" t="s">
        <v>953</v>
      </c>
      <c r="F17" s="298">
        <v>0</v>
      </c>
      <c r="G17" s="378" t="s">
        <v>455</v>
      </c>
      <c r="H17" s="298" t="s">
        <v>580</v>
      </c>
      <c r="I17" s="298" t="s">
        <v>580</v>
      </c>
      <c r="J17" s="298" t="s">
        <v>79</v>
      </c>
      <c r="K17" s="298" t="s">
        <v>79</v>
      </c>
      <c r="L17" s="298" t="s">
        <v>79</v>
      </c>
      <c r="M17" s="298" t="s">
        <v>79</v>
      </c>
      <c r="N17" s="298" t="s">
        <v>79</v>
      </c>
      <c r="O17" s="298" t="s">
        <v>79</v>
      </c>
      <c r="P17" s="298" t="s">
        <v>79</v>
      </c>
      <c r="Q17" s="298" t="s">
        <v>79</v>
      </c>
      <c r="R17" s="298" t="s">
        <v>79</v>
      </c>
      <c r="S17" s="298" t="s">
        <v>79</v>
      </c>
      <c r="T17" s="298" t="s">
        <v>79</v>
      </c>
      <c r="U17" s="298" t="s">
        <v>79</v>
      </c>
      <c r="V17" s="298" t="s">
        <v>79</v>
      </c>
      <c r="W17" s="298" t="s">
        <v>79</v>
      </c>
      <c r="X17" s="298" t="s">
        <v>79</v>
      </c>
      <c r="Y17" s="298" t="s">
        <v>79</v>
      </c>
      <c r="Z17" s="298" t="s">
        <v>79</v>
      </c>
      <c r="AA17" s="298" t="s">
        <v>79</v>
      </c>
      <c r="AB17" s="298" t="s">
        <v>79</v>
      </c>
      <c r="AC17" s="298" t="s">
        <v>79</v>
      </c>
    </row>
    <row r="18" spans="1:29" s="379" customFormat="1" ht="20.100000000000001" customHeight="1" x14ac:dyDescent="0.25">
      <c r="A18" s="376"/>
      <c r="B18" s="377" t="s">
        <v>951</v>
      </c>
      <c r="C18" s="298" t="s">
        <v>596</v>
      </c>
      <c r="D18" s="298">
        <v>70</v>
      </c>
      <c r="E18" s="298" t="s">
        <v>79</v>
      </c>
      <c r="F18" s="298" t="s">
        <v>79</v>
      </c>
      <c r="G18" s="612">
        <v>0.83</v>
      </c>
      <c r="H18" s="298" t="s">
        <v>79</v>
      </c>
      <c r="I18" s="298" t="s">
        <v>79</v>
      </c>
      <c r="J18" s="298" t="s">
        <v>580</v>
      </c>
      <c r="K18" s="298" t="s">
        <v>580</v>
      </c>
      <c r="L18" s="298" t="s">
        <v>580</v>
      </c>
      <c r="M18" s="298" t="s">
        <v>580</v>
      </c>
      <c r="N18" s="298" t="s">
        <v>580</v>
      </c>
      <c r="O18" s="298" t="s">
        <v>581</v>
      </c>
      <c r="P18" s="298" t="s">
        <v>580</v>
      </c>
      <c r="Q18" s="298" t="s">
        <v>580</v>
      </c>
      <c r="R18" s="298" t="s">
        <v>580</v>
      </c>
      <c r="S18" s="298" t="s">
        <v>580</v>
      </c>
      <c r="T18" s="298" t="s">
        <v>79</v>
      </c>
      <c r="U18" s="298" t="s">
        <v>79</v>
      </c>
      <c r="V18" s="298" t="s">
        <v>79</v>
      </c>
      <c r="W18" s="298" t="s">
        <v>79</v>
      </c>
      <c r="X18" s="298" t="s">
        <v>79</v>
      </c>
      <c r="Y18" s="298" t="s">
        <v>79</v>
      </c>
      <c r="Z18" s="298" t="s">
        <v>79</v>
      </c>
      <c r="AA18" s="298" t="s">
        <v>79</v>
      </c>
      <c r="AB18" s="298" t="s">
        <v>79</v>
      </c>
      <c r="AC18" s="298" t="s">
        <v>79</v>
      </c>
    </row>
    <row r="19" spans="1:29" s="383" customFormat="1" ht="20.100000000000001" customHeight="1" x14ac:dyDescent="0.25">
      <c r="A19" s="382"/>
      <c r="B19" s="613" t="s">
        <v>597</v>
      </c>
      <c r="C19" s="384" t="s">
        <v>79</v>
      </c>
      <c r="D19" s="384" t="s">
        <v>955</v>
      </c>
      <c r="E19" s="384" t="s">
        <v>79</v>
      </c>
      <c r="F19" s="384" t="s">
        <v>958</v>
      </c>
      <c r="G19" s="385">
        <v>0.92</v>
      </c>
      <c r="H19" s="384" t="s">
        <v>598</v>
      </c>
      <c r="I19" s="384" t="s">
        <v>599</v>
      </c>
      <c r="J19" s="384" t="s">
        <v>600</v>
      </c>
      <c r="K19" s="385">
        <v>1</v>
      </c>
      <c r="L19" s="385">
        <v>1</v>
      </c>
      <c r="M19" s="385">
        <v>0.53846153846153844</v>
      </c>
      <c r="N19" s="385">
        <v>1</v>
      </c>
      <c r="O19" s="385">
        <v>0.84615384615384615</v>
      </c>
      <c r="P19" s="385">
        <v>1</v>
      </c>
      <c r="Q19" s="385">
        <v>0.61538461538461542</v>
      </c>
      <c r="R19" s="385">
        <v>1</v>
      </c>
      <c r="S19" s="385">
        <v>1</v>
      </c>
      <c r="T19" s="460">
        <v>2</v>
      </c>
      <c r="U19" s="384" t="s">
        <v>927</v>
      </c>
      <c r="V19" s="384" t="s">
        <v>960</v>
      </c>
      <c r="W19" s="384" t="s">
        <v>961</v>
      </c>
      <c r="X19" s="384" t="s">
        <v>960</v>
      </c>
      <c r="Y19" s="384" t="s">
        <v>929</v>
      </c>
      <c r="Z19" s="384" t="s">
        <v>960</v>
      </c>
      <c r="AA19" s="384" t="s">
        <v>929</v>
      </c>
      <c r="AB19" s="384" t="s">
        <v>960</v>
      </c>
      <c r="AC19" s="384" t="s">
        <v>928</v>
      </c>
    </row>
    <row r="20" spans="1:29" s="392" customFormat="1" ht="20.100000000000001" customHeight="1" x14ac:dyDescent="0.25">
      <c r="A20" s="386"/>
      <c r="B20" s="387"/>
      <c r="C20" s="388"/>
      <c r="D20" s="388"/>
      <c r="E20" s="388"/>
      <c r="F20" s="388"/>
      <c r="G20" s="388"/>
      <c r="H20" s="388"/>
      <c r="I20" s="388"/>
      <c r="J20" s="388"/>
      <c r="K20" s="389"/>
      <c r="L20" s="389"/>
      <c r="M20" s="390"/>
      <c r="N20" s="389"/>
      <c r="O20" s="391"/>
      <c r="P20" s="389"/>
      <c r="Q20" s="391"/>
      <c r="R20" s="389"/>
      <c r="S20" s="389"/>
      <c r="T20" s="459"/>
      <c r="U20" s="388"/>
      <c r="V20" s="394"/>
      <c r="W20" s="388"/>
      <c r="X20" s="388"/>
      <c r="Y20" s="388"/>
      <c r="Z20" s="388"/>
      <c r="AA20" s="388"/>
      <c r="AB20" s="388"/>
    </row>
    <row r="21" spans="1:29" s="395" customFormat="1" ht="15" customHeight="1" x14ac:dyDescent="0.25">
      <c r="A21" s="393"/>
      <c r="B21" s="639" t="s">
        <v>950</v>
      </c>
      <c r="C21" s="639"/>
      <c r="D21" s="639"/>
      <c r="E21" s="639"/>
      <c r="F21" s="639"/>
      <c r="G21" s="639"/>
      <c r="H21" s="639"/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</row>
    <row r="22" spans="1:29" s="395" customFormat="1" ht="15" customHeight="1" x14ac:dyDescent="0.25">
      <c r="A22" s="396"/>
      <c r="B22" s="636" t="s">
        <v>956</v>
      </c>
      <c r="C22" s="63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</row>
    <row r="23" spans="1:29" s="399" customFormat="1" ht="15" customHeight="1" x14ac:dyDescent="0.25">
      <c r="A23" s="397"/>
      <c r="B23" s="636" t="s">
        <v>601</v>
      </c>
      <c r="C23" s="63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</row>
    <row r="24" spans="1:29" s="395" customFormat="1" ht="15" customHeight="1" x14ac:dyDescent="0.25">
      <c r="A24" s="400"/>
      <c r="B24" s="636" t="s">
        <v>602</v>
      </c>
      <c r="C24" s="636"/>
      <c r="D24" s="636"/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636"/>
      <c r="Q24" s="636"/>
      <c r="R24" s="636"/>
      <c r="S24" s="636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</row>
    <row r="25" spans="1:29" s="395" customFormat="1" ht="15" customHeight="1" x14ac:dyDescent="0.25">
      <c r="A25" s="400"/>
      <c r="B25" s="636" t="s">
        <v>603</v>
      </c>
      <c r="C25" s="63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</row>
    <row r="26" spans="1:29" s="395" customFormat="1" ht="15" customHeight="1" x14ac:dyDescent="0.25">
      <c r="A26" s="400"/>
      <c r="B26" s="638" t="s">
        <v>604</v>
      </c>
      <c r="C26" s="638"/>
      <c r="D26" s="638"/>
      <c r="E26" s="638"/>
      <c r="F26" s="638"/>
      <c r="G26" s="638"/>
      <c r="H26" s="638"/>
      <c r="I26" s="638"/>
      <c r="J26" s="638"/>
      <c r="K26" s="638"/>
      <c r="L26" s="638"/>
      <c r="M26" s="638"/>
      <c r="N26" s="638"/>
      <c r="O26" s="638"/>
      <c r="P26" s="638"/>
      <c r="Q26" s="638"/>
      <c r="R26" s="638"/>
      <c r="S26" s="638"/>
      <c r="T26" s="638"/>
      <c r="U26" s="638"/>
      <c r="V26" s="638"/>
      <c r="W26" s="638"/>
      <c r="X26" s="638"/>
      <c r="Y26" s="638"/>
      <c r="Z26" s="638"/>
      <c r="AA26" s="638"/>
      <c r="AB26" s="638"/>
      <c r="AC26" s="638"/>
    </row>
    <row r="27" spans="1:29" s="395" customFormat="1" ht="15" customHeight="1" x14ac:dyDescent="0.25">
      <c r="A27" s="400"/>
      <c r="B27" s="638" t="s">
        <v>605</v>
      </c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8"/>
      <c r="U27" s="638"/>
      <c r="V27" s="638"/>
      <c r="W27" s="638"/>
      <c r="X27" s="638"/>
      <c r="Y27" s="638"/>
      <c r="Z27" s="638"/>
      <c r="AA27" s="638"/>
      <c r="AB27" s="638"/>
      <c r="AC27" s="638"/>
    </row>
    <row r="28" spans="1:29" s="395" customFormat="1" ht="15" customHeight="1" x14ac:dyDescent="0.25">
      <c r="A28" s="400"/>
      <c r="B28" s="638" t="s">
        <v>606</v>
      </c>
      <c r="C28" s="638"/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638"/>
      <c r="O28" s="638"/>
      <c r="P28" s="638"/>
      <c r="Q28" s="638"/>
      <c r="R28" s="638"/>
      <c r="S28" s="638"/>
      <c r="T28" s="638"/>
      <c r="U28" s="638"/>
      <c r="V28" s="638"/>
      <c r="W28" s="638"/>
      <c r="X28" s="638"/>
      <c r="Y28" s="638"/>
      <c r="Z28" s="638"/>
      <c r="AA28" s="638"/>
      <c r="AB28" s="638"/>
      <c r="AC28" s="638"/>
    </row>
    <row r="29" spans="1:29" s="395" customFormat="1" ht="15" customHeight="1" x14ac:dyDescent="0.25">
      <c r="A29" s="400"/>
      <c r="B29" s="638" t="s">
        <v>607</v>
      </c>
      <c r="C29" s="638"/>
      <c r="D29" s="638"/>
      <c r="E29" s="638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8"/>
      <c r="Q29" s="638"/>
      <c r="R29" s="638"/>
      <c r="S29" s="638"/>
      <c r="T29" s="638"/>
      <c r="U29" s="638"/>
      <c r="V29" s="638"/>
      <c r="W29" s="638"/>
      <c r="X29" s="638"/>
      <c r="Y29" s="638"/>
      <c r="Z29" s="638"/>
      <c r="AA29" s="638"/>
      <c r="AB29" s="638"/>
      <c r="AC29" s="638"/>
    </row>
    <row r="30" spans="1:29" s="395" customFormat="1" ht="15" customHeight="1" x14ac:dyDescent="0.25">
      <c r="A30" s="396"/>
      <c r="B30" s="638" t="s">
        <v>608</v>
      </c>
      <c r="C30" s="638"/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38"/>
      <c r="Q30" s="638"/>
      <c r="R30" s="638"/>
      <c r="S30" s="638"/>
      <c r="T30" s="638"/>
      <c r="U30" s="638"/>
      <c r="V30" s="638"/>
      <c r="W30" s="638"/>
      <c r="X30" s="638"/>
      <c r="Y30" s="638"/>
      <c r="Z30" s="638"/>
      <c r="AA30" s="638"/>
      <c r="AB30" s="638"/>
      <c r="AC30" s="638"/>
    </row>
    <row r="31" spans="1:29" s="402" customFormat="1" ht="15" customHeight="1" x14ac:dyDescent="0.25">
      <c r="A31" s="401"/>
      <c r="B31" s="638" t="s">
        <v>609</v>
      </c>
      <c r="C31" s="638"/>
      <c r="D31" s="638"/>
      <c r="E31" s="638"/>
      <c r="F31" s="638"/>
      <c r="G31" s="638"/>
      <c r="H31" s="638"/>
      <c r="I31" s="638"/>
      <c r="J31" s="638"/>
      <c r="K31" s="638"/>
      <c r="L31" s="638"/>
      <c r="M31" s="638"/>
      <c r="N31" s="638"/>
      <c r="O31" s="638"/>
      <c r="P31" s="638"/>
      <c r="Q31" s="638"/>
      <c r="R31" s="638"/>
      <c r="S31" s="638"/>
      <c r="T31" s="638"/>
      <c r="U31" s="638"/>
      <c r="V31" s="638"/>
      <c r="W31" s="638"/>
      <c r="X31" s="638"/>
      <c r="Y31" s="638"/>
      <c r="Z31" s="638"/>
      <c r="AA31" s="638"/>
      <c r="AB31" s="638"/>
      <c r="AC31" s="638"/>
    </row>
    <row r="32" spans="1:29" s="399" customFormat="1" ht="15" customHeight="1" x14ac:dyDescent="0.25">
      <c r="A32" s="397"/>
      <c r="B32" s="638" t="s">
        <v>610</v>
      </c>
      <c r="C32" s="638"/>
      <c r="D32" s="638"/>
      <c r="E32" s="638"/>
      <c r="F32" s="638"/>
      <c r="G32" s="638"/>
      <c r="H32" s="638"/>
      <c r="I32" s="638"/>
      <c r="J32" s="638"/>
      <c r="K32" s="638"/>
      <c r="L32" s="638"/>
      <c r="M32" s="638"/>
      <c r="N32" s="638"/>
      <c r="O32" s="638"/>
      <c r="P32" s="638"/>
      <c r="Q32" s="638"/>
      <c r="R32" s="638"/>
      <c r="S32" s="638"/>
      <c r="T32" s="638"/>
      <c r="U32" s="638"/>
      <c r="V32" s="638"/>
      <c r="W32" s="638"/>
      <c r="X32" s="638"/>
      <c r="Y32" s="638"/>
      <c r="Z32" s="638"/>
      <c r="AA32" s="638"/>
      <c r="AB32" s="638"/>
      <c r="AC32" s="638"/>
    </row>
    <row r="33" spans="1:29" s="395" customFormat="1" ht="15" customHeight="1" x14ac:dyDescent="0.25">
      <c r="A33" s="400"/>
      <c r="B33" s="638" t="s">
        <v>611</v>
      </c>
      <c r="C33" s="638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8"/>
      <c r="Q33" s="638"/>
      <c r="R33" s="638"/>
      <c r="S33" s="638"/>
      <c r="T33" s="638"/>
      <c r="U33" s="638"/>
      <c r="V33" s="638"/>
      <c r="W33" s="638"/>
      <c r="X33" s="638"/>
      <c r="Y33" s="638"/>
      <c r="Z33" s="638"/>
      <c r="AA33" s="638"/>
      <c r="AB33" s="638"/>
      <c r="AC33" s="638"/>
    </row>
    <row r="34" spans="1:29" s="395" customFormat="1" ht="15" customHeight="1" x14ac:dyDescent="0.25">
      <c r="A34" s="400"/>
      <c r="B34" s="638" t="s">
        <v>612</v>
      </c>
      <c r="C34" s="638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8"/>
      <c r="Q34" s="638"/>
      <c r="R34" s="638"/>
      <c r="S34" s="638"/>
      <c r="T34" s="638"/>
      <c r="U34" s="638"/>
      <c r="V34" s="638"/>
      <c r="W34" s="638"/>
      <c r="X34" s="638"/>
      <c r="Y34" s="638"/>
      <c r="Z34" s="638"/>
      <c r="AA34" s="638"/>
      <c r="AB34" s="638"/>
      <c r="AC34" s="638"/>
    </row>
    <row r="35" spans="1:29" s="395" customFormat="1" ht="15" customHeight="1" x14ac:dyDescent="0.25">
      <c r="A35" s="396"/>
      <c r="B35" s="636" t="s">
        <v>613</v>
      </c>
      <c r="C35" s="636"/>
      <c r="D35" s="636"/>
      <c r="E35" s="636"/>
      <c r="F35" s="636"/>
      <c r="G35" s="636"/>
      <c r="H35" s="636"/>
      <c r="I35" s="636"/>
      <c r="J35" s="636"/>
      <c r="K35" s="636"/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6"/>
      <c r="Z35" s="636"/>
      <c r="AA35" s="636"/>
      <c r="AB35" s="636"/>
      <c r="AC35" s="636"/>
    </row>
    <row r="36" spans="1:29" s="399" customFormat="1" ht="15" customHeight="1" x14ac:dyDescent="0.25">
      <c r="A36" s="397"/>
      <c r="B36" s="638" t="s">
        <v>614</v>
      </c>
      <c r="C36" s="638"/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8"/>
      <c r="S36" s="638"/>
      <c r="T36" s="638"/>
      <c r="U36" s="638"/>
      <c r="V36" s="638"/>
      <c r="W36" s="638"/>
      <c r="X36" s="638"/>
      <c r="Y36" s="638"/>
      <c r="Z36" s="638"/>
      <c r="AA36" s="638"/>
      <c r="AB36" s="638"/>
      <c r="AC36" s="638"/>
    </row>
    <row r="37" spans="1:29" s="395" customFormat="1" ht="15" customHeight="1" x14ac:dyDescent="0.25">
      <c r="A37" s="400"/>
      <c r="B37" s="638" t="s">
        <v>615</v>
      </c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  <c r="AA37" s="638"/>
      <c r="AB37" s="638"/>
      <c r="AC37" s="638"/>
    </row>
    <row r="38" spans="1:29" s="395" customFormat="1" ht="15" customHeight="1" x14ac:dyDescent="0.25">
      <c r="A38" s="400"/>
      <c r="B38" s="638" t="s">
        <v>616</v>
      </c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38"/>
    </row>
    <row r="82" spans="4:7" ht="20.100000000000001" customHeight="1" x14ac:dyDescent="0.25">
      <c r="D82" s="360" t="e">
        <f>(D83+D90+D96)/#REF!</f>
        <v>#REF!</v>
      </c>
    </row>
    <row r="96" spans="4:7" ht="20.100000000000001" customHeight="1" x14ac:dyDescent="0.25">
      <c r="D96" s="360">
        <v>0</v>
      </c>
      <c r="E96" s="360">
        <v>0</v>
      </c>
      <c r="F96" s="360"/>
      <c r="G96" s="360">
        <v>0</v>
      </c>
    </row>
    <row r="97" spans="4:5" ht="20.100000000000001" customHeight="1" x14ac:dyDescent="0.25">
      <c r="D97" s="360">
        <v>0</v>
      </c>
      <c r="E97" s="361">
        <v>0</v>
      </c>
    </row>
  </sheetData>
  <mergeCells count="19">
    <mergeCell ref="B26:AC26"/>
    <mergeCell ref="B21:S21"/>
    <mergeCell ref="B22:S22"/>
    <mergeCell ref="B23:S23"/>
    <mergeCell ref="B24:S24"/>
    <mergeCell ref="B25:S25"/>
    <mergeCell ref="U3:AC3"/>
    <mergeCell ref="B38:AC38"/>
    <mergeCell ref="B27:AC27"/>
    <mergeCell ref="B28:AC28"/>
    <mergeCell ref="B29:AC29"/>
    <mergeCell ref="B30:AC30"/>
    <mergeCell ref="B31:AC31"/>
    <mergeCell ref="B32:AC32"/>
    <mergeCell ref="B33:AC33"/>
    <mergeCell ref="B34:AC34"/>
    <mergeCell ref="B35:AC35"/>
    <mergeCell ref="B36:AC36"/>
    <mergeCell ref="B37:AC37"/>
  </mergeCells>
  <pageMargins left="0.7" right="0.7" top="0.75" bottom="0.75" header="0.3" footer="0.3"/>
  <pageSetup paperSize="9" orientation="portrait" r:id="rId1"/>
  <headerFooter>
    <oddFooter>&amp;L_x000D_&amp;1#&amp;"Calibri"&amp;9&amp;K000000 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EE4D-1639-4662-AB91-9BEB71CF2FF5}">
  <sheetPr codeName="Planilha4">
    <tabColor rgb="FFFF6200"/>
  </sheetPr>
  <dimension ref="A1:I91"/>
  <sheetViews>
    <sheetView showGridLines="0" zoomScale="80" zoomScaleNormal="80" workbookViewId="0"/>
  </sheetViews>
  <sheetFormatPr defaultColWidth="9.140625" defaultRowHeight="20.100000000000001" customHeight="1" x14ac:dyDescent="0.25"/>
  <cols>
    <col min="1" max="1" width="3.140625" style="435" customWidth="1"/>
    <col min="2" max="2" width="120.5703125" style="436" customWidth="1"/>
    <col min="3" max="3" width="18" style="437" bestFit="1" customWidth="1"/>
    <col min="4" max="4" width="50.5703125" style="17" customWidth="1"/>
    <col min="5" max="16384" width="9.140625" style="379"/>
  </cols>
  <sheetData>
    <row r="1" spans="1:9" s="364" customFormat="1" ht="20.100000000000001" customHeight="1" x14ac:dyDescent="0.25">
      <c r="A1" s="357"/>
      <c r="B1" s="358"/>
      <c r="C1" s="359"/>
      <c r="D1" s="360"/>
      <c r="E1" s="361"/>
      <c r="F1" s="360"/>
      <c r="G1" s="360"/>
      <c r="H1" s="362"/>
      <c r="I1" s="363"/>
    </row>
    <row r="2" spans="1:9" s="364" customFormat="1" ht="20.100000000000001" customHeight="1" x14ac:dyDescent="0.25">
      <c r="A2" s="357"/>
      <c r="B2" s="19" t="s">
        <v>19</v>
      </c>
      <c r="C2" s="20"/>
      <c r="D2" s="360"/>
      <c r="E2" s="361"/>
      <c r="F2" s="360"/>
      <c r="G2" s="360"/>
      <c r="H2" s="362"/>
      <c r="I2" s="363"/>
    </row>
    <row r="3" spans="1:9" s="365" customFormat="1" ht="20.100000000000001" customHeight="1" x14ac:dyDescent="0.35">
      <c r="C3" s="366"/>
      <c r="D3" s="367"/>
      <c r="E3" s="368"/>
      <c r="G3" s="369"/>
      <c r="H3" s="370"/>
    </row>
    <row r="4" spans="1:9" s="423" customFormat="1" ht="20.100000000000001" customHeight="1" x14ac:dyDescent="0.25">
      <c r="A4" s="422"/>
      <c r="B4" s="24" t="s">
        <v>630</v>
      </c>
      <c r="C4" s="24" t="s">
        <v>631</v>
      </c>
      <c r="D4" s="25" t="s">
        <v>632</v>
      </c>
    </row>
    <row r="5" spans="1:9" ht="19.5" customHeight="1" x14ac:dyDescent="0.25">
      <c r="A5" s="376"/>
      <c r="B5" s="424" t="s">
        <v>633</v>
      </c>
      <c r="C5" s="425">
        <v>1967</v>
      </c>
      <c r="D5" s="426" t="s">
        <v>634</v>
      </c>
    </row>
    <row r="6" spans="1:9" ht="19.5" customHeight="1" x14ac:dyDescent="0.25">
      <c r="A6" s="376"/>
      <c r="B6" s="424" t="s">
        <v>635</v>
      </c>
      <c r="C6" s="425">
        <v>1972</v>
      </c>
      <c r="D6" s="426" t="s">
        <v>634</v>
      </c>
    </row>
    <row r="7" spans="1:9" ht="19.5" customHeight="1" x14ac:dyDescent="0.25">
      <c r="A7" s="376"/>
      <c r="B7" s="424" t="s">
        <v>769</v>
      </c>
      <c r="C7" s="425">
        <v>1977</v>
      </c>
      <c r="D7" s="426" t="s">
        <v>636</v>
      </c>
    </row>
    <row r="8" spans="1:9" ht="19.5" customHeight="1" x14ac:dyDescent="0.25">
      <c r="A8" s="376"/>
      <c r="B8" s="424" t="s">
        <v>637</v>
      </c>
      <c r="C8" s="425">
        <v>1995</v>
      </c>
      <c r="D8" s="426" t="s">
        <v>634</v>
      </c>
    </row>
    <row r="9" spans="1:9" ht="19.5" customHeight="1" x14ac:dyDescent="0.25">
      <c r="A9" s="381"/>
      <c r="B9" s="424" t="s">
        <v>638</v>
      </c>
      <c r="C9" s="425">
        <v>2000</v>
      </c>
      <c r="D9" s="426" t="s">
        <v>634</v>
      </c>
    </row>
    <row r="10" spans="1:9" ht="19.5" customHeight="1" x14ac:dyDescent="0.25">
      <c r="A10" s="376"/>
      <c r="B10" s="424" t="s">
        <v>770</v>
      </c>
      <c r="C10" s="425">
        <v>2001</v>
      </c>
      <c r="D10" s="426" t="s">
        <v>636</v>
      </c>
    </row>
    <row r="11" spans="1:9" ht="19.5" customHeight="1" x14ac:dyDescent="0.25">
      <c r="A11" s="376"/>
      <c r="B11" s="424" t="s">
        <v>639</v>
      </c>
      <c r="C11" s="425">
        <v>2001</v>
      </c>
      <c r="D11" s="426" t="s">
        <v>636</v>
      </c>
    </row>
    <row r="12" spans="1:9" ht="19.5" customHeight="1" x14ac:dyDescent="0.25">
      <c r="A12" s="376"/>
      <c r="B12" s="427" t="s">
        <v>640</v>
      </c>
      <c r="C12" s="428">
        <v>2001</v>
      </c>
      <c r="D12" s="426" t="s">
        <v>636</v>
      </c>
    </row>
    <row r="13" spans="1:9" ht="19.5" customHeight="1" x14ac:dyDescent="0.25">
      <c r="A13" s="376"/>
      <c r="B13" s="424" t="s">
        <v>641</v>
      </c>
      <c r="C13" s="425">
        <v>2003</v>
      </c>
      <c r="D13" s="426" t="s">
        <v>634</v>
      </c>
    </row>
    <row r="14" spans="1:9" ht="19.5" customHeight="1" x14ac:dyDescent="0.25">
      <c r="A14" s="376"/>
      <c r="B14" s="424" t="s">
        <v>642</v>
      </c>
      <c r="C14" s="425">
        <v>2004</v>
      </c>
      <c r="D14" s="426" t="s">
        <v>634</v>
      </c>
    </row>
    <row r="15" spans="1:9" ht="19.5" customHeight="1" x14ac:dyDescent="0.25">
      <c r="A15" s="376"/>
      <c r="B15" s="424" t="s">
        <v>643</v>
      </c>
      <c r="C15" s="425">
        <v>2005</v>
      </c>
      <c r="D15" s="426" t="s">
        <v>636</v>
      </c>
    </row>
    <row r="16" spans="1:9" ht="19.5" customHeight="1" x14ac:dyDescent="0.25">
      <c r="A16" s="376"/>
      <c r="B16" s="424" t="s">
        <v>771</v>
      </c>
      <c r="C16" s="425">
        <v>2007</v>
      </c>
      <c r="D16" s="426" t="s">
        <v>634</v>
      </c>
    </row>
    <row r="17" spans="1:4" ht="19.5" customHeight="1" x14ac:dyDescent="0.25">
      <c r="A17" s="376"/>
      <c r="B17" s="424" t="s">
        <v>644</v>
      </c>
      <c r="C17" s="425">
        <v>2007</v>
      </c>
      <c r="D17" s="426" t="s">
        <v>634</v>
      </c>
    </row>
    <row r="18" spans="1:4" ht="19.5" customHeight="1" x14ac:dyDescent="0.25">
      <c r="A18" s="376"/>
      <c r="B18" s="424" t="s">
        <v>645</v>
      </c>
      <c r="C18" s="425">
        <v>2007</v>
      </c>
      <c r="D18" s="426" t="s">
        <v>634</v>
      </c>
    </row>
    <row r="19" spans="1:4" ht="19.5" customHeight="1" x14ac:dyDescent="0.25">
      <c r="A19" s="256"/>
      <c r="B19" s="424" t="s">
        <v>646</v>
      </c>
      <c r="C19" s="425">
        <v>2007</v>
      </c>
      <c r="D19" s="426" t="s">
        <v>634</v>
      </c>
    </row>
    <row r="20" spans="1:4" s="383" customFormat="1" ht="19.5" customHeight="1" x14ac:dyDescent="0.25">
      <c r="A20" s="382"/>
      <c r="B20" s="424" t="s">
        <v>647</v>
      </c>
      <c r="C20" s="425">
        <v>2007</v>
      </c>
      <c r="D20" s="426" t="s">
        <v>634</v>
      </c>
    </row>
    <row r="21" spans="1:4" ht="19.5" customHeight="1" x14ac:dyDescent="0.25">
      <c r="A21" s="381"/>
      <c r="B21" s="424" t="s">
        <v>648</v>
      </c>
      <c r="C21" s="425">
        <v>2008</v>
      </c>
      <c r="D21" s="426" t="s">
        <v>636</v>
      </c>
    </row>
    <row r="22" spans="1:4" ht="19.5" customHeight="1" x14ac:dyDescent="0.25">
      <c r="A22" s="381"/>
      <c r="B22" s="424" t="s">
        <v>649</v>
      </c>
      <c r="C22" s="425">
        <v>2008</v>
      </c>
      <c r="D22" s="426" t="s">
        <v>634</v>
      </c>
    </row>
    <row r="23" spans="1:4" ht="19.5" customHeight="1" x14ac:dyDescent="0.25">
      <c r="A23" s="381"/>
      <c r="B23" s="424" t="s">
        <v>650</v>
      </c>
      <c r="C23" s="425">
        <v>2008</v>
      </c>
      <c r="D23" s="426" t="s">
        <v>636</v>
      </c>
    </row>
    <row r="24" spans="1:4" ht="19.5" customHeight="1" x14ac:dyDescent="0.25">
      <c r="A24" s="381"/>
      <c r="B24" s="424" t="s">
        <v>772</v>
      </c>
      <c r="C24" s="425">
        <v>2008</v>
      </c>
      <c r="D24" s="426" t="s">
        <v>634</v>
      </c>
    </row>
    <row r="25" spans="1:4" ht="19.5" customHeight="1" x14ac:dyDescent="0.25">
      <c r="A25" s="381"/>
      <c r="B25" s="424" t="s">
        <v>651</v>
      </c>
      <c r="C25" s="425">
        <v>2008</v>
      </c>
      <c r="D25" s="426" t="s">
        <v>634</v>
      </c>
    </row>
    <row r="26" spans="1:4" ht="19.5" customHeight="1" x14ac:dyDescent="0.25">
      <c r="A26" s="381"/>
      <c r="B26" s="424" t="s">
        <v>652</v>
      </c>
      <c r="C26" s="425">
        <v>2009</v>
      </c>
      <c r="D26" s="426" t="s">
        <v>634</v>
      </c>
    </row>
    <row r="27" spans="1:4" ht="19.5" customHeight="1" x14ac:dyDescent="0.25">
      <c r="A27" s="256"/>
      <c r="B27" s="424" t="s">
        <v>773</v>
      </c>
      <c r="C27" s="425">
        <v>2009</v>
      </c>
      <c r="D27" s="426" t="s">
        <v>634</v>
      </c>
    </row>
    <row r="28" spans="1:4" s="430" customFormat="1" ht="19.5" customHeight="1" x14ac:dyDescent="0.25">
      <c r="A28" s="429"/>
      <c r="B28" s="424" t="s">
        <v>653</v>
      </c>
      <c r="C28" s="425">
        <v>2009</v>
      </c>
      <c r="D28" s="426" t="s">
        <v>636</v>
      </c>
    </row>
    <row r="29" spans="1:4" s="383" customFormat="1" ht="19.5" customHeight="1" x14ac:dyDescent="0.25">
      <c r="A29" s="382"/>
      <c r="B29" s="424" t="s">
        <v>654</v>
      </c>
      <c r="C29" s="425">
        <v>2010</v>
      </c>
      <c r="D29" s="426" t="s">
        <v>636</v>
      </c>
    </row>
    <row r="30" spans="1:4" ht="19.5" customHeight="1" x14ac:dyDescent="0.25">
      <c r="A30" s="381"/>
      <c r="B30" s="424" t="s">
        <v>774</v>
      </c>
      <c r="C30" s="425">
        <v>2012</v>
      </c>
      <c r="D30" s="426" t="s">
        <v>636</v>
      </c>
    </row>
    <row r="31" spans="1:4" ht="19.5" customHeight="1" x14ac:dyDescent="0.25">
      <c r="A31" s="381"/>
      <c r="B31" s="424" t="s">
        <v>655</v>
      </c>
      <c r="C31" s="425">
        <v>2012</v>
      </c>
      <c r="D31" s="426" t="s">
        <v>636</v>
      </c>
    </row>
    <row r="32" spans="1:4" ht="19.5" customHeight="1" x14ac:dyDescent="0.25">
      <c r="A32" s="256"/>
      <c r="B32" s="424" t="s">
        <v>656</v>
      </c>
      <c r="C32" s="425">
        <v>2012</v>
      </c>
      <c r="D32" s="426" t="s">
        <v>634</v>
      </c>
    </row>
    <row r="33" spans="1:4" s="383" customFormat="1" ht="19.5" customHeight="1" x14ac:dyDescent="0.25">
      <c r="A33" s="382"/>
      <c r="B33" s="424" t="s">
        <v>657</v>
      </c>
      <c r="C33" s="425">
        <v>2012</v>
      </c>
      <c r="D33" s="426" t="s">
        <v>634</v>
      </c>
    </row>
    <row r="34" spans="1:4" ht="19.5" customHeight="1" x14ac:dyDescent="0.25">
      <c r="A34" s="381"/>
      <c r="B34" s="424" t="s">
        <v>658</v>
      </c>
      <c r="C34" s="425">
        <v>2012</v>
      </c>
      <c r="D34" s="426" t="s">
        <v>634</v>
      </c>
    </row>
    <row r="35" spans="1:4" ht="19.5" customHeight="1" x14ac:dyDescent="0.25">
      <c r="A35" s="381"/>
      <c r="B35" s="424" t="s">
        <v>659</v>
      </c>
      <c r="C35" s="425">
        <v>2012</v>
      </c>
      <c r="D35" s="426" t="s">
        <v>634</v>
      </c>
    </row>
    <row r="36" spans="1:4" ht="19.5" customHeight="1" x14ac:dyDescent="0.25">
      <c r="A36" s="381"/>
      <c r="B36" s="424" t="s">
        <v>660</v>
      </c>
      <c r="C36" s="425">
        <v>2012</v>
      </c>
      <c r="D36" s="426" t="s">
        <v>634</v>
      </c>
    </row>
    <row r="37" spans="1:4" ht="19.5" customHeight="1" x14ac:dyDescent="0.25">
      <c r="A37" s="256"/>
      <c r="B37" s="431" t="s">
        <v>661</v>
      </c>
      <c r="C37" s="432">
        <v>2014</v>
      </c>
      <c r="D37" s="426" t="s">
        <v>636</v>
      </c>
    </row>
    <row r="38" spans="1:4" s="383" customFormat="1" ht="19.5" customHeight="1" x14ac:dyDescent="0.25">
      <c r="A38" s="382"/>
      <c r="B38" s="424" t="s">
        <v>662</v>
      </c>
      <c r="C38" s="425">
        <v>2014</v>
      </c>
      <c r="D38" s="426" t="s">
        <v>634</v>
      </c>
    </row>
    <row r="39" spans="1:4" ht="19.5" customHeight="1" x14ac:dyDescent="0.25">
      <c r="A39" s="381"/>
      <c r="B39" s="424" t="s">
        <v>663</v>
      </c>
      <c r="C39" s="425">
        <v>2015</v>
      </c>
      <c r="D39" s="426" t="s">
        <v>634</v>
      </c>
    </row>
    <row r="40" spans="1:4" ht="19.5" customHeight="1" x14ac:dyDescent="0.25">
      <c r="A40" s="381"/>
      <c r="B40" s="424" t="s">
        <v>664</v>
      </c>
      <c r="C40" s="425">
        <v>2016</v>
      </c>
      <c r="D40" s="426" t="s">
        <v>636</v>
      </c>
    </row>
    <row r="41" spans="1:4" ht="19.5" customHeight="1" x14ac:dyDescent="0.25">
      <c r="A41" s="381"/>
      <c r="B41" s="424" t="s">
        <v>665</v>
      </c>
      <c r="C41" s="425">
        <v>2016</v>
      </c>
      <c r="D41" s="426" t="s">
        <v>636</v>
      </c>
    </row>
    <row r="42" spans="1:4" ht="19.5" customHeight="1" x14ac:dyDescent="0.25">
      <c r="A42" s="256"/>
      <c r="B42" s="424" t="s">
        <v>666</v>
      </c>
      <c r="C42" s="425">
        <v>2016</v>
      </c>
      <c r="D42" s="426" t="s">
        <v>636</v>
      </c>
    </row>
    <row r="43" spans="1:4" s="383" customFormat="1" ht="19.5" customHeight="1" x14ac:dyDescent="0.25">
      <c r="A43" s="382"/>
      <c r="B43" s="424" t="s">
        <v>667</v>
      </c>
      <c r="C43" s="425">
        <v>2016</v>
      </c>
      <c r="D43" s="426" t="s">
        <v>634</v>
      </c>
    </row>
    <row r="44" spans="1:4" ht="19.5" customHeight="1" x14ac:dyDescent="0.25">
      <c r="A44" s="381"/>
      <c r="B44" s="424" t="s">
        <v>668</v>
      </c>
      <c r="C44" s="425">
        <v>2017</v>
      </c>
      <c r="D44" s="426" t="s">
        <v>636</v>
      </c>
    </row>
    <row r="45" spans="1:4" ht="19.5" customHeight="1" x14ac:dyDescent="0.25">
      <c r="A45" s="256"/>
      <c r="B45" s="427" t="s">
        <v>669</v>
      </c>
      <c r="C45" s="428">
        <v>2017</v>
      </c>
      <c r="D45" s="426" t="s">
        <v>636</v>
      </c>
    </row>
    <row r="46" spans="1:4" s="383" customFormat="1" ht="19.5" customHeight="1" x14ac:dyDescent="0.25">
      <c r="A46" s="382"/>
      <c r="B46" s="424" t="s">
        <v>670</v>
      </c>
      <c r="C46" s="425">
        <v>2017</v>
      </c>
      <c r="D46" s="426" t="s">
        <v>636</v>
      </c>
    </row>
    <row r="47" spans="1:4" ht="19.5" customHeight="1" x14ac:dyDescent="0.25">
      <c r="A47" s="381"/>
      <c r="B47" s="424" t="s">
        <v>671</v>
      </c>
      <c r="C47" s="433">
        <v>2018</v>
      </c>
      <c r="D47" s="426" t="s">
        <v>636</v>
      </c>
    </row>
    <row r="48" spans="1:4" ht="19.5" customHeight="1" x14ac:dyDescent="0.25">
      <c r="A48" s="381"/>
      <c r="B48" s="424" t="s">
        <v>672</v>
      </c>
      <c r="C48" s="425">
        <v>2018</v>
      </c>
      <c r="D48" s="426" t="s">
        <v>636</v>
      </c>
    </row>
    <row r="49" spans="1:4" ht="19.5" customHeight="1" x14ac:dyDescent="0.25">
      <c r="A49" s="256"/>
      <c r="B49" s="431" t="s">
        <v>673</v>
      </c>
      <c r="C49" s="432">
        <v>2018</v>
      </c>
      <c r="D49" s="426" t="s">
        <v>634</v>
      </c>
    </row>
    <row r="50" spans="1:4" s="383" customFormat="1" ht="19.5" customHeight="1" x14ac:dyDescent="0.25">
      <c r="A50" s="382"/>
      <c r="B50" s="424" t="s">
        <v>674</v>
      </c>
      <c r="C50" s="425">
        <v>2018</v>
      </c>
      <c r="D50" s="426" t="s">
        <v>636</v>
      </c>
    </row>
    <row r="51" spans="1:4" ht="19.5" customHeight="1" x14ac:dyDescent="0.25">
      <c r="A51" s="381"/>
      <c r="B51" s="424" t="s">
        <v>675</v>
      </c>
      <c r="C51" s="425">
        <v>2018</v>
      </c>
      <c r="D51" s="426" t="s">
        <v>636</v>
      </c>
    </row>
    <row r="52" spans="1:4" ht="19.5" customHeight="1" x14ac:dyDescent="0.25">
      <c r="A52" s="381"/>
      <c r="B52" s="424" t="s">
        <v>676</v>
      </c>
      <c r="C52" s="433">
        <v>2019</v>
      </c>
      <c r="D52" s="426" t="s">
        <v>634</v>
      </c>
    </row>
    <row r="53" spans="1:4" ht="19.5" customHeight="1" x14ac:dyDescent="0.25">
      <c r="A53" s="381"/>
      <c r="B53" s="424" t="s">
        <v>775</v>
      </c>
      <c r="C53" s="433">
        <v>2018</v>
      </c>
      <c r="D53" s="426" t="s">
        <v>634</v>
      </c>
    </row>
    <row r="54" spans="1:4" ht="19.5" customHeight="1" x14ac:dyDescent="0.25">
      <c r="A54" s="256"/>
      <c r="B54" s="424" t="s">
        <v>677</v>
      </c>
      <c r="C54" s="425">
        <v>2018</v>
      </c>
      <c r="D54" s="426" t="s">
        <v>634</v>
      </c>
    </row>
    <row r="55" spans="1:4" s="430" customFormat="1" ht="19.5" customHeight="1" x14ac:dyDescent="0.25">
      <c r="A55" s="429"/>
      <c r="B55" s="424" t="s">
        <v>678</v>
      </c>
      <c r="C55" s="425">
        <v>2018</v>
      </c>
      <c r="D55" s="426" t="s">
        <v>634</v>
      </c>
    </row>
    <row r="56" spans="1:4" s="383" customFormat="1" ht="19.5" customHeight="1" x14ac:dyDescent="0.25">
      <c r="A56" s="382"/>
      <c r="B56" s="424" t="s">
        <v>679</v>
      </c>
      <c r="C56" s="425">
        <v>2018</v>
      </c>
      <c r="D56" s="426" t="s">
        <v>634</v>
      </c>
    </row>
    <row r="57" spans="1:4" ht="19.5" customHeight="1" x14ac:dyDescent="0.25">
      <c r="A57" s="381"/>
      <c r="B57" s="424" t="s">
        <v>680</v>
      </c>
      <c r="C57" s="425">
        <v>2019</v>
      </c>
      <c r="D57" s="426" t="s">
        <v>636</v>
      </c>
    </row>
    <row r="58" spans="1:4" ht="19.5" customHeight="1" x14ac:dyDescent="0.25">
      <c r="A58" s="381"/>
      <c r="B58" s="424" t="s">
        <v>776</v>
      </c>
      <c r="C58" s="425">
        <v>2019</v>
      </c>
      <c r="D58" s="426" t="s">
        <v>634</v>
      </c>
    </row>
    <row r="59" spans="1:4" ht="19.5" customHeight="1" x14ac:dyDescent="0.25">
      <c r="A59" s="381"/>
      <c r="B59" s="424" t="s">
        <v>681</v>
      </c>
      <c r="C59" s="433">
        <v>2019</v>
      </c>
      <c r="D59" s="426" t="s">
        <v>634</v>
      </c>
    </row>
    <row r="60" spans="1:4" ht="19.5" customHeight="1" x14ac:dyDescent="0.25">
      <c r="A60" s="381"/>
      <c r="B60" s="424" t="s">
        <v>777</v>
      </c>
      <c r="C60" s="425">
        <v>2020</v>
      </c>
      <c r="D60" s="426" t="s">
        <v>634</v>
      </c>
    </row>
    <row r="61" spans="1:4" ht="19.5" customHeight="1" x14ac:dyDescent="0.25">
      <c r="A61" s="381"/>
      <c r="B61" s="424" t="s">
        <v>682</v>
      </c>
      <c r="C61" s="425">
        <v>2020</v>
      </c>
      <c r="D61" s="426" t="s">
        <v>634</v>
      </c>
    </row>
    <row r="62" spans="1:4" ht="19.5" customHeight="1" x14ac:dyDescent="0.25">
      <c r="A62" s="381"/>
      <c r="B62" s="424" t="s">
        <v>683</v>
      </c>
      <c r="C62" s="425">
        <v>2021</v>
      </c>
      <c r="D62" s="426" t="s">
        <v>634</v>
      </c>
    </row>
    <row r="63" spans="1:4" s="434" customFormat="1" ht="19.5" customHeight="1" x14ac:dyDescent="0.25">
      <c r="A63" s="381"/>
      <c r="B63" s="424" t="s">
        <v>684</v>
      </c>
      <c r="C63" s="425">
        <v>2021</v>
      </c>
      <c r="D63" s="426" t="s">
        <v>634</v>
      </c>
    </row>
    <row r="64" spans="1:4" ht="19.5" customHeight="1" x14ac:dyDescent="0.25">
      <c r="A64" s="256"/>
      <c r="B64" s="424" t="s">
        <v>778</v>
      </c>
      <c r="C64" s="425">
        <v>2021</v>
      </c>
      <c r="D64" s="426" t="s">
        <v>634</v>
      </c>
    </row>
    <row r="65" spans="1:4" s="383" customFormat="1" ht="19.5" customHeight="1" x14ac:dyDescent="0.25">
      <c r="A65" s="382"/>
      <c r="B65" s="424" t="s">
        <v>685</v>
      </c>
      <c r="C65" s="425">
        <v>2021</v>
      </c>
      <c r="D65" s="426" t="s">
        <v>634</v>
      </c>
    </row>
    <row r="66" spans="1:4" ht="19.5" customHeight="1" x14ac:dyDescent="0.25">
      <c r="A66" s="381"/>
      <c r="B66" s="424" t="s">
        <v>686</v>
      </c>
      <c r="C66" s="425">
        <v>2022</v>
      </c>
      <c r="D66" s="426" t="s">
        <v>636</v>
      </c>
    </row>
    <row r="67" spans="1:4" ht="19.5" customHeight="1" x14ac:dyDescent="0.25">
      <c r="A67" s="381"/>
      <c r="B67" s="424" t="s">
        <v>687</v>
      </c>
      <c r="C67" s="425">
        <v>2022</v>
      </c>
      <c r="D67" s="426" t="s">
        <v>634</v>
      </c>
    </row>
    <row r="68" spans="1:4" s="383" customFormat="1" ht="19.5" customHeight="1" x14ac:dyDescent="0.25">
      <c r="A68" s="382"/>
      <c r="B68" s="424" t="s">
        <v>688</v>
      </c>
      <c r="C68" s="425">
        <v>2022</v>
      </c>
      <c r="D68" s="426" t="s">
        <v>636</v>
      </c>
    </row>
    <row r="69" spans="1:4" ht="19.5" customHeight="1" x14ac:dyDescent="0.25">
      <c r="A69" s="381"/>
      <c r="B69" s="424" t="s">
        <v>689</v>
      </c>
      <c r="C69" s="425">
        <v>2022</v>
      </c>
      <c r="D69" s="426" t="s">
        <v>634</v>
      </c>
    </row>
    <row r="70" spans="1:4" ht="19.5" customHeight="1" x14ac:dyDescent="0.25">
      <c r="A70" s="256"/>
      <c r="B70" s="424" t="s">
        <v>779</v>
      </c>
      <c r="C70" s="425">
        <v>2022</v>
      </c>
      <c r="D70" s="426" t="s">
        <v>636</v>
      </c>
    </row>
    <row r="71" spans="1:4" s="430" customFormat="1" ht="19.5" customHeight="1" x14ac:dyDescent="0.25">
      <c r="A71" s="429"/>
      <c r="B71" s="424" t="s">
        <v>690</v>
      </c>
      <c r="C71" s="425">
        <v>2022</v>
      </c>
      <c r="D71" s="426" t="s">
        <v>636</v>
      </c>
    </row>
    <row r="72" spans="1:4" s="383" customFormat="1" ht="19.5" customHeight="1" x14ac:dyDescent="0.25">
      <c r="A72" s="382"/>
      <c r="B72" s="424" t="s">
        <v>948</v>
      </c>
      <c r="C72" s="425">
        <v>2024</v>
      </c>
      <c r="D72" s="426" t="s">
        <v>636</v>
      </c>
    </row>
    <row r="73" spans="1:4" ht="19.5" customHeight="1" x14ac:dyDescent="0.25">
      <c r="A73" s="381"/>
      <c r="B73" s="424" t="s">
        <v>947</v>
      </c>
      <c r="C73" s="425">
        <v>2024</v>
      </c>
      <c r="D73" s="426" t="s">
        <v>636</v>
      </c>
    </row>
    <row r="74" spans="1:4" ht="19.5" customHeight="1" x14ac:dyDescent="0.25">
      <c r="A74" s="381"/>
      <c r="B74" s="424" t="s">
        <v>946</v>
      </c>
      <c r="C74" s="425">
        <v>2023</v>
      </c>
      <c r="D74" s="426" t="s">
        <v>634</v>
      </c>
    </row>
    <row r="75" spans="1:4" ht="19.5" customHeight="1" x14ac:dyDescent="0.25">
      <c r="A75" s="381"/>
      <c r="B75" s="424" t="s">
        <v>945</v>
      </c>
      <c r="C75" s="425">
        <v>2024</v>
      </c>
      <c r="D75" s="426" t="s">
        <v>634</v>
      </c>
    </row>
    <row r="76" spans="1:4" ht="19.5" customHeight="1" x14ac:dyDescent="0.25">
      <c r="A76" s="381"/>
      <c r="B76" s="424" t="s">
        <v>944</v>
      </c>
      <c r="C76" s="425">
        <v>2024</v>
      </c>
      <c r="D76" s="426" t="s">
        <v>634</v>
      </c>
    </row>
    <row r="77" spans="1:4" ht="19.5" customHeight="1" x14ac:dyDescent="0.25">
      <c r="A77" s="256"/>
      <c r="B77" s="424" t="s">
        <v>943</v>
      </c>
      <c r="C77" s="425">
        <v>2024</v>
      </c>
      <c r="D77" s="426" t="s">
        <v>636</v>
      </c>
    </row>
    <row r="78" spans="1:4" ht="20.100000000000001" customHeight="1" x14ac:dyDescent="0.25">
      <c r="B78" s="424" t="s">
        <v>942</v>
      </c>
      <c r="C78" s="425">
        <v>2024</v>
      </c>
      <c r="D78" s="426" t="s">
        <v>634</v>
      </c>
    </row>
    <row r="79" spans="1:4" ht="20.100000000000001" customHeight="1" x14ac:dyDescent="0.25">
      <c r="B79" s="424" t="s">
        <v>941</v>
      </c>
      <c r="C79" s="425">
        <v>2024</v>
      </c>
      <c r="D79" s="426" t="s">
        <v>636</v>
      </c>
    </row>
    <row r="80" spans="1:4" ht="20.100000000000001" customHeight="1" x14ac:dyDescent="0.25">
      <c r="B80" s="424" t="s">
        <v>940</v>
      </c>
      <c r="C80" s="425">
        <v>2024</v>
      </c>
      <c r="D80" s="426" t="s">
        <v>636</v>
      </c>
    </row>
    <row r="81" spans="2:5" ht="20.100000000000001" customHeight="1" x14ac:dyDescent="0.25">
      <c r="B81" s="424" t="s">
        <v>939</v>
      </c>
      <c r="C81" s="425">
        <v>2023</v>
      </c>
      <c r="D81" s="426" t="s">
        <v>636</v>
      </c>
    </row>
    <row r="82" spans="2:5" ht="20.100000000000001" customHeight="1" x14ac:dyDescent="0.25">
      <c r="B82" s="424" t="s">
        <v>938</v>
      </c>
      <c r="C82" s="425">
        <v>2023</v>
      </c>
      <c r="D82" s="426" t="s">
        <v>634</v>
      </c>
    </row>
    <row r="83" spans="2:5" ht="20.100000000000001" customHeight="1" x14ac:dyDescent="0.25">
      <c r="B83" s="424" t="s">
        <v>937</v>
      </c>
      <c r="C83" s="425">
        <v>2024</v>
      </c>
      <c r="D83" s="426" t="s">
        <v>636</v>
      </c>
    </row>
    <row r="84" spans="2:5" ht="20.100000000000001" customHeight="1" x14ac:dyDescent="0.25">
      <c r="B84" s="424" t="s">
        <v>962</v>
      </c>
      <c r="C84" s="425">
        <v>2024</v>
      </c>
      <c r="D84" s="426" t="s">
        <v>634</v>
      </c>
    </row>
    <row r="85" spans="2:5" ht="20.100000000000001" customHeight="1" x14ac:dyDescent="0.25">
      <c r="B85" s="424" t="s">
        <v>936</v>
      </c>
      <c r="C85" s="425">
        <v>2024</v>
      </c>
      <c r="D85" s="426" t="s">
        <v>634</v>
      </c>
    </row>
    <row r="86" spans="2:5" ht="20.100000000000001" customHeight="1" x14ac:dyDescent="0.25">
      <c r="B86" s="424" t="s">
        <v>935</v>
      </c>
      <c r="C86" s="425">
        <v>2024</v>
      </c>
      <c r="D86" s="426" t="s">
        <v>636</v>
      </c>
    </row>
    <row r="87" spans="2:5" ht="20.100000000000001" customHeight="1" x14ac:dyDescent="0.25">
      <c r="B87" s="424" t="s">
        <v>934</v>
      </c>
      <c r="C87" s="425">
        <v>2024</v>
      </c>
      <c r="D87" s="426" t="s">
        <v>634</v>
      </c>
    </row>
    <row r="88" spans="2:5" ht="20.100000000000001" customHeight="1" x14ac:dyDescent="0.25">
      <c r="B88" s="424" t="s">
        <v>933</v>
      </c>
      <c r="C88" s="425">
        <v>2024</v>
      </c>
      <c r="D88" s="426" t="s">
        <v>636</v>
      </c>
    </row>
    <row r="89" spans="2:5" ht="20.100000000000001" customHeight="1" x14ac:dyDescent="0.25">
      <c r="B89" s="424" t="s">
        <v>932</v>
      </c>
      <c r="C89" s="425">
        <v>2024</v>
      </c>
      <c r="D89" s="426" t="s">
        <v>636</v>
      </c>
    </row>
    <row r="90" spans="2:5" ht="20.100000000000001" customHeight="1" x14ac:dyDescent="0.25">
      <c r="B90" s="424" t="s">
        <v>931</v>
      </c>
      <c r="C90" s="425">
        <v>2024</v>
      </c>
      <c r="D90" s="426" t="s">
        <v>634</v>
      </c>
    </row>
    <row r="91" spans="2:5" ht="20.100000000000001" customHeight="1" x14ac:dyDescent="0.25">
      <c r="E91" s="17"/>
    </row>
  </sheetData>
  <pageMargins left="0.7" right="0.7" top="0.75" bottom="0.75" header="0.3" footer="0.3"/>
  <pageSetup paperSize="9" orientation="portrait" r:id="rId1"/>
  <headerFooter>
    <oddFooter>&amp;L_x000D_&amp;1#&amp;"Calibri"&amp;9&amp;K000000 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A849-9ABB-4474-BD15-0F72D2EC449A}">
  <sheetPr codeName="Planilha5">
    <tabColor rgb="FFFF6200"/>
    <pageSetUpPr fitToPage="1"/>
  </sheetPr>
  <dimension ref="A1:I34"/>
  <sheetViews>
    <sheetView showGridLines="0" zoomScale="80" zoomScaleNormal="80" workbookViewId="0"/>
  </sheetViews>
  <sheetFormatPr defaultColWidth="9.140625" defaultRowHeight="15" x14ac:dyDescent="0.25"/>
  <cols>
    <col min="1" max="1" width="3.140625" style="421" customWidth="1"/>
    <col min="2" max="9" width="23.85546875" style="411" customWidth="1"/>
    <col min="10" max="16384" width="9.140625" style="421"/>
  </cols>
  <sheetData>
    <row r="1" spans="1:9" ht="9.6" customHeight="1" x14ac:dyDescent="0.25"/>
    <row r="2" spans="1:9" s="364" customFormat="1" ht="20.100000000000001" customHeight="1" x14ac:dyDescent="0.25">
      <c r="A2" s="357"/>
      <c r="B2" s="358"/>
      <c r="C2" s="359">
        <f>1-(481/790)</f>
        <v>0.39113924050632909</v>
      </c>
      <c r="D2" s="360"/>
      <c r="E2" s="361"/>
      <c r="F2" s="360"/>
      <c r="G2" s="360"/>
      <c r="H2" s="362"/>
      <c r="I2" s="363"/>
    </row>
    <row r="3" spans="1:9" s="364" customFormat="1" ht="20.100000000000001" customHeight="1" x14ac:dyDescent="0.25">
      <c r="A3" s="357"/>
      <c r="B3" s="19" t="s">
        <v>617</v>
      </c>
      <c r="C3" s="20"/>
      <c r="D3" s="360"/>
      <c r="E3" s="361"/>
      <c r="F3" s="360"/>
      <c r="G3" s="360"/>
      <c r="H3" s="362"/>
      <c r="I3" s="363"/>
    </row>
    <row r="4" spans="1:9" s="365" customFormat="1" ht="20.100000000000001" customHeight="1" x14ac:dyDescent="0.35">
      <c r="C4" s="366"/>
      <c r="D4" s="367"/>
      <c r="E4" s="368"/>
      <c r="G4" s="369"/>
      <c r="H4" s="370"/>
    </row>
    <row r="5" spans="1:9" s="410" customFormat="1" ht="69.75" customHeight="1" x14ac:dyDescent="0.25">
      <c r="A5" s="407"/>
      <c r="B5" s="408" t="s">
        <v>618</v>
      </c>
      <c r="C5" s="408" t="s">
        <v>619</v>
      </c>
      <c r="D5" s="408" t="s">
        <v>620</v>
      </c>
      <c r="E5" s="409" t="s">
        <v>621</v>
      </c>
      <c r="F5" s="409" t="s">
        <v>622</v>
      </c>
      <c r="G5" s="408" t="s">
        <v>623</v>
      </c>
      <c r="H5" s="408" t="s">
        <v>624</v>
      </c>
      <c r="I5" s="408" t="s">
        <v>625</v>
      </c>
    </row>
    <row r="6" spans="1:9" s="411" customFormat="1" ht="21" customHeight="1" x14ac:dyDescent="0.25">
      <c r="B6" s="412" t="s">
        <v>626</v>
      </c>
      <c r="C6" s="413">
        <v>284571</v>
      </c>
      <c r="D6" s="413">
        <v>38243</v>
      </c>
      <c r="E6" s="610">
        <v>-7655</v>
      </c>
      <c r="F6" s="413">
        <v>3929</v>
      </c>
      <c r="G6" s="413">
        <v>-3726</v>
      </c>
      <c r="H6" s="413">
        <v>-8191</v>
      </c>
      <c r="I6" s="413">
        <v>86228</v>
      </c>
    </row>
    <row r="7" spans="1:9" s="411" customFormat="1" ht="21" customHeight="1" x14ac:dyDescent="0.25">
      <c r="B7" s="412" t="s">
        <v>250</v>
      </c>
      <c r="C7" s="413">
        <v>14934</v>
      </c>
      <c r="D7" s="413">
        <v>2111</v>
      </c>
      <c r="E7" s="413">
        <v>-745</v>
      </c>
      <c r="F7" s="413">
        <v>149</v>
      </c>
      <c r="G7" s="413">
        <v>-595</v>
      </c>
      <c r="H7" s="413">
        <v>-360</v>
      </c>
      <c r="I7" s="413">
        <v>4720</v>
      </c>
    </row>
    <row r="8" spans="1:9" s="411" customFormat="1" ht="21" customHeight="1" x14ac:dyDescent="0.25">
      <c r="B8" s="412" t="s">
        <v>627</v>
      </c>
      <c r="C8" s="413">
        <v>5571</v>
      </c>
      <c r="D8" s="413">
        <v>44</v>
      </c>
      <c r="E8" s="413">
        <v>-35</v>
      </c>
      <c r="F8" s="413">
        <v>-61</v>
      </c>
      <c r="G8" s="413">
        <v>-97</v>
      </c>
      <c r="H8" s="413">
        <v>-127</v>
      </c>
      <c r="I8" s="413">
        <v>2129</v>
      </c>
    </row>
    <row r="9" spans="1:9" s="411" customFormat="1" ht="21" customHeight="1" x14ac:dyDescent="0.25">
      <c r="B9" s="412" t="s">
        <v>247</v>
      </c>
      <c r="C9" s="413">
        <v>9521</v>
      </c>
      <c r="D9" s="413">
        <v>2818</v>
      </c>
      <c r="E9" s="413">
        <v>-472</v>
      </c>
      <c r="F9" s="413">
        <v>30</v>
      </c>
      <c r="G9" s="413">
        <v>-442</v>
      </c>
      <c r="H9" s="413">
        <v>-413</v>
      </c>
      <c r="I9" s="413">
        <v>1303</v>
      </c>
    </row>
    <row r="10" spans="1:9" s="411" customFormat="1" ht="21" customHeight="1" x14ac:dyDescent="0.25">
      <c r="B10" s="412" t="s">
        <v>248</v>
      </c>
      <c r="C10" s="413">
        <v>3983</v>
      </c>
      <c r="D10" s="413">
        <v>1580</v>
      </c>
      <c r="E10" s="413">
        <v>-215</v>
      </c>
      <c r="F10" s="413">
        <v>-43</v>
      </c>
      <c r="G10" s="413">
        <v>-257</v>
      </c>
      <c r="H10" s="413">
        <v>-253</v>
      </c>
      <c r="I10" s="413">
        <v>252</v>
      </c>
    </row>
    <row r="11" spans="1:9" s="411" customFormat="1" ht="21" customHeight="1" x14ac:dyDescent="0.25">
      <c r="B11" s="412" t="s">
        <v>246</v>
      </c>
      <c r="C11" s="413">
        <v>2896</v>
      </c>
      <c r="D11" s="413">
        <v>1083</v>
      </c>
      <c r="E11" s="413">
        <v>-97</v>
      </c>
      <c r="F11" s="413">
        <v>1</v>
      </c>
      <c r="G11" s="413">
        <v>-96</v>
      </c>
      <c r="H11" s="413">
        <v>-63</v>
      </c>
      <c r="I11" s="413">
        <v>1252</v>
      </c>
    </row>
    <row r="12" spans="1:9" s="411" customFormat="1" ht="21" customHeight="1" x14ac:dyDescent="0.25">
      <c r="B12" s="412" t="s">
        <v>252</v>
      </c>
      <c r="C12" s="413">
        <v>2502</v>
      </c>
      <c r="D12" s="413">
        <v>1391</v>
      </c>
      <c r="E12" s="413">
        <v>-180</v>
      </c>
      <c r="F12" s="413">
        <v>1</v>
      </c>
      <c r="G12" s="413">
        <v>-179</v>
      </c>
      <c r="H12" s="413">
        <v>-177</v>
      </c>
      <c r="I12" s="413">
        <v>25</v>
      </c>
    </row>
    <row r="13" spans="1:9" s="411" customFormat="1" ht="21" customHeight="1" x14ac:dyDescent="0.25">
      <c r="B13" s="412" t="s">
        <v>249</v>
      </c>
      <c r="C13" s="413">
        <v>264</v>
      </c>
      <c r="D13" s="413">
        <v>-5</v>
      </c>
      <c r="E13" s="413">
        <v>-9</v>
      </c>
      <c r="F13" s="413">
        <v>0</v>
      </c>
      <c r="G13" s="413">
        <v>-9</v>
      </c>
      <c r="H13" s="413">
        <v>-2</v>
      </c>
      <c r="I13" s="413">
        <v>167</v>
      </c>
    </row>
    <row r="14" spans="1:9" s="411" customFormat="1" ht="21" customHeight="1" x14ac:dyDescent="0.25">
      <c r="B14" s="412" t="s">
        <v>436</v>
      </c>
      <c r="C14" s="413">
        <v>937</v>
      </c>
      <c r="D14" s="413">
        <v>291</v>
      </c>
      <c r="E14" s="413">
        <v>-26</v>
      </c>
      <c r="F14" s="414">
        <v>1</v>
      </c>
      <c r="G14" s="414">
        <v>-25</v>
      </c>
      <c r="H14" s="413">
        <v>-45</v>
      </c>
      <c r="I14" s="413">
        <v>143</v>
      </c>
    </row>
    <row r="15" spans="1:9" s="411" customFormat="1" ht="21" customHeight="1" x14ac:dyDescent="0.25">
      <c r="B15" s="415" t="s">
        <v>628</v>
      </c>
      <c r="C15" s="416">
        <v>325179</v>
      </c>
      <c r="D15" s="416">
        <v>47556</v>
      </c>
      <c r="E15" s="416">
        <v>-9433</v>
      </c>
      <c r="F15" s="416">
        <v>4007</v>
      </c>
      <c r="G15" s="416">
        <v>-5426</v>
      </c>
      <c r="H15" s="416">
        <v>-9632</v>
      </c>
      <c r="I15" s="416">
        <v>96219</v>
      </c>
    </row>
    <row r="16" spans="1:9" s="411" customFormat="1" ht="14.25" customHeight="1" x14ac:dyDescent="0.25">
      <c r="B16" s="417"/>
    </row>
    <row r="17" spans="2:9" s="418" customFormat="1" ht="15" customHeight="1" x14ac:dyDescent="0.25">
      <c r="B17" s="640" t="s">
        <v>629</v>
      </c>
      <c r="C17" s="640"/>
      <c r="D17" s="640"/>
      <c r="E17" s="640"/>
      <c r="F17" s="640"/>
      <c r="G17" s="640"/>
      <c r="H17" s="640"/>
      <c r="I17" s="640"/>
    </row>
    <row r="18" spans="2:9" s="418" customFormat="1" ht="29.45" customHeight="1" x14ac:dyDescent="0.25">
      <c r="B18" s="641" t="s">
        <v>768</v>
      </c>
      <c r="C18" s="641"/>
      <c r="D18" s="641"/>
      <c r="E18" s="641"/>
      <c r="F18" s="641"/>
      <c r="G18" s="641"/>
      <c r="H18" s="641"/>
      <c r="I18" s="641"/>
    </row>
    <row r="19" spans="2:9" s="411" customFormat="1" ht="20.100000000000001" customHeight="1" x14ac:dyDescent="0.25">
      <c r="B19" s="642"/>
      <c r="C19" s="642"/>
      <c r="D19" s="642"/>
      <c r="E19" s="642"/>
      <c r="F19" s="642"/>
      <c r="G19" s="642"/>
      <c r="H19" s="642"/>
      <c r="I19" s="642"/>
    </row>
    <row r="20" spans="2:9" s="411" customFormat="1" ht="20.100000000000001" customHeight="1" x14ac:dyDescent="0.25"/>
    <row r="21" spans="2:9" s="411" customFormat="1" ht="20.100000000000001" customHeight="1" x14ac:dyDescent="0.25"/>
    <row r="22" spans="2:9" s="411" customFormat="1" ht="20.100000000000001" customHeight="1" x14ac:dyDescent="0.25">
      <c r="B22" s="419"/>
      <c r="C22" s="419"/>
      <c r="D22" s="419"/>
      <c r="E22" s="420"/>
      <c r="F22" s="419"/>
      <c r="G22" s="419"/>
      <c r="H22" s="419"/>
      <c r="I22" s="419"/>
    </row>
    <row r="23" spans="2:9" s="411" customFormat="1" ht="20.100000000000001" customHeight="1" x14ac:dyDescent="0.25">
      <c r="B23" s="419"/>
      <c r="C23" s="419"/>
      <c r="D23" s="419"/>
      <c r="E23" s="419"/>
      <c r="F23" s="419"/>
      <c r="G23" s="419"/>
      <c r="H23" s="419"/>
      <c r="I23" s="419"/>
    </row>
    <row r="24" spans="2:9" s="411" customFormat="1" ht="20.100000000000001" customHeight="1" x14ac:dyDescent="0.25">
      <c r="B24" s="419"/>
      <c r="C24" s="419"/>
      <c r="D24" s="419"/>
      <c r="E24" s="419"/>
      <c r="F24" s="419"/>
      <c r="G24" s="419"/>
      <c r="H24" s="419"/>
      <c r="I24" s="419"/>
    </row>
    <row r="25" spans="2:9" s="411" customFormat="1" ht="20.100000000000001" customHeight="1" x14ac:dyDescent="0.25">
      <c r="B25" s="419"/>
      <c r="C25" s="419"/>
      <c r="D25" s="419"/>
      <c r="E25" s="419"/>
      <c r="F25" s="419"/>
      <c r="G25" s="419"/>
      <c r="H25" s="419"/>
      <c r="I25" s="419"/>
    </row>
    <row r="26" spans="2:9" s="411" customFormat="1" ht="20.100000000000001" customHeight="1" x14ac:dyDescent="0.25">
      <c r="B26" s="419"/>
      <c r="C26" s="419"/>
      <c r="D26" s="419"/>
      <c r="E26" s="419"/>
      <c r="F26" s="419"/>
      <c r="G26" s="419"/>
      <c r="H26" s="419"/>
      <c r="I26" s="419"/>
    </row>
    <row r="27" spans="2:9" s="411" customFormat="1" ht="20.100000000000001" customHeight="1" x14ac:dyDescent="0.25">
      <c r="B27" s="419"/>
      <c r="C27" s="419"/>
      <c r="D27" s="419"/>
      <c r="E27" s="419"/>
      <c r="F27" s="419"/>
      <c r="G27" s="419"/>
      <c r="H27" s="419"/>
      <c r="I27" s="419"/>
    </row>
    <row r="28" spans="2:9" s="411" customFormat="1" ht="20.100000000000001" customHeight="1" x14ac:dyDescent="0.25">
      <c r="B28" s="419"/>
      <c r="C28" s="419"/>
      <c r="D28" s="419"/>
      <c r="E28" s="419"/>
      <c r="F28" s="419"/>
      <c r="G28" s="419"/>
      <c r="H28" s="419"/>
      <c r="I28" s="419"/>
    </row>
    <row r="29" spans="2:9" s="411" customFormat="1" ht="20.100000000000001" customHeight="1" x14ac:dyDescent="0.25">
      <c r="B29" s="419"/>
      <c r="C29" s="419"/>
      <c r="D29" s="419"/>
      <c r="E29" s="419"/>
      <c r="F29" s="419"/>
      <c r="G29" s="419"/>
      <c r="H29" s="419"/>
      <c r="I29" s="419"/>
    </row>
    <row r="30" spans="2:9" s="411" customFormat="1" ht="20.100000000000001" customHeight="1" x14ac:dyDescent="0.25">
      <c r="B30" s="419"/>
      <c r="C30" s="419"/>
      <c r="D30" s="419"/>
      <c r="E30" s="419"/>
      <c r="F30" s="419"/>
      <c r="G30" s="419"/>
      <c r="H30" s="419"/>
      <c r="I30" s="419"/>
    </row>
    <row r="31" spans="2:9" s="411" customFormat="1" ht="20.100000000000001" customHeight="1" x14ac:dyDescent="0.25"/>
    <row r="32" spans="2:9" s="411" customFormat="1" ht="20.100000000000001" customHeight="1" x14ac:dyDescent="0.25">
      <c r="B32" s="419"/>
      <c r="C32" s="419"/>
      <c r="D32" s="419"/>
      <c r="E32" s="419"/>
      <c r="F32" s="419"/>
      <c r="G32" s="419"/>
      <c r="H32" s="419"/>
      <c r="I32" s="419"/>
    </row>
    <row r="33" spans="2:9" s="411" customFormat="1" ht="20.100000000000001" customHeight="1" x14ac:dyDescent="0.25">
      <c r="B33" s="419"/>
      <c r="C33" s="419"/>
      <c r="D33" s="419"/>
      <c r="E33" s="419"/>
      <c r="F33" s="419"/>
      <c r="G33" s="419"/>
      <c r="H33" s="419"/>
      <c r="I33" s="419"/>
    </row>
    <row r="34" spans="2:9" s="411" customFormat="1" ht="20.100000000000001" customHeight="1" x14ac:dyDescent="0.25">
      <c r="B34" s="419"/>
      <c r="C34" s="419"/>
      <c r="D34" s="419"/>
      <c r="E34" s="419"/>
      <c r="F34" s="419"/>
      <c r="G34" s="419"/>
      <c r="H34" s="419"/>
      <c r="I34" s="419"/>
    </row>
  </sheetData>
  <mergeCells count="3">
    <mergeCell ref="B17:I17"/>
    <mergeCell ref="B18:I18"/>
    <mergeCell ref="B19:I19"/>
  </mergeCells>
  <pageMargins left="0.511811024" right="0.511811024" top="0.78740157499999996" bottom="0.78740157499999996" header="0.31496062000000002" footer="0.31496062000000002"/>
  <pageSetup paperSize="9" scale="44" orientation="portrait" r:id="rId1"/>
  <headerFooter>
    <oddFooter>&amp;L_x000D_&amp;1#&amp;"Calibri"&amp;9&amp;K000000 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17A8-AE01-4912-917F-4F6C31CCF783}">
  <sheetPr codeName="Planilha6">
    <tabColor rgb="FFFF6200"/>
  </sheetPr>
  <dimension ref="B1:G105"/>
  <sheetViews>
    <sheetView showGridLines="0" zoomScale="85" zoomScaleNormal="85" workbookViewId="0"/>
  </sheetViews>
  <sheetFormatPr defaultColWidth="9.140625" defaultRowHeight="13.5" x14ac:dyDescent="0.25"/>
  <cols>
    <col min="1" max="1" width="3" style="461" customWidth="1"/>
    <col min="2" max="2" width="83.85546875" style="461" customWidth="1"/>
    <col min="3" max="3" width="16.7109375" style="461" customWidth="1"/>
    <col min="4" max="4" width="31.5703125" style="461" customWidth="1"/>
    <col min="5" max="5" width="44" style="461" customWidth="1"/>
    <col min="6" max="6" width="14.5703125" style="461" bestFit="1" customWidth="1"/>
    <col min="7" max="7" width="15.140625" style="461" bestFit="1" customWidth="1"/>
    <col min="8" max="16384" width="9.140625" style="461"/>
  </cols>
  <sheetData>
    <row r="1" spans="2:7" ht="9" customHeight="1" x14ac:dyDescent="0.25"/>
    <row r="2" spans="2:7" ht="24" x14ac:dyDescent="0.25">
      <c r="B2" s="643" t="s">
        <v>716</v>
      </c>
      <c r="C2" s="643"/>
      <c r="D2" s="643"/>
    </row>
    <row r="3" spans="2:7" x14ac:dyDescent="0.25">
      <c r="B3" s="462"/>
      <c r="C3" s="462"/>
      <c r="D3" s="462"/>
    </row>
    <row r="4" spans="2:7" x14ac:dyDescent="0.25">
      <c r="B4" s="625" t="s">
        <v>972</v>
      </c>
    </row>
    <row r="5" spans="2:7" s="482" customFormat="1" ht="16.5" customHeight="1" thickBot="1" x14ac:dyDescent="0.3">
      <c r="B5" s="483" t="s">
        <v>710</v>
      </c>
      <c r="C5" s="484"/>
      <c r="D5" s="484" t="s">
        <v>790</v>
      </c>
      <c r="E5" s="485"/>
    </row>
    <row r="6" spans="2:7" s="486" customFormat="1" ht="15" x14ac:dyDescent="0.25">
      <c r="B6" s="494" t="s">
        <v>711</v>
      </c>
      <c r="C6" s="492"/>
      <c r="D6" s="570">
        <v>154282956.68000001</v>
      </c>
      <c r="E6" s="489"/>
    </row>
    <row r="7" spans="2:7" s="468" customFormat="1" ht="15" x14ac:dyDescent="0.25">
      <c r="B7" s="546" t="s">
        <v>780</v>
      </c>
      <c r="C7" s="492"/>
      <c r="D7" s="570">
        <v>154282956.68000001</v>
      </c>
      <c r="E7" s="470"/>
      <c r="F7" s="476"/>
      <c r="G7" s="475"/>
    </row>
    <row r="8" spans="2:7" s="486" customFormat="1" ht="15" x14ac:dyDescent="0.25">
      <c r="B8" s="494" t="s">
        <v>89</v>
      </c>
      <c r="C8" s="492"/>
      <c r="D8" s="570">
        <v>4951426.3499999996</v>
      </c>
      <c r="E8" s="489"/>
      <c r="F8" s="491"/>
      <c r="G8" s="488"/>
    </row>
    <row r="9" spans="2:7" s="468" customFormat="1" ht="15" x14ac:dyDescent="0.25">
      <c r="B9" s="546" t="s">
        <v>712</v>
      </c>
      <c r="C9" s="492"/>
      <c r="D9" s="570">
        <v>4951426.3499999996</v>
      </c>
      <c r="E9" s="470"/>
      <c r="F9" s="476"/>
      <c r="G9" s="476"/>
    </row>
    <row r="10" spans="2:7" s="486" customFormat="1" ht="15" x14ac:dyDescent="0.25">
      <c r="B10" s="494" t="s">
        <v>756</v>
      </c>
      <c r="C10" s="492"/>
      <c r="D10" s="570">
        <v>3002978962.79</v>
      </c>
      <c r="E10" s="489"/>
      <c r="F10" s="491"/>
      <c r="G10" s="491"/>
    </row>
    <row r="11" spans="2:7" s="468" customFormat="1" ht="15" x14ac:dyDescent="0.25">
      <c r="B11" s="546" t="s">
        <v>781</v>
      </c>
      <c r="C11" s="492"/>
      <c r="D11" s="570">
        <v>2880488389.9200001</v>
      </c>
      <c r="E11" s="470"/>
      <c r="F11" s="476"/>
      <c r="G11" s="476"/>
    </row>
    <row r="12" spans="2:7" ht="15" x14ac:dyDescent="0.25">
      <c r="B12" s="546" t="s">
        <v>782</v>
      </c>
      <c r="C12" s="492"/>
      <c r="D12" s="570">
        <v>6378103.4000000004</v>
      </c>
    </row>
    <row r="13" spans="2:7" ht="15" x14ac:dyDescent="0.25">
      <c r="B13" s="546" t="s">
        <v>783</v>
      </c>
      <c r="C13" s="492"/>
      <c r="D13" s="570">
        <v>3777083.32</v>
      </c>
    </row>
    <row r="14" spans="2:7" ht="15" x14ac:dyDescent="0.25">
      <c r="B14" s="546" t="s">
        <v>713</v>
      </c>
      <c r="C14" s="492"/>
      <c r="D14" s="570">
        <v>13363064.970000001</v>
      </c>
    </row>
    <row r="15" spans="2:7" ht="15" x14ac:dyDescent="0.25">
      <c r="B15" s="546" t="s">
        <v>784</v>
      </c>
      <c r="C15" s="492"/>
      <c r="D15" s="570">
        <v>25237419.02</v>
      </c>
    </row>
    <row r="16" spans="2:7" ht="15" x14ac:dyDescent="0.25">
      <c r="B16" s="546" t="s">
        <v>785</v>
      </c>
      <c r="C16" s="492"/>
      <c r="D16" s="570">
        <v>24446420.329999998</v>
      </c>
    </row>
    <row r="17" spans="2:7" ht="15" x14ac:dyDescent="0.25">
      <c r="B17" s="546" t="s">
        <v>786</v>
      </c>
      <c r="C17" s="492"/>
      <c r="D17" s="570">
        <v>12470039.77</v>
      </c>
    </row>
    <row r="18" spans="2:7" ht="15" x14ac:dyDescent="0.25">
      <c r="B18" s="546" t="s">
        <v>787</v>
      </c>
      <c r="C18" s="492"/>
      <c r="D18" s="570">
        <v>21023551.09</v>
      </c>
    </row>
    <row r="19" spans="2:7" ht="15" x14ac:dyDescent="0.25">
      <c r="B19" s="546" t="s">
        <v>788</v>
      </c>
      <c r="C19" s="492"/>
      <c r="D19" s="570">
        <v>7649206.6200000001</v>
      </c>
    </row>
    <row r="20" spans="2:7" ht="15" x14ac:dyDescent="0.25">
      <c r="B20" s="546" t="s">
        <v>789</v>
      </c>
      <c r="C20" s="492"/>
      <c r="D20" s="570">
        <v>8325684.3499999996</v>
      </c>
    </row>
    <row r="21" spans="2:7" ht="6.95" customHeight="1" thickBot="1" x14ac:dyDescent="0.3">
      <c r="B21" s="504"/>
      <c r="C21" s="465"/>
      <c r="D21" s="563"/>
    </row>
    <row r="22" spans="2:7" s="492" customFormat="1" ht="15" x14ac:dyDescent="0.25">
      <c r="B22" s="493" t="s">
        <v>753</v>
      </c>
      <c r="D22" s="491">
        <f>D10+D8+D6</f>
        <v>3162213345.8199997</v>
      </c>
    </row>
    <row r="23" spans="2:7" s="492" customFormat="1" ht="15" x14ac:dyDescent="0.25">
      <c r="B23" s="494" t="s">
        <v>755</v>
      </c>
      <c r="D23" s="564">
        <v>1032926882202.37</v>
      </c>
      <c r="E23" s="547"/>
    </row>
    <row r="24" spans="2:7" s="492" customFormat="1" ht="15" x14ac:dyDescent="0.25">
      <c r="B24" s="496" t="s">
        <v>754</v>
      </c>
      <c r="C24" s="497"/>
      <c r="D24" s="498">
        <f>D22/D23</f>
        <v>3.0614106383577131E-3</v>
      </c>
    </row>
    <row r="25" spans="2:7" x14ac:dyDescent="0.25">
      <c r="D25" s="499"/>
      <c r="E25" s="474"/>
    </row>
    <row r="26" spans="2:7" x14ac:dyDescent="0.25">
      <c r="D26" s="499"/>
      <c r="E26" s="474"/>
    </row>
    <row r="27" spans="2:7" ht="12.75" customHeight="1" x14ac:dyDescent="0.25">
      <c r="B27" s="626" t="s">
        <v>973</v>
      </c>
      <c r="C27" s="627"/>
      <c r="D27" s="627"/>
      <c r="E27" s="627"/>
      <c r="F27" s="627"/>
      <c r="G27" s="627"/>
    </row>
    <row r="28" spans="2:7" s="500" customFormat="1" ht="16.5" x14ac:dyDescent="0.25">
      <c r="B28" s="501" t="s">
        <v>717</v>
      </c>
      <c r="C28" s="502"/>
      <c r="D28" s="502"/>
    </row>
    <row r="29" spans="2:7" s="500" customFormat="1" ht="13.5" customHeight="1" thickBot="1" x14ac:dyDescent="0.3">
      <c r="B29" s="483" t="s">
        <v>703</v>
      </c>
      <c r="C29" s="484"/>
      <c r="D29" s="484" t="s">
        <v>790</v>
      </c>
      <c r="E29" s="502"/>
    </row>
    <row r="30" spans="2:7" s="494" customFormat="1" ht="15" x14ac:dyDescent="0.25">
      <c r="B30" s="493" t="s">
        <v>705</v>
      </c>
      <c r="C30" s="487"/>
      <c r="D30" s="550">
        <v>1401220987.71</v>
      </c>
      <c r="E30" s="493"/>
    </row>
    <row r="31" spans="2:7" ht="15" x14ac:dyDescent="0.25">
      <c r="B31" s="503" t="s">
        <v>704</v>
      </c>
      <c r="C31" s="464"/>
      <c r="D31" s="550">
        <v>3988608.79</v>
      </c>
      <c r="E31" s="464"/>
    </row>
    <row r="32" spans="2:7" s="494" customFormat="1" ht="15" x14ac:dyDescent="0.25">
      <c r="B32" s="503" t="s">
        <v>791</v>
      </c>
      <c r="C32" s="493"/>
      <c r="D32" s="550">
        <v>1397232378.9200001</v>
      </c>
      <c r="E32" s="493"/>
    </row>
    <row r="33" spans="2:7" ht="14.25" thickBot="1" x14ac:dyDescent="0.3">
      <c r="B33" s="504"/>
      <c r="C33" s="465"/>
      <c r="D33" s="563"/>
      <c r="E33" s="464"/>
    </row>
    <row r="34" spans="2:7" s="492" customFormat="1" ht="15" x14ac:dyDescent="0.25">
      <c r="B34" s="493" t="s">
        <v>718</v>
      </c>
      <c r="C34" s="505"/>
      <c r="D34" s="565">
        <f>D31+D32</f>
        <v>1401220987.71</v>
      </c>
      <c r="E34" s="505"/>
    </row>
    <row r="35" spans="2:7" x14ac:dyDescent="0.25">
      <c r="B35" s="466" t="s">
        <v>719</v>
      </c>
      <c r="C35" s="464"/>
      <c r="D35" s="464"/>
      <c r="E35" s="464"/>
    </row>
    <row r="36" spans="2:7" x14ac:dyDescent="0.25">
      <c r="B36" s="467"/>
      <c r="C36" s="464"/>
      <c r="D36" s="464"/>
      <c r="E36" s="464"/>
    </row>
    <row r="37" spans="2:7" s="468" customFormat="1" ht="67.5" customHeight="1" x14ac:dyDescent="0.25">
      <c r="B37" s="644" t="s">
        <v>767</v>
      </c>
      <c r="C37" s="644"/>
      <c r="D37" s="644"/>
      <c r="E37" s="464"/>
      <c r="F37" s="461"/>
      <c r="G37" s="461"/>
    </row>
    <row r="38" spans="2:7" s="482" customFormat="1" ht="17.25" thickBot="1" x14ac:dyDescent="0.3">
      <c r="B38" s="483" t="s">
        <v>706</v>
      </c>
      <c r="C38" s="484" t="s">
        <v>720</v>
      </c>
      <c r="D38" s="484" t="s">
        <v>790</v>
      </c>
      <c r="E38" s="502"/>
      <c r="F38" s="500"/>
      <c r="G38" s="506"/>
    </row>
    <row r="39" spans="2:7" s="507" customFormat="1" ht="15" x14ac:dyDescent="0.25">
      <c r="B39" s="508" t="s">
        <v>707</v>
      </c>
      <c r="C39" s="505" t="s">
        <v>436</v>
      </c>
      <c r="D39" s="550">
        <v>2687647723</v>
      </c>
      <c r="E39" s="505"/>
      <c r="F39" s="492"/>
      <c r="G39" s="509"/>
    </row>
    <row r="40" spans="2:7" s="468" customFormat="1" x14ac:dyDescent="0.25">
      <c r="B40" s="490" t="s">
        <v>727</v>
      </c>
      <c r="C40" s="464" t="s">
        <v>436</v>
      </c>
      <c r="D40" s="499">
        <v>2572419954</v>
      </c>
      <c r="E40" s="464"/>
      <c r="F40" s="461"/>
      <c r="G40" s="510"/>
    </row>
    <row r="41" spans="2:7" s="468" customFormat="1" ht="14.25" thickBot="1" x14ac:dyDescent="0.3">
      <c r="B41" s="511" t="s">
        <v>728</v>
      </c>
      <c r="C41" s="465" t="s">
        <v>436</v>
      </c>
      <c r="D41" s="560">
        <v>115227768</v>
      </c>
      <c r="E41" s="464"/>
      <c r="F41" s="463"/>
      <c r="G41" s="512"/>
    </row>
    <row r="42" spans="2:7" s="507" customFormat="1" ht="15" x14ac:dyDescent="0.25">
      <c r="B42" s="508" t="s">
        <v>708</v>
      </c>
      <c r="C42" s="505" t="s">
        <v>436</v>
      </c>
      <c r="D42" s="495">
        <v>1829089366</v>
      </c>
      <c r="E42" s="513"/>
      <c r="F42" s="492"/>
      <c r="G42" s="509"/>
    </row>
    <row r="43" spans="2:7" s="468" customFormat="1" x14ac:dyDescent="0.25">
      <c r="B43" s="490" t="s">
        <v>709</v>
      </c>
      <c r="C43" s="464" t="s">
        <v>436</v>
      </c>
      <c r="D43" s="499">
        <v>140588646</v>
      </c>
      <c r="E43" s="464"/>
      <c r="F43" s="461"/>
      <c r="G43" s="510"/>
    </row>
    <row r="44" spans="2:7" s="468" customFormat="1" x14ac:dyDescent="0.25">
      <c r="B44" s="490" t="s">
        <v>10</v>
      </c>
      <c r="C44" s="464" t="s">
        <v>436</v>
      </c>
      <c r="D44" s="499">
        <v>21459307</v>
      </c>
      <c r="E44" s="464"/>
      <c r="F44" s="461"/>
      <c r="G44" s="510"/>
    </row>
    <row r="45" spans="2:7" s="468" customFormat="1" x14ac:dyDescent="0.25">
      <c r="B45" s="490" t="s">
        <v>724</v>
      </c>
      <c r="C45" s="464" t="s">
        <v>436</v>
      </c>
      <c r="D45" s="499">
        <v>21121462</v>
      </c>
      <c r="E45" s="464"/>
      <c r="F45" s="461"/>
      <c r="G45" s="510"/>
    </row>
    <row r="46" spans="2:7" s="468" customFormat="1" x14ac:dyDescent="0.25">
      <c r="B46" s="490" t="s">
        <v>725</v>
      </c>
      <c r="C46" s="464" t="s">
        <v>436</v>
      </c>
      <c r="D46" s="499">
        <v>15044468</v>
      </c>
      <c r="E46" s="464"/>
      <c r="F46" s="461"/>
      <c r="G46" s="510"/>
    </row>
    <row r="47" spans="2:7" s="468" customFormat="1" ht="14.25" thickBot="1" x14ac:dyDescent="0.3">
      <c r="B47" s="511" t="s">
        <v>726</v>
      </c>
      <c r="C47" s="465" t="s">
        <v>436</v>
      </c>
      <c r="D47" s="560">
        <v>1630875484</v>
      </c>
      <c r="E47" s="464"/>
      <c r="F47" s="461"/>
      <c r="G47" s="461"/>
    </row>
    <row r="48" spans="2:7" s="507" customFormat="1" ht="15" x14ac:dyDescent="0.25">
      <c r="B48" s="514" t="s">
        <v>721</v>
      </c>
      <c r="C48" s="493" t="s">
        <v>436</v>
      </c>
      <c r="D48" s="515">
        <f>SUM(D42,D39)</f>
        <v>4516737089</v>
      </c>
      <c r="E48" s="516"/>
      <c r="F48" s="492"/>
      <c r="G48" s="492"/>
    </row>
    <row r="49" spans="2:7" s="468" customFormat="1" x14ac:dyDescent="0.25">
      <c r="B49" s="467"/>
      <c r="C49" s="470"/>
      <c r="D49" s="561"/>
      <c r="E49" s="470"/>
      <c r="F49" s="471"/>
      <c r="G49" s="472"/>
    </row>
    <row r="50" spans="2:7" s="468" customFormat="1" x14ac:dyDescent="0.25">
      <c r="B50" s="467"/>
      <c r="C50" s="470"/>
      <c r="D50" s="561"/>
      <c r="E50" s="470"/>
      <c r="F50" s="473"/>
    </row>
    <row r="51" spans="2:7" s="507" customFormat="1" ht="15" x14ac:dyDescent="0.25">
      <c r="B51" s="493" t="s">
        <v>729</v>
      </c>
      <c r="C51" s="517"/>
      <c r="D51" s="562">
        <f>D48+D34</f>
        <v>5917958076.71</v>
      </c>
      <c r="E51" s="492"/>
    </row>
    <row r="52" spans="2:7" s="507" customFormat="1" ht="15" x14ac:dyDescent="0.25">
      <c r="B52" s="494" t="s">
        <v>723</v>
      </c>
      <c r="C52" s="494"/>
      <c r="D52" s="518">
        <v>511638920568</v>
      </c>
      <c r="E52" s="518"/>
    </row>
    <row r="53" spans="2:7" s="507" customFormat="1" ht="15" x14ac:dyDescent="0.25">
      <c r="B53" s="496" t="s">
        <v>722</v>
      </c>
      <c r="C53" s="519"/>
      <c r="D53" s="548">
        <f>D51/D52</f>
        <v>1.1566669068373711E-2</v>
      </c>
      <c r="E53" s="520"/>
    </row>
    <row r="54" spans="2:7" s="468" customFormat="1" x14ac:dyDescent="0.25">
      <c r="B54" s="467"/>
      <c r="C54" s="470"/>
      <c r="D54" s="470"/>
      <c r="E54" s="470"/>
    </row>
    <row r="55" spans="2:7" s="468" customFormat="1" x14ac:dyDescent="0.25">
      <c r="B55" s="467"/>
      <c r="C55" s="470"/>
      <c r="D55" s="470"/>
      <c r="E55" s="470"/>
    </row>
    <row r="56" spans="2:7" ht="17.25" customHeight="1" x14ac:dyDescent="0.25">
      <c r="B56" s="626" t="s">
        <v>974</v>
      </c>
      <c r="C56" s="627"/>
      <c r="D56" s="627"/>
      <c r="E56" s="627"/>
      <c r="F56" s="627"/>
      <c r="G56" s="627"/>
    </row>
    <row r="57" spans="2:7" s="500" customFormat="1" ht="17.25" thickBot="1" x14ac:dyDescent="0.3">
      <c r="B57" s="483" t="s">
        <v>733</v>
      </c>
      <c r="C57" s="484"/>
      <c r="D57" s="484" t="s">
        <v>792</v>
      </c>
    </row>
    <row r="58" spans="2:7" s="492" customFormat="1" ht="15" x14ac:dyDescent="0.25">
      <c r="B58" s="486" t="s">
        <v>732</v>
      </c>
      <c r="C58" s="487"/>
      <c r="D58" s="555">
        <f>D59</f>
        <v>576370000</v>
      </c>
    </row>
    <row r="59" spans="2:7" ht="15" x14ac:dyDescent="0.25">
      <c r="B59" s="490" t="s">
        <v>730</v>
      </c>
      <c r="C59" s="521"/>
      <c r="D59" s="550">
        <v>576370000</v>
      </c>
    </row>
    <row r="60" spans="2:7" s="492" customFormat="1" ht="15" x14ac:dyDescent="0.25">
      <c r="B60" s="486" t="s">
        <v>731</v>
      </c>
      <c r="C60" s="486"/>
      <c r="D60" s="557">
        <v>2474030000</v>
      </c>
    </row>
    <row r="61" spans="2:7" ht="15" x14ac:dyDescent="0.25">
      <c r="B61" s="490" t="s">
        <v>731</v>
      </c>
      <c r="C61" s="468"/>
      <c r="D61" s="558">
        <v>2474030000</v>
      </c>
    </row>
    <row r="62" spans="2:7" x14ac:dyDescent="0.25">
      <c r="B62" s="469"/>
      <c r="C62" s="470"/>
      <c r="D62" s="556"/>
    </row>
    <row r="63" spans="2:7" s="492" customFormat="1" ht="15" x14ac:dyDescent="0.25">
      <c r="B63" s="493" t="s">
        <v>735</v>
      </c>
      <c r="D63" s="555">
        <f>D60+D58</f>
        <v>3050400000</v>
      </c>
    </row>
    <row r="64" spans="2:7" s="492" customFormat="1" ht="15" x14ac:dyDescent="0.25">
      <c r="B64" s="493" t="s">
        <v>736</v>
      </c>
      <c r="D64" s="559">
        <v>452202436087.75</v>
      </c>
    </row>
    <row r="65" spans="2:4" s="492" customFormat="1" ht="15" x14ac:dyDescent="0.25">
      <c r="B65" s="496" t="s">
        <v>737</v>
      </c>
      <c r="C65" s="497"/>
      <c r="D65" s="498">
        <f>D63/D64</f>
        <v>6.7456514086714674E-3</v>
      </c>
    </row>
    <row r="68" spans="2:4" x14ac:dyDescent="0.25">
      <c r="B68" s="522"/>
      <c r="D68" s="477"/>
    </row>
    <row r="69" spans="2:4" s="500" customFormat="1" ht="17.25" thickBot="1" x14ac:dyDescent="0.3">
      <c r="B69" s="483" t="s">
        <v>734</v>
      </c>
      <c r="C69" s="484"/>
      <c r="D69" s="484" t="s">
        <v>792</v>
      </c>
    </row>
    <row r="70" spans="2:4" s="492" customFormat="1" ht="15" x14ac:dyDescent="0.25">
      <c r="B70" s="486" t="s">
        <v>757</v>
      </c>
      <c r="C70" s="487"/>
      <c r="D70" s="551">
        <f>SUM(D71:D74)</f>
        <v>3780600716.9499998</v>
      </c>
    </row>
    <row r="71" spans="2:4" ht="94.5" x14ac:dyDescent="0.25">
      <c r="B71" s="527" t="s">
        <v>809</v>
      </c>
      <c r="C71" s="521"/>
      <c r="D71" s="552">
        <v>1139427315.9200001</v>
      </c>
    </row>
    <row r="72" spans="2:4" ht="81" x14ac:dyDescent="0.25">
      <c r="B72" s="527" t="s">
        <v>765</v>
      </c>
      <c r="C72" s="521"/>
      <c r="D72" s="553">
        <v>2058400000</v>
      </c>
    </row>
    <row r="73" spans="2:4" ht="54" x14ac:dyDescent="0.25">
      <c r="B73" s="527" t="s">
        <v>766</v>
      </c>
      <c r="C73" s="521"/>
      <c r="D73" s="553">
        <v>163200000</v>
      </c>
    </row>
    <row r="74" spans="2:4" ht="108" x14ac:dyDescent="0.25">
      <c r="B74" s="527" t="s">
        <v>810</v>
      </c>
      <c r="C74" s="521"/>
      <c r="D74" s="553">
        <v>419573401.02999997</v>
      </c>
    </row>
    <row r="75" spans="2:4" x14ac:dyDescent="0.25">
      <c r="B75" s="469"/>
      <c r="C75" s="470"/>
      <c r="D75" s="553"/>
    </row>
    <row r="76" spans="2:4" s="492" customFormat="1" ht="15" x14ac:dyDescent="0.25">
      <c r="B76" s="493" t="s">
        <v>738</v>
      </c>
      <c r="D76" s="551">
        <f>SUM(D71:D75)</f>
        <v>3780600716.9499998</v>
      </c>
    </row>
    <row r="77" spans="2:4" s="492" customFormat="1" ht="15" x14ac:dyDescent="0.25">
      <c r="B77" s="494" t="s">
        <v>739</v>
      </c>
      <c r="D77" s="554">
        <v>227358975029.82001</v>
      </c>
    </row>
    <row r="78" spans="2:4" s="492" customFormat="1" ht="15" x14ac:dyDescent="0.25">
      <c r="B78" s="496" t="s">
        <v>740</v>
      </c>
      <c r="C78" s="497"/>
      <c r="D78" s="548">
        <f>D76/D77</f>
        <v>1.6628332866358776E-2</v>
      </c>
    </row>
    <row r="79" spans="2:4" x14ac:dyDescent="0.25">
      <c r="B79" s="523" t="s">
        <v>758</v>
      </c>
    </row>
    <row r="82" spans="2:4" x14ac:dyDescent="0.25">
      <c r="B82" s="522"/>
      <c r="D82" s="477"/>
    </row>
    <row r="83" spans="2:4" s="500" customFormat="1" ht="17.25" thickBot="1" x14ac:dyDescent="0.3">
      <c r="B83" s="483" t="s">
        <v>741</v>
      </c>
      <c r="C83" s="484"/>
      <c r="D83" s="484" t="s">
        <v>792</v>
      </c>
    </row>
    <row r="84" spans="2:4" ht="189" x14ac:dyDescent="0.25">
      <c r="B84" s="527" t="s">
        <v>811</v>
      </c>
      <c r="C84" s="521"/>
      <c r="D84" s="550">
        <v>1014004074.9400001</v>
      </c>
    </row>
    <row r="85" spans="2:4" x14ac:dyDescent="0.25">
      <c r="B85" s="469"/>
      <c r="C85" s="470"/>
      <c r="D85" s="476"/>
    </row>
    <row r="86" spans="2:4" s="492" customFormat="1" ht="15" x14ac:dyDescent="0.25">
      <c r="B86" s="493" t="s">
        <v>742</v>
      </c>
      <c r="D86" s="491">
        <f>D84</f>
        <v>1014004074.9400001</v>
      </c>
    </row>
    <row r="87" spans="2:4" s="492" customFormat="1" ht="15" x14ac:dyDescent="0.25">
      <c r="B87" s="494" t="s">
        <v>743</v>
      </c>
      <c r="D87" s="495">
        <v>200029007672.92001</v>
      </c>
    </row>
    <row r="88" spans="2:4" s="492" customFormat="1" ht="15" x14ac:dyDescent="0.25">
      <c r="B88" s="496" t="s">
        <v>744</v>
      </c>
      <c r="C88" s="497"/>
      <c r="D88" s="548">
        <f>D86/D87</f>
        <v>5.069285133874492E-3</v>
      </c>
    </row>
    <row r="89" spans="2:4" x14ac:dyDescent="0.25">
      <c r="B89" s="523"/>
    </row>
    <row r="92" spans="2:4" ht="18" customHeight="1" x14ac:dyDescent="0.25">
      <c r="B92" s="629" t="s">
        <v>975</v>
      </c>
      <c r="C92" s="626"/>
      <c r="D92" s="626"/>
    </row>
    <row r="93" spans="2:4" s="500" customFormat="1" ht="17.25" thickBot="1" x14ac:dyDescent="0.3">
      <c r="B93" s="483" t="s">
        <v>749</v>
      </c>
      <c r="C93" s="484"/>
      <c r="D93" s="484" t="s">
        <v>793</v>
      </c>
    </row>
    <row r="94" spans="2:4" s="492" customFormat="1" ht="15" x14ac:dyDescent="0.25">
      <c r="B94" s="486" t="s">
        <v>746</v>
      </c>
      <c r="C94" s="487"/>
      <c r="D94" s="549">
        <v>11653788834.67</v>
      </c>
    </row>
    <row r="95" spans="2:4" x14ac:dyDescent="0.25">
      <c r="B95" s="490" t="s">
        <v>759</v>
      </c>
      <c r="C95" s="521"/>
      <c r="D95" s="566">
        <v>7856050000</v>
      </c>
    </row>
    <row r="96" spans="2:4" x14ac:dyDescent="0.25">
      <c r="B96" s="490" t="s">
        <v>745</v>
      </c>
      <c r="C96" s="468"/>
      <c r="D96" s="566">
        <v>3797738834.6700001</v>
      </c>
    </row>
    <row r="97" spans="2:4" s="492" customFormat="1" ht="15" x14ac:dyDescent="0.25">
      <c r="B97" s="486" t="s">
        <v>748</v>
      </c>
      <c r="C97" s="486"/>
      <c r="D97" s="549">
        <v>413049000</v>
      </c>
    </row>
    <row r="98" spans="2:4" x14ac:dyDescent="0.25">
      <c r="B98" s="490" t="s">
        <v>748</v>
      </c>
      <c r="C98" s="468"/>
      <c r="D98" s="566">
        <v>413049000</v>
      </c>
    </row>
    <row r="99" spans="2:4" s="492" customFormat="1" ht="15" x14ac:dyDescent="0.25">
      <c r="B99" s="486" t="s">
        <v>747</v>
      </c>
      <c r="C99" s="486"/>
      <c r="D99" s="549">
        <v>1362649299.49</v>
      </c>
    </row>
    <row r="100" spans="2:4" x14ac:dyDescent="0.25">
      <c r="B100" s="490" t="s">
        <v>794</v>
      </c>
      <c r="C100" s="468"/>
      <c r="D100" s="566">
        <v>1292649299.49</v>
      </c>
    </row>
    <row r="101" spans="2:4" x14ac:dyDescent="0.25">
      <c r="B101" s="490" t="s">
        <v>795</v>
      </c>
      <c r="C101" s="470"/>
      <c r="D101" s="566">
        <v>70000000</v>
      </c>
    </row>
    <row r="102" spans="2:4" x14ac:dyDescent="0.25">
      <c r="B102" s="490"/>
      <c r="C102" s="470"/>
      <c r="D102" s="566"/>
    </row>
    <row r="103" spans="2:4" s="492" customFormat="1" ht="15" x14ac:dyDescent="0.25">
      <c r="B103" s="493" t="s">
        <v>750</v>
      </c>
      <c r="D103" s="549">
        <f>D94+D97+D99</f>
        <v>13429487134.16</v>
      </c>
    </row>
    <row r="104" spans="2:4" s="492" customFormat="1" ht="15" x14ac:dyDescent="0.25">
      <c r="B104" s="494" t="s">
        <v>751</v>
      </c>
      <c r="D104" s="567">
        <v>154300000000</v>
      </c>
    </row>
    <row r="105" spans="2:4" s="492" customFormat="1" ht="15" x14ac:dyDescent="0.25">
      <c r="B105" s="496" t="s">
        <v>752</v>
      </c>
      <c r="C105" s="497"/>
      <c r="D105" s="568">
        <f>D103/D104</f>
        <v>8.7034913377576142E-2</v>
      </c>
    </row>
  </sheetData>
  <mergeCells count="2">
    <mergeCell ref="B2:D2"/>
    <mergeCell ref="B37:D37"/>
  </mergeCells>
  <hyperlinks>
    <hyperlink ref="B4" r:id="rId1" location="page=76" xr:uid="{114A6863-B82E-4010-B99E-33CDE8285027}"/>
    <hyperlink ref="B27" r:id="rId2" location="page=89" display="Find here the description of why each &quot;Third-party sustainable AUC in investment products&quot; product is considered to be ESG and therefore is classified in each category (p. 89 and 90)." xr:uid="{9FD0112B-DD94-4FCC-AED8-E19F0569DCF7}"/>
    <hyperlink ref="B56" r:id="rId3" location="page=67" display="Find here the description of why each &quot;Corporate Finance&quot; product is considered to be ESG and therefore is classified in each category (p. 67)." xr:uid="{BE7B5241-02C7-419F-8AE8-A959AAA5D781}"/>
    <hyperlink ref="B92" r:id="rId4" location="page=57" xr:uid="{8312F102-A2E1-4401-B2D4-076FDE492A04}"/>
    <hyperlink ref="B27:D27" r:id="rId5" location="page=79" display="Encontre aqui a descrição das razões para os &quot;AUC sustentáveis de terceiros em produtos de investimento&quot; serem considerados ESG (p. 79)." xr:uid="{E0756758-EBC7-4D2D-AB02-6D1688A85DC2}"/>
    <hyperlink ref="B56:C56" r:id="rId6" location="page=56" display="Encontre aqui a descrição das razões para cada produto de &quot;Financiamento empresarial&quot; ser considerado ESG (p. 56)." xr:uid="{EC5AA070-138B-48B3-BE31-4390B6AD05F1}"/>
  </hyperlink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d961e0-54ee-4f16-9701-4ddce7fa3857">
      <Terms xmlns="http://schemas.microsoft.com/office/infopath/2007/PartnerControls"/>
    </lcf76f155ced4ddcb4097134ff3c332f>
    <TaxCatchAll xmlns="4a7dc8c6-3ef8-427b-9c9b-381bd21e1a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70BBD7E77E8A4D9F8F4B008E3B676E" ma:contentTypeVersion="18" ma:contentTypeDescription="Crie um novo documento." ma:contentTypeScope="" ma:versionID="5cb3ab20f6f2f3e0f7daf8586af6bd70">
  <xsd:schema xmlns:xsd="http://www.w3.org/2001/XMLSchema" xmlns:xs="http://www.w3.org/2001/XMLSchema" xmlns:p="http://schemas.microsoft.com/office/2006/metadata/properties" xmlns:ns2="5fd961e0-54ee-4f16-9701-4ddce7fa3857" xmlns:ns3="4a7dc8c6-3ef8-427b-9c9b-381bd21e1ad2" targetNamespace="http://schemas.microsoft.com/office/2006/metadata/properties" ma:root="true" ma:fieldsID="175d70a96fa247ae8a5a1b563f4626f5" ns2:_="" ns3:_="">
    <xsd:import namespace="5fd961e0-54ee-4f16-9701-4ddce7fa3857"/>
    <xsd:import namespace="4a7dc8c6-3ef8-427b-9c9b-381bd21e1a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961e0-54ee-4f16-9701-4ddce7fa3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c8c6-3ef8-427b-9c9b-381bd21e1a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a074e-10d0-4b92-a9d3-18b94e621ed1}" ma:internalName="TaxCatchAll" ma:showField="CatchAllData" ma:web="4a7dc8c6-3ef8-427b-9c9b-381bd21e1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D63DEF-3303-472F-9B0B-469453BC7B66}">
  <ds:schemaRefs>
    <ds:schemaRef ds:uri="http://purl.org/dc/dcmitype/"/>
    <ds:schemaRef ds:uri="http://purl.org/dc/elements/1.1/"/>
    <ds:schemaRef ds:uri="http://schemas.microsoft.com/office/2006/documentManagement/types"/>
    <ds:schemaRef ds:uri="fbe802ed-e56e-49be-a7c2-a104a7e7109f"/>
    <ds:schemaRef ds:uri="http://purl.org/dc/terms/"/>
    <ds:schemaRef ds:uri="72b540cb-a13c-48f1-a843-d4910379250a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257AFB-466A-4AA5-B35C-03D172A0A2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02B8FB-E9BC-4E16-9601-3F386AD7A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Menu</vt:lpstr>
      <vt:lpstr>Indicadores ESG</vt:lpstr>
      <vt:lpstr>Conselho de Administração</vt:lpstr>
      <vt:lpstr>Entidades e afiliações</vt:lpstr>
      <vt:lpstr>Reporte fiscal</vt:lpstr>
      <vt:lpstr>Produtos Sustentáveis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Jonathas Martins Dos Santos Xa</dc:creator>
  <cp:lastModifiedBy>Alex Anderson Silva</cp:lastModifiedBy>
  <dcterms:created xsi:type="dcterms:W3CDTF">2024-04-29T14:51:45Z</dcterms:created>
  <dcterms:modified xsi:type="dcterms:W3CDTF">2025-04-30T02:01:23Z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0x0101000B70BBD7E77E8A4D9F8F4B008E3B676E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2024-04-29T16:38:48Z</vt:lpwstr>
  </property>
  <property fmtid="{D5CDD505-2E9C-101B-9397-08002B2CF9AE}" pid="6" name="MSIP_Label_4fc996bf-6aee-415c-aa4c-e35ad0009c67_Method">
    <vt:lpwstr>Standard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0012b084-520a-45b4-b5a5-961dcc1402d6</vt:lpwstr>
  </property>
  <property fmtid="{D5CDD505-2E9C-101B-9397-08002B2CF9AE}" pid="10" name="MSIP_Label_4fc996bf-6aee-415c-aa4c-e35ad0009c67_ContentBits">
    <vt:lpwstr>2</vt:lpwstr>
  </property>
</Properties>
</file>