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iconectados.sharepoint.com/sites/ESG-RI/Documentos Compartilhados/01. Relatórios/01. Relatorio_ESG/Publicação 2024 - 16.05 ENG/"/>
    </mc:Choice>
  </mc:AlternateContent>
  <xr:revisionPtr revIDLastSave="444" documentId="13_ncr:1_{B269CAAF-8BF0-40E8-9059-E6D732AEF20D}" xr6:coauthVersionLast="47" xr6:coauthVersionMax="47" xr10:uidLastSave="{52A2901C-603E-41C3-A41B-1810B47909C8}"/>
  <bookViews>
    <workbookView xWindow="-110" yWindow="-110" windowWidth="19420" windowHeight="11500" tabRatio="858" xr2:uid="{C83942DA-BD11-430A-8920-8A65BD8000A7}"/>
  </bookViews>
  <sheets>
    <sheet name="Index" sheetId="1" r:id="rId1"/>
    <sheet name="ESG Indicators" sheetId="2" r:id="rId2"/>
    <sheet name="Board of Directors" sheetId="3" r:id="rId3"/>
    <sheet name="Entities and affiliations" sheetId="5" r:id="rId4"/>
    <sheet name="Tax reporting" sheetId="4" r:id="rId5"/>
    <sheet name="Sustainable products" sheetId="6" r:id="rId6"/>
  </sheets>
  <definedNames>
    <definedName name="_xlnm._FilterDatabase" localSheetId="2" hidden="1">'Board of Directors'!$A$3:$J$38</definedName>
    <definedName name="_xlnm._FilterDatabase" localSheetId="3" hidden="1">'Entities and affiliations'!$A$3:$D$71</definedName>
    <definedName name="_xlnm._FilterDatabase" localSheetId="1" hidden="1">'ESG Indicators'!$A$4:$G$632</definedName>
    <definedName name="_xlnm._FilterDatabase" localSheetId="4" hidden="1">'Tax reporting'!$A$5:$I$15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3" i="6" l="1"/>
  <c r="D105" i="6" s="1"/>
  <c r="D88" i="6"/>
  <c r="D86" i="6"/>
  <c r="D76" i="6"/>
  <c r="D78" i="6" s="1"/>
  <c r="D70" i="6"/>
  <c r="D58" i="6"/>
  <c r="D63" i="6" s="1"/>
  <c r="D65" i="6" s="1"/>
  <c r="D48" i="6"/>
  <c r="D51" i="6" s="1"/>
  <c r="D53" i="6" s="1"/>
  <c r="D34" i="6"/>
  <c r="D22" i="6"/>
  <c r="D24" i="6" s="1"/>
  <c r="F16" i="3" l="1"/>
  <c r="F15" i="3"/>
  <c r="F14" i="3"/>
  <c r="F13" i="3"/>
  <c r="F12" i="3"/>
  <c r="F11" i="3"/>
  <c r="F10" i="3"/>
  <c r="F9" i="3"/>
  <c r="F8" i="3"/>
  <c r="F7" i="3"/>
  <c r="F6" i="3"/>
  <c r="F5" i="3"/>
  <c r="E565" i="2" l="1"/>
  <c r="D565" i="2"/>
  <c r="D486" i="2"/>
  <c r="D482" i="2"/>
  <c r="D479" i="2"/>
  <c r="E459" i="2"/>
  <c r="D459" i="2"/>
  <c r="D426" i="2"/>
  <c r="E425" i="2"/>
  <c r="D425" i="2"/>
  <c r="E88" i="2"/>
  <c r="D88" i="2"/>
  <c r="C1" i="5"/>
  <c r="C2" i="4"/>
  <c r="C1" i="3"/>
</calcChain>
</file>

<file path=xl/sharedStrings.xml><?xml version="1.0" encoding="utf-8"?>
<sst xmlns="http://schemas.openxmlformats.org/spreadsheetml/2006/main" count="3346" uniqueCount="963">
  <si>
    <t>Sustainability in business</t>
  </si>
  <si>
    <t>Environment</t>
  </si>
  <si>
    <t>Social, environmental and climate risks</t>
  </si>
  <si>
    <t>Environmental management</t>
  </si>
  <si>
    <t>Sustainable finance</t>
  </si>
  <si>
    <t>GHG emissions</t>
  </si>
  <si>
    <t>Asset management</t>
  </si>
  <si>
    <t>Energy</t>
  </si>
  <si>
    <t>Retail bank</t>
  </si>
  <si>
    <t>Water</t>
  </si>
  <si>
    <t>Materials and waste</t>
  </si>
  <si>
    <t>Social</t>
  </si>
  <si>
    <t>Governance</t>
  </si>
  <si>
    <t>Workforce</t>
  </si>
  <si>
    <t>Corporate governance</t>
  </si>
  <si>
    <t>Diversity and inclusion</t>
  </si>
  <si>
    <t>Board of Directors</t>
  </si>
  <si>
    <t>Attraction and retention</t>
  </si>
  <si>
    <t>Political influence</t>
  </si>
  <si>
    <t>Employee experience</t>
  </si>
  <si>
    <t>Entities and affiliations</t>
  </si>
  <si>
    <t>Development</t>
  </si>
  <si>
    <t>Business ethics</t>
  </si>
  <si>
    <t>Remuneration and benefits</t>
  </si>
  <si>
    <t>Reporting channels</t>
  </si>
  <si>
    <t>Suppliers</t>
  </si>
  <si>
    <t>Tax reporting</t>
  </si>
  <si>
    <t>Social private investment</t>
  </si>
  <si>
    <t>ESG Supplementary index</t>
  </si>
  <si>
    <t>GRI</t>
  </si>
  <si>
    <t>SASB</t>
  </si>
  <si>
    <t>ODS</t>
  </si>
  <si>
    <t>PRB</t>
  </si>
  <si>
    <t>PRSAC</t>
  </si>
  <si>
    <t>Theme</t>
  </si>
  <si>
    <t>Topic</t>
  </si>
  <si>
    <t>Metric</t>
  </si>
  <si>
    <t>Unit</t>
  </si>
  <si>
    <t>Social, environmental and climate risks analysis</t>
  </si>
  <si>
    <t xml:space="preserve">Stakeholders blocked due to their involvement ESG issues </t>
  </si>
  <si>
    <t>349</t>
  </si>
  <si>
    <t>Number</t>
  </si>
  <si>
    <t>Clients of corporate loan portfolio evaluated and/or engaged on ESG aspects</t>
  </si>
  <si>
    <t>50%</t>
  </si>
  <si>
    <t>%</t>
  </si>
  <si>
    <t>Lending to controversial industries and activities - at the end of the period</t>
  </si>
  <si>
    <t>R$ million</t>
  </si>
  <si>
    <t>Lending to controversial industries and activities</t>
  </si>
  <si>
    <t>Project finance</t>
  </si>
  <si>
    <t>Number of projects</t>
  </si>
  <si>
    <t>Total investment</t>
  </si>
  <si>
    <t>Itaú Unibanco’s share</t>
  </si>
  <si>
    <t>Contracted project finance-related transactions</t>
  </si>
  <si>
    <t>Project guarantees</t>
  </si>
  <si>
    <t>23</t>
  </si>
  <si>
    <t>31</t>
  </si>
  <si>
    <t xml:space="preserve">Bridge loans </t>
  </si>
  <si>
    <t>20</t>
  </si>
  <si>
    <t>11</t>
  </si>
  <si>
    <t>Contracted project finance-related capital market transactions</t>
  </si>
  <si>
    <t>Total number of contracted transactions</t>
  </si>
  <si>
    <r>
      <t xml:space="preserve">Contracted project finance-related </t>
    </r>
    <r>
      <rPr>
        <sz val="10"/>
        <color theme="0"/>
        <rFont val="Itau Display"/>
        <family val="2"/>
      </rPr>
      <t>capital market transactions</t>
    </r>
  </si>
  <si>
    <t>Transaction volume</t>
  </si>
  <si>
    <t>Contracted project-related corporate finance</t>
  </si>
  <si>
    <t>Positive impact finance</t>
  </si>
  <si>
    <t>R$ billion</t>
  </si>
  <si>
    <t>Agribusiness</t>
  </si>
  <si>
    <t>Energy services</t>
  </si>
  <si>
    <t>Infrastructure works</t>
  </si>
  <si>
    <t>Renewable energy</t>
  </si>
  <si>
    <t>Health and education</t>
  </si>
  <si>
    <t>Pulp and paper</t>
  </si>
  <si>
    <t>ESG retail products</t>
  </si>
  <si>
    <t>Women entrepreneurs</t>
  </si>
  <si>
    <t>Solar panels</t>
  </si>
  <si>
    <t>Microcredit financing</t>
  </si>
  <si>
    <t>Market transactions with the ESG seal (green, social, Sustainable e Sustainability-linked bonds)</t>
  </si>
  <si>
    <t>ESG-linked loans</t>
  </si>
  <si>
    <t>Financing for sustainable construction - at the end of the period</t>
  </si>
  <si>
    <t xml:space="preserve">BNDES onlending products </t>
  </si>
  <si>
    <t>Lines of BNDES onlending products, by segment</t>
  </si>
  <si>
    <t>-</t>
  </si>
  <si>
    <t>Total</t>
  </si>
  <si>
    <t xml:space="preserve">Sustainability in investments decisions </t>
  </si>
  <si>
    <t>Assets under management of open funds - at the end of the period</t>
  </si>
  <si>
    <t>Shares</t>
  </si>
  <si>
    <t>ETF</t>
  </si>
  <si>
    <t>Multimarket</t>
  </si>
  <si>
    <t>Pension fund</t>
  </si>
  <si>
    <t>Fixed income</t>
  </si>
  <si>
    <t>ESG coverage for all Itaú Asset Management’s eligible assets</t>
  </si>
  <si>
    <t>ESG investments by asset class</t>
  </si>
  <si>
    <t>ESG integration</t>
  </si>
  <si>
    <t>Best-in-class screening</t>
  </si>
  <si>
    <t>Thematic investments</t>
  </si>
  <si>
    <t>Allocation of assets</t>
  </si>
  <si>
    <t>ESG stewardship</t>
  </si>
  <si>
    <t>Number of companies engaged in ESG issues</t>
  </si>
  <si>
    <t>Participations in Stockholders' Meetings of invested companies</t>
  </si>
  <si>
    <t xml:space="preserve">Retail bank </t>
  </si>
  <si>
    <t>Microcredit</t>
  </si>
  <si>
    <t>Microcredit portfolio - at the end of the period</t>
  </si>
  <si>
    <t>Number of contracts for microbusiness</t>
  </si>
  <si>
    <t>thousand</t>
  </si>
  <si>
    <t xml:space="preserve">Percentage of female clients (micro-entrepreneurs) </t>
  </si>
  <si>
    <t>Loans for women</t>
  </si>
  <si>
    <t>Credit portfolio for companies led by women - at the end of the period</t>
  </si>
  <si>
    <t>Number of female clients with credit operation/loans</t>
  </si>
  <si>
    <t>Number of transactions/contracts with female clients with credit operation/loans</t>
  </si>
  <si>
    <t xml:space="preserve">Financial inclusion </t>
  </si>
  <si>
    <t>million</t>
  </si>
  <si>
    <t>Financing for government programs (pronampe) - at the end of the period</t>
  </si>
  <si>
    <t xml:space="preserve">Clients with essential services account </t>
  </si>
  <si>
    <t>Products and services for a more sustainable, low-carbon economy</t>
  </si>
  <si>
    <t>Credit for solar panels - at the end of the period</t>
  </si>
  <si>
    <t>Financing of electric and hybrid vehicles  - at the end of the period</t>
  </si>
  <si>
    <t>Environmental Management System (EMS)</t>
  </si>
  <si>
    <t>Investment in external certification of environmental management system</t>
  </si>
  <si>
    <t>Investment in eco-efficiency and environmental management system</t>
  </si>
  <si>
    <t>GHG Emissions</t>
  </si>
  <si>
    <t>Scope 1, 2 and 3</t>
  </si>
  <si>
    <t xml:space="preserve">GHG emissions (Scope 1, 2 and 3) </t>
  </si>
  <si>
    <t>tCO₂e</t>
  </si>
  <si>
    <t>Emissions intensity - per employee</t>
  </si>
  <si>
    <t>tCO₂e/employee</t>
  </si>
  <si>
    <t>Emissions intensity - by Operating Revenues</t>
  </si>
  <si>
    <t>tCO₂e/R$ million</t>
  </si>
  <si>
    <t>Scope 1</t>
  </si>
  <si>
    <t>Emissions (Scope 1)</t>
  </si>
  <si>
    <t>Emissions (Scope 1) - Brazil</t>
  </si>
  <si>
    <t>Stationary combustion</t>
  </si>
  <si>
    <t>Mobile combustion</t>
  </si>
  <si>
    <t>Fugitive emissions</t>
  </si>
  <si>
    <t>Waste treatment</t>
  </si>
  <si>
    <t>–</t>
  </si>
  <si>
    <t>Emissions (Scope 1) - International units</t>
  </si>
  <si>
    <t>Scope 2</t>
  </si>
  <si>
    <t>Other emissions (Scope 3)</t>
  </si>
  <si>
    <t>Other emissions (Scope 3) - Brazil</t>
  </si>
  <si>
    <t>Home-work commuting</t>
  </si>
  <si>
    <t>Waste generated</t>
  </si>
  <si>
    <t>Transportation and distribution (Upstream)</t>
  </si>
  <si>
    <t>Transportation and distribution (Downstream)</t>
  </si>
  <si>
    <t>Business traveling</t>
  </si>
  <si>
    <t>Other emissions (Scope 3) - International units</t>
  </si>
  <si>
    <t>Scope 3 - Financed emissions</t>
  </si>
  <si>
    <t>Financed emissions (Scope 3)</t>
  </si>
  <si>
    <t>Amount of the evaluated portfolio</t>
  </si>
  <si>
    <t>Evaluation coverage relative to the total portfolio</t>
  </si>
  <si>
    <t>Evaluation coverage relative to portfolios using applicable methodologies</t>
  </si>
  <si>
    <t>Scope 3 - Financed emissions (Corporate loans)</t>
  </si>
  <si>
    <t>Financed emissions – millions of tCO2e</t>
  </si>
  <si>
    <t>MtCO₂e</t>
  </si>
  <si>
    <t>Weighted quality score (PCAF)</t>
  </si>
  <si>
    <t>(0 to 5)</t>
  </si>
  <si>
    <t>Evaluation coverage relative to total portfolio</t>
  </si>
  <si>
    <t>Scope 3 - Financed emissions (vehicle financing)</t>
  </si>
  <si>
    <t>Financed emissions – MtCO2e</t>
  </si>
  <si>
    <t>Scope 3 - Financed emissions (mortgage loans)</t>
  </si>
  <si>
    <t>Amount of the evaluated portfolio - R$ billions</t>
  </si>
  <si>
    <t>Scope 3 - Financed emissions (Class of asset)</t>
  </si>
  <si>
    <t>Business loans</t>
  </si>
  <si>
    <t>Corporate bonds</t>
  </si>
  <si>
    <t>Scope 3 - Financed emissions (Location)</t>
  </si>
  <si>
    <t>Brazil</t>
  </si>
  <si>
    <t xml:space="preserve"> Latin America (Paraguay, Uruguay, Argentina, Chile e Colombia)</t>
  </si>
  <si>
    <t>Other international units (Europe, Central and North America)</t>
  </si>
  <si>
    <t>Scope 3 - Financed emissions (Industry)</t>
  </si>
  <si>
    <t>Oil and Gas</t>
  </si>
  <si>
    <t>Trade</t>
  </si>
  <si>
    <t>Industry - miscellaneous</t>
  </si>
  <si>
    <t>Transport</t>
  </si>
  <si>
    <t>Cement</t>
  </si>
  <si>
    <t>Petrochemistry and chemistry</t>
  </si>
  <si>
    <t>Services - miscellaneous</t>
  </si>
  <si>
    <t>Food and beverages</t>
  </si>
  <si>
    <t>Metallurgy and steelmaking</t>
  </si>
  <si>
    <t>Pharmaceuticals and cosmetics</t>
  </si>
  <si>
    <t>Sanitation</t>
  </si>
  <si>
    <t>Mining</t>
  </si>
  <si>
    <t>Electronics and IT</t>
  </si>
  <si>
    <t>Wood and furniture</t>
  </si>
  <si>
    <t>Footwear and textile</t>
  </si>
  <si>
    <t>Real estate</t>
  </si>
  <si>
    <t>Banks and financial institutions</t>
  </si>
  <si>
    <t>Construction</t>
  </si>
  <si>
    <t>Recycling</t>
  </si>
  <si>
    <t>Vehicles and auto parts</t>
  </si>
  <si>
    <t>Coal</t>
  </si>
  <si>
    <t>Communication</t>
  </si>
  <si>
    <t>Capital goods</t>
  </si>
  <si>
    <t>Leisure and tourism</t>
  </si>
  <si>
    <t>Healthcare</t>
  </si>
  <si>
    <t>Logistics</t>
  </si>
  <si>
    <t>Insurance, reinsurance and pensions</t>
  </si>
  <si>
    <t>Education</t>
  </si>
  <si>
    <t>Infrastructure</t>
  </si>
  <si>
    <t>Services - public</t>
  </si>
  <si>
    <t>Culture and  entertainment</t>
  </si>
  <si>
    <t>Third sector</t>
  </si>
  <si>
    <t>Several</t>
  </si>
  <si>
    <t xml:space="preserve">  Business loans</t>
  </si>
  <si>
    <t>Brazil (headquarters)</t>
  </si>
  <si>
    <t>Latin America (Paraguay, Uruguay, Argentina, Chile and Colombia)</t>
  </si>
  <si>
    <t>Food and drinks</t>
  </si>
  <si>
    <t>Culture and entertainment</t>
  </si>
  <si>
    <t>Miscellaneous</t>
  </si>
  <si>
    <t>Data used for the calculation of the financed emissions</t>
  </si>
  <si>
    <t>Score 1 - published and assured emissions</t>
  </si>
  <si>
    <t>Score 2 - published but not assured emissions</t>
  </si>
  <si>
    <t>0,4%</t>
  </si>
  <si>
    <t>Score 3 - emissions estimated based on physical production</t>
  </si>
  <si>
    <t>Score 4 - emissions estimated by revenue</t>
  </si>
  <si>
    <t>Score 5 - emissions estimated by contracted credit</t>
  </si>
  <si>
    <t>Energy consumption</t>
  </si>
  <si>
    <t>Electricity consumed in Brazil</t>
  </si>
  <si>
    <t>MWh</t>
  </si>
  <si>
    <t>Energy consumption - renewable</t>
  </si>
  <si>
    <t>Energy from renewable sources</t>
  </si>
  <si>
    <t>Energy consumption - by source</t>
  </si>
  <si>
    <t>Concessionaire</t>
  </si>
  <si>
    <t>Deregulated energy market</t>
  </si>
  <si>
    <t>Distributed generation</t>
  </si>
  <si>
    <t>Number of Renewable Energy Certificates (REC)</t>
  </si>
  <si>
    <t>Energy consumption - intensity</t>
  </si>
  <si>
    <t>Per employee</t>
  </si>
  <si>
    <t>MWh/employee</t>
  </si>
  <si>
    <t>Per Operating Revenues</t>
  </si>
  <si>
    <t>MWh/R$ million</t>
  </si>
  <si>
    <t>Water withdrawal and consumption</t>
  </si>
  <si>
    <t>Water consumption in Brazil</t>
  </si>
  <si>
    <t>m³</t>
  </si>
  <si>
    <t>Water withdrawal and consumption - by source</t>
  </si>
  <si>
    <t>Concessionaires and artesian wells</t>
  </si>
  <si>
    <t>Rainwater</t>
  </si>
  <si>
    <t>Water reused</t>
  </si>
  <si>
    <t>Water from curtain drains</t>
  </si>
  <si>
    <t>North</t>
  </si>
  <si>
    <t>Northeast</t>
  </si>
  <si>
    <t>Midwest</t>
  </si>
  <si>
    <t>South</t>
  </si>
  <si>
    <t>Southeast</t>
  </si>
  <si>
    <t>Water withdrawal and consumption - intensity</t>
  </si>
  <si>
    <t>7,4</t>
  </si>
  <si>
    <t>m³/employee</t>
  </si>
  <si>
    <t>4,8</t>
  </si>
  <si>
    <t>4,6</t>
  </si>
  <si>
    <t>m³/R$ million</t>
  </si>
  <si>
    <t>Waste</t>
  </si>
  <si>
    <t>Total waste generated</t>
  </si>
  <si>
    <t>metric ton</t>
  </si>
  <si>
    <t xml:space="preserve">Waste - by type of disposal </t>
  </si>
  <si>
    <t>Landfill</t>
  </si>
  <si>
    <t>Composting</t>
  </si>
  <si>
    <t>Incineration and co-processing for energy generation</t>
  </si>
  <si>
    <t>Waste - by classification</t>
  </si>
  <si>
    <t>Hazardous waste</t>
  </si>
  <si>
    <t>Non-hazardous waste</t>
  </si>
  <si>
    <t>Construction waste</t>
  </si>
  <si>
    <t>Employees</t>
  </si>
  <si>
    <t>Total number of employees</t>
  </si>
  <si>
    <t xml:space="preserve">Employees - by country and region </t>
  </si>
  <si>
    <t>International units</t>
  </si>
  <si>
    <t>Argentina</t>
  </si>
  <si>
    <t>Paraguay</t>
  </si>
  <si>
    <t>Uruguay</t>
  </si>
  <si>
    <t>United States of America</t>
  </si>
  <si>
    <t>Portugal</t>
  </si>
  <si>
    <t>Chile</t>
  </si>
  <si>
    <t>Switzerland</t>
  </si>
  <si>
    <t>United Kingdom</t>
  </si>
  <si>
    <t>Bahamas</t>
  </si>
  <si>
    <t>Spain</t>
  </si>
  <si>
    <t>Mexico</t>
  </si>
  <si>
    <t>France</t>
  </si>
  <si>
    <t>Luxembourg</t>
  </si>
  <si>
    <t>Germany</t>
  </si>
  <si>
    <t>Employees (Brazil)</t>
  </si>
  <si>
    <t>Total number of employees in Brazil</t>
  </si>
  <si>
    <t>Employees (Brazil) - by type of contract</t>
  </si>
  <si>
    <t>Indefinite term contract</t>
  </si>
  <si>
    <t>Temporary contract</t>
  </si>
  <si>
    <t>Employees (Brazil) - Part-time and full-time</t>
  </si>
  <si>
    <t>Full-time employees</t>
  </si>
  <si>
    <t>Part-time employees</t>
  </si>
  <si>
    <t>Employees (Brazil) - by hierarchical level</t>
  </si>
  <si>
    <t>Employees in management positions</t>
  </si>
  <si>
    <t>Executives</t>
  </si>
  <si>
    <t>Officers</t>
  </si>
  <si>
    <t>Superintendents</t>
  </si>
  <si>
    <t>Managers</t>
  </si>
  <si>
    <t>Coordinators</t>
  </si>
  <si>
    <t>Other managers</t>
  </si>
  <si>
    <t>Administrative</t>
  </si>
  <si>
    <t>Sales and front office (revenue generating functions)</t>
  </si>
  <si>
    <t>Trainees</t>
  </si>
  <si>
    <t>Apprentices</t>
  </si>
  <si>
    <t>Interns</t>
  </si>
  <si>
    <t>Gender - Female</t>
  </si>
  <si>
    <t>Total female employees</t>
  </si>
  <si>
    <t>Percentage of female employees</t>
  </si>
  <si>
    <t>Gender - Female by type of contract</t>
  </si>
  <si>
    <t>Gender - Female by hierarchical level</t>
  </si>
  <si>
    <t>Gender - Female (Full-time and Part-time)</t>
  </si>
  <si>
    <t>Middle managers</t>
  </si>
  <si>
    <t>Women in the management positions</t>
  </si>
  <si>
    <t>Women in senior management positions</t>
  </si>
  <si>
    <t>Women in middle-management positions</t>
  </si>
  <si>
    <t>Women in junior management positions</t>
  </si>
  <si>
    <t>Women in management positions in revenue generating functions</t>
  </si>
  <si>
    <t>Women in entry-level positions</t>
  </si>
  <si>
    <t>Women in STEM fields</t>
  </si>
  <si>
    <t>Race - White</t>
  </si>
  <si>
    <t>Total employees (except interns and apprentices) - White</t>
  </si>
  <si>
    <t>Percentage of employees (except interns and apprentices) - White</t>
  </si>
  <si>
    <t>Percentage of whites employees in management positions</t>
  </si>
  <si>
    <t>Race - Black</t>
  </si>
  <si>
    <t>Total employees (except interns and apprentices) - Blacks</t>
  </si>
  <si>
    <t>Percentage of employees (except interns and apprentices) - Black</t>
  </si>
  <si>
    <t>Percentage of blacks employees in management positions</t>
  </si>
  <si>
    <t>Race- Asian</t>
  </si>
  <si>
    <t>Total employees (except interns and apprentices) - Asians</t>
  </si>
  <si>
    <t>Percentage of employees (except interns and apprentices) - Asians</t>
  </si>
  <si>
    <t>Percentage of asians employees in management positions</t>
  </si>
  <si>
    <t>Race - Indigenous</t>
  </si>
  <si>
    <t>Total employees (except interns and apprentices) - Indigenous people</t>
  </si>
  <si>
    <t>Percentage of employees (except interns and apprentices) - Indigenous people</t>
  </si>
  <si>
    <t>Percentage of indigenous employees in management positions</t>
  </si>
  <si>
    <t>Race - Not informed</t>
  </si>
  <si>
    <t>Total employees  (except interns and apprentices) -  Race not reported</t>
  </si>
  <si>
    <t>Percentage of employees (except interns and apprentices) - Race not reported</t>
  </si>
  <si>
    <t>Percentage of employees with no indication of race in management positions</t>
  </si>
  <si>
    <t>Race - Black employees by hierarchical level</t>
  </si>
  <si>
    <t>Directors</t>
  </si>
  <si>
    <t>Commercial and Operational (revenue generating functions)</t>
  </si>
  <si>
    <t>Race - Black employees by type of contract</t>
  </si>
  <si>
    <t>Race - Black employees (Full-time and Part-time)</t>
  </si>
  <si>
    <t>Black employees in management positions</t>
  </si>
  <si>
    <t>Black employees in senior management positions</t>
  </si>
  <si>
    <t>Black employees in middle management positions</t>
  </si>
  <si>
    <t>Black employees in junior management positions</t>
  </si>
  <si>
    <t>Black employees in entry-level positions</t>
  </si>
  <si>
    <t>Race - Black women</t>
  </si>
  <si>
    <t>Black employees</t>
  </si>
  <si>
    <t>People with Disabilities</t>
  </si>
  <si>
    <t>Total number of people with disabilities (PwDs)</t>
  </si>
  <si>
    <t>People with Disabilities - by type of contract</t>
  </si>
  <si>
    <t>People with Disabilities (Full-time and Part-time)</t>
  </si>
  <si>
    <t>People with Disabilities - by hierarchical level</t>
  </si>
  <si>
    <t>Commercial and Operational (revenue generating areas)</t>
  </si>
  <si>
    <t>Total in management positions</t>
  </si>
  <si>
    <t>Total in senior management positions</t>
  </si>
  <si>
    <t>Total in middle management positions</t>
  </si>
  <si>
    <t>Total in junior management positions</t>
  </si>
  <si>
    <t>Total entry positions</t>
  </si>
  <si>
    <t xml:space="preserve">Attraction and retention </t>
  </si>
  <si>
    <t>Turnover</t>
  </si>
  <si>
    <t>Total turnover rate</t>
  </si>
  <si>
    <t>14,9%</t>
  </si>
  <si>
    <t>Voluntary</t>
  </si>
  <si>
    <t>3,7%</t>
  </si>
  <si>
    <t>Involuntary</t>
  </si>
  <si>
    <t>11,2%</t>
  </si>
  <si>
    <t xml:space="preserve">Turnover - by gender </t>
  </si>
  <si>
    <t>Male</t>
  </si>
  <si>
    <t>14,7%</t>
  </si>
  <si>
    <t>Female</t>
  </si>
  <si>
    <t>15,1%</t>
  </si>
  <si>
    <t>Turnover - by race</t>
  </si>
  <si>
    <t>Black</t>
  </si>
  <si>
    <t>15,7%</t>
  </si>
  <si>
    <t>White</t>
  </si>
  <si>
    <t>14,6%</t>
  </si>
  <si>
    <t>Other groups</t>
  </si>
  <si>
    <t>Turnover - by age</t>
  </si>
  <si>
    <t>Under 30 years old</t>
  </si>
  <si>
    <t>11,1%</t>
  </si>
  <si>
    <t>Between 30-50 years old</t>
  </si>
  <si>
    <t>16,0%</t>
  </si>
  <si>
    <t>Over 50 years old</t>
  </si>
  <si>
    <t>30,4%</t>
  </si>
  <si>
    <t>Turnover - by hierarchical level</t>
  </si>
  <si>
    <t>Leadership (managers)</t>
  </si>
  <si>
    <t>13,5%</t>
  </si>
  <si>
    <t>Non-leadership (teams)</t>
  </si>
  <si>
    <t>15,2%</t>
  </si>
  <si>
    <t>New hires</t>
  </si>
  <si>
    <t>New employees hired</t>
  </si>
  <si>
    <t>9.701</t>
  </si>
  <si>
    <t>New hires - by gender</t>
  </si>
  <si>
    <t>49,2%</t>
  </si>
  <si>
    <t>50,8%</t>
  </si>
  <si>
    <t>New hires - by race</t>
  </si>
  <si>
    <t>38,8%</t>
  </si>
  <si>
    <t>58,6%</t>
  </si>
  <si>
    <t>2,6%</t>
  </si>
  <si>
    <t>New hires - by age</t>
  </si>
  <si>
    <t>61,6%</t>
  </si>
  <si>
    <t>38,0%</t>
  </si>
  <si>
    <t>New hires - by hierarchical level</t>
  </si>
  <si>
    <t>2,2%</t>
  </si>
  <si>
    <t>97,8%</t>
  </si>
  <si>
    <t>Dismissals</t>
  </si>
  <si>
    <t>Terminated employees</t>
  </si>
  <si>
    <t xml:space="preserve"> 12.803 </t>
  </si>
  <si>
    <t>Dismissals - by gender</t>
  </si>
  <si>
    <t>45,0%</t>
  </si>
  <si>
    <t>55,0%</t>
  </si>
  <si>
    <t>Dismissals - by race</t>
  </si>
  <si>
    <t>28,7%</t>
  </si>
  <si>
    <t>67,5%</t>
  </si>
  <si>
    <t>3,8%</t>
  </si>
  <si>
    <t>Dismissals - by age</t>
  </si>
  <si>
    <t>27,5%</t>
  </si>
  <si>
    <t>61,9%</t>
  </si>
  <si>
    <t>10,6%</t>
  </si>
  <si>
    <t>Dismissals - by hierarchical level</t>
  </si>
  <si>
    <t>12,8%</t>
  </si>
  <si>
    <t>87,2%</t>
  </si>
  <si>
    <t>Talent attraction programs - Trainees</t>
  </si>
  <si>
    <t>Candidates hired</t>
  </si>
  <si>
    <t>53</t>
  </si>
  <si>
    <t>People with disabilities</t>
  </si>
  <si>
    <t>Main movements</t>
  </si>
  <si>
    <t>Total movements</t>
  </si>
  <si>
    <t>20.464</t>
  </si>
  <si>
    <t>Internal movements</t>
  </si>
  <si>
    <t>10.763</t>
  </si>
  <si>
    <t>Jobs filled internally</t>
  </si>
  <si>
    <t>53%</t>
  </si>
  <si>
    <t>4.747</t>
  </si>
  <si>
    <t>6.016</t>
  </si>
  <si>
    <t>External hires</t>
  </si>
  <si>
    <t>Employee satisfaction</t>
  </si>
  <si>
    <t>Employee satisfaction rate</t>
  </si>
  <si>
    <t>Eligible employees who responded to the survey</t>
  </si>
  <si>
    <t>Employee satisfaction - by gender</t>
  </si>
  <si>
    <t>Employee satisfaction - by age</t>
  </si>
  <si>
    <t>"Baby boomers"</t>
  </si>
  <si>
    <t>Generation X</t>
  </si>
  <si>
    <t>Generation Y</t>
  </si>
  <si>
    <t>Generation Z</t>
  </si>
  <si>
    <t>Employee satisfaction - by hierarchical level</t>
  </si>
  <si>
    <t>Employee Net Promoter Score (eNPS)</t>
  </si>
  <si>
    <t>eNPS survey results</t>
  </si>
  <si>
    <t>eNPS</t>
  </si>
  <si>
    <t>Responding employees</t>
  </si>
  <si>
    <t>Promoters</t>
  </si>
  <si>
    <t>Neutrals</t>
  </si>
  <si>
    <t>Detractors</t>
  </si>
  <si>
    <t>Training indicators</t>
  </si>
  <si>
    <t>Participations in training</t>
  </si>
  <si>
    <t>Synchronous training</t>
  </si>
  <si>
    <t>Asynchronous training</t>
  </si>
  <si>
    <t>Employees trained</t>
  </si>
  <si>
    <t>Average number of participations in training per employee</t>
  </si>
  <si>
    <t>Investment in training</t>
  </si>
  <si>
    <t>Investment in training and development</t>
  </si>
  <si>
    <t>Average amount spent on training per employee</t>
  </si>
  <si>
    <t>R$</t>
  </si>
  <si>
    <t>Training hours</t>
  </si>
  <si>
    <t>Total training hours</t>
  </si>
  <si>
    <t>thousand hours</t>
  </si>
  <si>
    <t>Average hours of training per employee</t>
  </si>
  <si>
    <t>hours</t>
  </si>
  <si>
    <t>Average training hours - by hierarchical level</t>
  </si>
  <si>
    <t>Leadership</t>
  </si>
  <si>
    <t>Operational &amp; technical</t>
  </si>
  <si>
    <t>Apprentices and interns</t>
  </si>
  <si>
    <t>Average training hours - by gender</t>
  </si>
  <si>
    <t>Average training hours - by race</t>
  </si>
  <si>
    <t>Average training hours - by age</t>
  </si>
  <si>
    <t>Employees trained - by age</t>
  </si>
  <si>
    <t>Between 30 and 50 years old</t>
  </si>
  <si>
    <t>Employees trained - by hierarchical level</t>
  </si>
  <si>
    <t>Training hours - by hierarchical level</t>
  </si>
  <si>
    <t>Employees trained - by gender</t>
  </si>
  <si>
    <t>Employees trained - by race</t>
  </si>
  <si>
    <t>Education grants and incentives</t>
  </si>
  <si>
    <t>Scholarships (Graduate and Specialized)</t>
  </si>
  <si>
    <t>Academic training (Postgraduate, Master’s and Doctoral degrees)</t>
  </si>
  <si>
    <t>Formação Acadêmica (Pós-graduação, Mestrado e Doutorado)</t>
  </si>
  <si>
    <t>External courses and languages</t>
  </si>
  <si>
    <t>Certifications</t>
  </si>
  <si>
    <t>Remuneration</t>
  </si>
  <si>
    <t>Personnel expenses</t>
  </si>
  <si>
    <t>Ratio between the lowest wage and the local minimum wage</t>
  </si>
  <si>
    <t>Ratio</t>
  </si>
  <si>
    <t xml:space="preserve">Mathematical Gender Wage Ratio </t>
  </si>
  <si>
    <t>Administrative staff</t>
  </si>
  <si>
    <t>Sales and front office staff</t>
  </si>
  <si>
    <t xml:space="preserve">Mathematical Race Wage Ratio </t>
  </si>
  <si>
    <t>Health and Safety</t>
  </si>
  <si>
    <t>Health and well-being programs</t>
  </si>
  <si>
    <t>Employees who have signed the Occupational Health and Safety Term</t>
  </si>
  <si>
    <t>N.A</t>
  </si>
  <si>
    <t>Employees in Brazil who have Health Plan</t>
  </si>
  <si>
    <t>Employees who underwent occupational medical examinations during the year</t>
  </si>
  <si>
    <t>Employees who have signed up for the gym club benefits</t>
  </si>
  <si>
    <t>Employees trained in mental health</t>
  </si>
  <si>
    <t>Assistance in the Multiprofessional Employee Support Program</t>
  </si>
  <si>
    <t>Employees vaccinated against flu</t>
  </si>
  <si>
    <t>Inspections on Health and Safety risks at work</t>
  </si>
  <si>
    <t>Employee health and safety</t>
  </si>
  <si>
    <t>Employees on leave rate¹</t>
  </si>
  <si>
    <t>Absenteeism rate²</t>
  </si>
  <si>
    <t>Working days lost rate³</t>
  </si>
  <si>
    <t>Occupational disease rate⁴</t>
  </si>
  <si>
    <t>Occupational injury rate⁵</t>
  </si>
  <si>
    <t>Total fatalities rate⁶</t>
  </si>
  <si>
    <t>Número</t>
  </si>
  <si>
    <t>Total fatal occupational accidents rate⁶</t>
  </si>
  <si>
    <t>Parental leave</t>
  </si>
  <si>
    <t>Total employees entitled to parental leave</t>
  </si>
  <si>
    <t>Total employees who took additional parental leave</t>
  </si>
  <si>
    <t>Employees who returned to work after parental leave</t>
  </si>
  <si>
    <t>Employees who remained with the company after 12 months of parental leave</t>
  </si>
  <si>
    <t>Number of approved suppliers</t>
  </si>
  <si>
    <t>Suppliers with active contracts in the year</t>
  </si>
  <si>
    <t>Amounts spent with suppliers</t>
  </si>
  <si>
    <t>Percentage spent with local suppliers - Brazil</t>
  </si>
  <si>
    <t>97, 6%</t>
  </si>
  <si>
    <t>Suppliers - by service</t>
  </si>
  <si>
    <t xml:space="preserve"> Works, maintenance and assets</t>
  </si>
  <si>
    <t xml:space="preserve"> Information technology</t>
  </si>
  <si>
    <t xml:space="preserve"> Marketing</t>
  </si>
  <si>
    <t xml:space="preserve"> Training and benefits</t>
  </si>
  <si>
    <t xml:space="preserve"> Advisory and consulting</t>
  </si>
  <si>
    <t xml:space="preserve"> Legal expenses</t>
  </si>
  <si>
    <t xml:space="preserve"> Call center</t>
  </si>
  <si>
    <t xml:space="preserve"> Post office, card and check inputs</t>
  </si>
  <si>
    <t xml:space="preserve"> Secure transportation</t>
  </si>
  <si>
    <t xml:space="preserve"> Security</t>
  </si>
  <si>
    <t xml:space="preserve"> Telecommunications</t>
  </si>
  <si>
    <t>Other</t>
  </si>
  <si>
    <t>Social investment</t>
  </si>
  <si>
    <t>Latin America¹</t>
  </si>
  <si>
    <t>Number of projects invested in</t>
  </si>
  <si>
    <t>Social investment - Not incentivized</t>
  </si>
  <si>
    <t xml:space="preserve">Not incentivized investment </t>
  </si>
  <si>
    <t>Sport</t>
  </si>
  <si>
    <t>Culture</t>
  </si>
  <si>
    <t>Urban mobility</t>
  </si>
  <si>
    <t>Diversity</t>
  </si>
  <si>
    <t>Health</t>
  </si>
  <si>
    <t>Innovation and entrepreneurship</t>
  </si>
  <si>
    <t>Development and local participation</t>
  </si>
  <si>
    <t>Number of projects - Not incentivized</t>
  </si>
  <si>
    <t>Social investment - Incentivized</t>
  </si>
  <si>
    <t xml:space="preserve">Incentivized investment </t>
  </si>
  <si>
    <t>Longevity</t>
  </si>
  <si>
    <t>Number of projects - incentivized</t>
  </si>
  <si>
    <t>Governance bodies - independent members</t>
  </si>
  <si>
    <t>Audit Committee</t>
  </si>
  <si>
    <t>Compensation Committee</t>
  </si>
  <si>
    <t>Personnel Committee</t>
  </si>
  <si>
    <t>Related Parties Committee</t>
  </si>
  <si>
    <t>Nominations and Corporate Governance Committee</t>
  </si>
  <si>
    <t>Risk and Capital Management Committee</t>
  </si>
  <si>
    <t>Strategy Committee</t>
  </si>
  <si>
    <t>Environmental, Social and Climate Responsibility Committee</t>
  </si>
  <si>
    <t>Disclosure and Trading Committee</t>
  </si>
  <si>
    <t>Political Influence</t>
  </si>
  <si>
    <t>Donations and financial contributions</t>
  </si>
  <si>
    <t>Financial contributions or donations to candidates, political campaigns or parties</t>
  </si>
  <si>
    <t>Brazilian Federation of Banks (Febraban)</t>
  </si>
  <si>
    <t>Brazilian Association of Credit Card and Services Companies (Abecs)</t>
  </si>
  <si>
    <t>Brazilian Association of Real Estate Credit and Savings Entities (Abecip)</t>
  </si>
  <si>
    <t>Rede Brasil Institute of the Global Compact (UN)</t>
  </si>
  <si>
    <t>R$ thousand</t>
  </si>
  <si>
    <t>Brazilian Business Council for Sustainable Development (CEBDS)</t>
  </si>
  <si>
    <t>Advocacy expenses</t>
  </si>
  <si>
    <t>Integrity and ethics</t>
  </si>
  <si>
    <t>Rate of employee compliance with the Integrity and Ethics Charter</t>
  </si>
  <si>
    <t>Code of Ethics</t>
  </si>
  <si>
    <t>Employees who have completed all mandatory training modules (Ethics, Compliance, Corruption, Money Laundering, Customer and Supplier Relations, Information Security and Data Protection)</t>
  </si>
  <si>
    <t>Conflict of interest</t>
  </si>
  <si>
    <t>Insider trading</t>
  </si>
  <si>
    <t>Insider trading cases identified</t>
  </si>
  <si>
    <t>0</t>
  </si>
  <si>
    <t>Corruption and fraud</t>
  </si>
  <si>
    <t>Identified cases of corruption involving employees and public officials</t>
  </si>
  <si>
    <t>Identified cases of corruption involving employees and private agents</t>
  </si>
  <si>
    <t>Internal Ombudsman’s Office</t>
  </si>
  <si>
    <t>Average term for handling and investigating the cases (days)</t>
  </si>
  <si>
    <t>Days</t>
  </si>
  <si>
    <t>Percentage of cases brought to a close within ten business days</t>
  </si>
  <si>
    <t>Rate of satisfaction with the Ombudsman's service</t>
  </si>
  <si>
    <t>NPS</t>
  </si>
  <si>
    <t>Total guidance actions conducted by Ombudsman</t>
  </si>
  <si>
    <t xml:space="preserve">Total complaints received </t>
  </si>
  <si>
    <t>Total complaints handled</t>
  </si>
  <si>
    <t>Total employees reported</t>
  </si>
  <si>
    <t>Cases that are considered to have grounds</t>
  </si>
  <si>
    <t>Poor management and communication</t>
  </si>
  <si>
    <t>Shaming</t>
  </si>
  <si>
    <t>Disrespect</t>
  </si>
  <si>
    <t>Non-compliance with rules</t>
  </si>
  <si>
    <t>Intimidation, favoritism, ill nature</t>
  </si>
  <si>
    <t>Unreasonable demands</t>
  </si>
  <si>
    <t>Sexual harassment</t>
  </si>
  <si>
    <t>Bullying, nasty and defamatory comments</t>
  </si>
  <si>
    <t>Discrimination</t>
  </si>
  <si>
    <t>Moral harassment</t>
  </si>
  <si>
    <t>Retaliation</t>
  </si>
  <si>
    <t>Total disciplinary measures applied</t>
  </si>
  <si>
    <t>Dismissal</t>
  </si>
  <si>
    <t>Warning</t>
  </si>
  <si>
    <t>Feedback recorded</t>
  </si>
  <si>
    <t>Cases of moral harassment resulting in dismissal</t>
  </si>
  <si>
    <t>Cases of sexual harassment resulting in dismissal</t>
  </si>
  <si>
    <t>Cases of discrimination resulting in dismissal</t>
  </si>
  <si>
    <t xml:space="preserve">Whistleblowing channel </t>
  </si>
  <si>
    <t>Complaints received and processed</t>
  </si>
  <si>
    <t>Complaints that are considered to have grounds</t>
  </si>
  <si>
    <t>Disciplinary measures applied in justified cases cases</t>
  </si>
  <si>
    <t xml:space="preserve"> Terminations</t>
  </si>
  <si>
    <t>384</t>
  </si>
  <si>
    <t>570</t>
  </si>
  <si>
    <t xml:space="preserve"> Contract termination</t>
  </si>
  <si>
    <t>179</t>
  </si>
  <si>
    <t>175</t>
  </si>
  <si>
    <t xml:space="preserve"> Warnings</t>
  </si>
  <si>
    <t>636</t>
  </si>
  <si>
    <t xml:space="preserve"> Orientation measures</t>
  </si>
  <si>
    <t>268</t>
  </si>
  <si>
    <t>182</t>
  </si>
  <si>
    <t>Consumer Services (SAC)</t>
  </si>
  <si>
    <t>Monthly volume of calls received (SAC)</t>
  </si>
  <si>
    <t>Calls answered within 3 working days</t>
  </si>
  <si>
    <t>Reason for call: Information and other matters</t>
  </si>
  <si>
    <t>Reason for call: Complaints</t>
  </si>
  <si>
    <t>Reason for call: Cancellations</t>
  </si>
  <si>
    <t>External Ombudsman’s Office</t>
  </si>
  <si>
    <t>Total complaints received (External Ombudsman’s Office)</t>
  </si>
  <si>
    <t>70.497</t>
  </si>
  <si>
    <t>54.170</t>
  </si>
  <si>
    <t>Cases resolved within 5 business days</t>
  </si>
  <si>
    <t>Cases resolved within the expected time - 20 business days</t>
  </si>
  <si>
    <t>Percentage of cases solved</t>
  </si>
  <si>
    <t>Members of the Board of Directors</t>
  </si>
  <si>
    <t>Function</t>
  </si>
  <si>
    <t>Age</t>
  </si>
  <si>
    <t>Attendance at Board meetings</t>
  </si>
  <si>
    <t>Non-executive member</t>
  </si>
  <si>
    <t>Independent member</t>
  </si>
  <si>
    <t>Independent member - CSA S&amp;P³ criteria</t>
  </si>
  <si>
    <t>Criteria 1</t>
  </si>
  <si>
    <t>Criteria 2</t>
  </si>
  <si>
    <t>Criteria 3</t>
  </si>
  <si>
    <t>Criteria 4</t>
  </si>
  <si>
    <t>Criteria 5</t>
  </si>
  <si>
    <t>Criteria 6</t>
  </si>
  <si>
    <t>Criteria 7</t>
  </si>
  <si>
    <t>Criteria 8</t>
  </si>
  <si>
    <t>Criteria 9</t>
  </si>
  <si>
    <t>Is a member of board committees</t>
  </si>
  <si>
    <t>Audit</t>
  </si>
  <si>
    <t>Personnel</t>
  </si>
  <si>
    <t>Related parties</t>
  </si>
  <si>
    <t xml:space="preserve">Nominations and Corporate Governance </t>
  </si>
  <si>
    <t xml:space="preserve">Risk and Capital Management </t>
  </si>
  <si>
    <t>Strategy</t>
  </si>
  <si>
    <t>Compensation</t>
  </si>
  <si>
    <t>Environmental, Social and Climate Responsibility</t>
  </si>
  <si>
    <t>Pedro Moreira Salles</t>
  </si>
  <si>
    <t>Copresident</t>
  </si>
  <si>
    <t>Yes</t>
  </si>
  <si>
    <t>No</t>
  </si>
  <si>
    <t>President</t>
  </si>
  <si>
    <t>Member</t>
  </si>
  <si>
    <t>Roberto Egydio Setubal</t>
  </si>
  <si>
    <t>Ricardo Villela Marino</t>
  </si>
  <si>
    <t>Vice-president</t>
  </si>
  <si>
    <t>Alfredo Egydio Setubal</t>
  </si>
  <si>
    <t>Ana Lúcia de Mattos Barretto Villela</t>
  </si>
  <si>
    <t>Candido Botelho Bracher</t>
  </si>
  <si>
    <t>Cesar Nivaldo Gon</t>
  </si>
  <si>
    <t>João Moreira Salles</t>
  </si>
  <si>
    <t>Maria Helena dos Santos Fernandes de Santana</t>
  </si>
  <si>
    <t>Pedro Luiz Bodin de Moraes</t>
  </si>
  <si>
    <t xml:space="preserve">Fabricio Bloisi Rocha </t>
  </si>
  <si>
    <t>Paulo Antunes Veras</t>
  </si>
  <si>
    <t>13 members of the Board of Directors, with an average of</t>
  </si>
  <si>
    <t xml:space="preserve">100% </t>
  </si>
  <si>
    <t xml:space="preserve">2. Based on the criteria established in our corporate governance policy, our Board of Directors has 7 members considered independent (54%). 		</t>
  </si>
  <si>
    <t xml:space="preserve">3. Considering the criteria established in the S&amp;P Corporate Sustainability Assessment, 100% of the members of the Board of Directors are independent.	</t>
  </si>
  <si>
    <t xml:space="preserve">4. Independent directors: non-executive directors who are independent because they meet at least 4 of the 9 criteria (including at least 2 of the first 3 criteria) listed below:											</t>
  </si>
  <si>
    <t>Criteria 1: The director must not have been employed by the company in an executive capacity within the last year.</t>
  </si>
  <si>
    <t>Criteria 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</si>
  <si>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Criteria 3: The director must not be a “Family Member of an individual who is [...] employed by the company or by any parent or subsidiary of the company as an executive officer.”</t>
  </si>
  <si>
    <t>Criteria 4: The director must not be (and must not be affiliated with a company that is) an adviser or consultant to the company or a member of the company’s senior management.</t>
  </si>
  <si>
    <t>Criteria 5: The director must not be affiliated with a significant customer or supplier of the company.</t>
  </si>
  <si>
    <t>Criteria 6: The director must have no personal services contract(s) with the company or a member of the company’s senior management.</t>
  </si>
  <si>
    <t>Criteria 7: The director must not be affiliated with a not-for-profit entity that receives significant contributions from the company.</t>
  </si>
  <si>
    <t>Criteria 8: The director must not have been a partner or employee of the company’s outside auditor during the past year.</t>
  </si>
  <si>
    <t>Criteria 9: The director must not have any other conflict of interest that the board itself determines to mean they cannot be considered independent.</t>
  </si>
  <si>
    <t xml:space="preserve">5. Additional considerations		</t>
  </si>
  <si>
    <t>Criteria 2: Does not consider the remuneration of the members of the Board of Directors and payments beyond those permitted by SEC Rule 4200.</t>
  </si>
  <si>
    <t>Criteria 4, 5 and 7: The term "affiliate" refers to members of the Board of Directors who have a shareholding and/or hold an executive position in the company.</t>
  </si>
  <si>
    <t>Criteria 9: For information on Conflicts of Interest, please see our Internal Regulations for the Board of Directors, under item 9, available at: https://www.itau.com.br/relacoes-com-investidores/Download.aspx?Arquivo=w5sLV56r4DUkFZTdK3iVcA==&amp;IdCanal=52MuGxAVGm0eMs/GPF46EA==&amp;linguagem=pt</t>
  </si>
  <si>
    <t>Name of organization and/or affiliation</t>
  </si>
  <si>
    <t xml:space="preserve">Membership year </t>
  </si>
  <si>
    <t>Type of entity</t>
  </si>
  <si>
    <t>Brazilian Federation of Banks - Febraban</t>
  </si>
  <si>
    <t>Representative entity</t>
  </si>
  <si>
    <t>Association of Banks in the State of Rio de Janeiro - ABERJ</t>
  </si>
  <si>
    <t>Association of Banks in the Distrito Federal</t>
  </si>
  <si>
    <t>Not representative entity</t>
  </si>
  <si>
    <t>Brazilian Association of Consortium Administrators - ABAC</t>
  </si>
  <si>
    <t>Brazilian Agribusiness Association - ABAG</t>
  </si>
  <si>
    <t xml:space="preserve">Carbon Disclosure Project Latin America - CDP </t>
  </si>
  <si>
    <t>Brazilian Center for International Relations - CEBRI</t>
  </si>
  <si>
    <t>Brazilian Business Council for Sustainable Development - CEBDS</t>
  </si>
  <si>
    <t>Global Compact - UN Global Compact</t>
  </si>
  <si>
    <t>The Equator Principles Association</t>
  </si>
  <si>
    <t>Ethos Institute for Business and Social Responsibility</t>
  </si>
  <si>
    <t>Brazilian Association of Business-Customer Relations - ABRAREC</t>
  </si>
  <si>
    <t>National Capitalization Federation - Fenacap</t>
  </si>
  <si>
    <t>National Private Pension and Life Federation - FENAPREVI</t>
  </si>
  <si>
    <t>National Federation of Supplementary Health - FenaSaúde</t>
  </si>
  <si>
    <t>National Federation of General Insurance - FENSEG</t>
  </si>
  <si>
    <t>Brazilian Association of Corporate Communication - ABERJE</t>
  </si>
  <si>
    <t>National Association of Securities Brokers - ANCORD</t>
  </si>
  <si>
    <t>United Nations Environment Program - UNEP-FI</t>
  </si>
  <si>
    <t xml:space="preserve">National Pact for the Eradication of Slave Labor </t>
  </si>
  <si>
    <t>Principles for Responsible Investment - PRI</t>
  </si>
  <si>
    <t>National Association of Credit, Financing and Investment Institutions - ACREFI</t>
  </si>
  <si>
    <t>Brazilian Association of Leasing Companies - ABEL</t>
  </si>
  <si>
    <t>World Economic Forum - WEF</t>
  </si>
  <si>
    <t>Brazilian Association of Financial and Capital Market Entities - ANBIMA</t>
  </si>
  <si>
    <t>Interactive Media Association - IAB Brasil</t>
  </si>
  <si>
    <t>Association of Capital Market Investors - AMEC</t>
  </si>
  <si>
    <t>Brazilian Association of Credit Card and Services Companies - ABECS</t>
  </si>
  <si>
    <t>Brazilian Association of Real Estate Credit and Savings Entities - ABECIP</t>
  </si>
  <si>
    <t>Business Charter for Human Rights and the Promotion of Decent Work</t>
  </si>
  <si>
    <t>Business Contribution to Promoting a Green and Inclusive Economy - RIO+20</t>
  </si>
  <si>
    <t>Principles for Sustainable Insurance - PSI</t>
  </si>
  <si>
    <t>Brazilian Association of Institutional and Government Relations - ABRIG</t>
  </si>
  <si>
    <t>National Advertising Self-Regulation Council - CONAR</t>
  </si>
  <si>
    <t>Pact for Sport</t>
  </si>
  <si>
    <t>Institute of Economic Research Studies - IEPE</t>
  </si>
  <si>
    <t>Business Initiative for Racial Equality</t>
  </si>
  <si>
    <t>Women's Movement 360</t>
  </si>
  <si>
    <t>Business Pact for Integrity and Against Corruption</t>
  </si>
  <si>
    <t>Business Leadership - LIDE</t>
  </si>
  <si>
    <t>Business Coalition for Racial and Gender Equity</t>
  </si>
  <si>
    <t>Women's Empowerment Principles - WEPs</t>
  </si>
  <si>
    <t>National Academy of Insurance and Pension Funds - ANSP</t>
  </si>
  <si>
    <t>Group of Institutes, Foundations and Enterprises - GIFE</t>
  </si>
  <si>
    <t>Brazilian Association of Listed Companies - ABRASCA</t>
  </si>
  <si>
    <t>Business and LGBTI+ Rights Forum</t>
  </si>
  <si>
    <t>Standards of Conduct for Business - UM</t>
  </si>
  <si>
    <t>Brazil-China Business Council - CEBEC</t>
  </si>
  <si>
    <t>Institute of International Finance - IIF</t>
  </si>
  <si>
    <t>Txai Cidadania e Desenvolvimento Social S/S Ltda.– Fórum de Empresas e Direitos LGBTI+</t>
  </si>
  <si>
    <t>Standards of Conduct for Companies with LGBTI+ Audiences</t>
  </si>
  <si>
    <t>WILL – Women in Leadership in Latin America</t>
  </si>
  <si>
    <t xml:space="preserve">Principles for Responsible Banking - UNEP FI </t>
  </si>
  <si>
    <t>Carbon Pricing Charter in Brazil</t>
  </si>
  <si>
    <t xml:space="preserve">Global Compact Brazil Network Institute  </t>
  </si>
  <si>
    <t>Brazil Climate, Forests and Agriculture Coalition</t>
  </si>
  <si>
    <t>Brazilian Foreign Exchange Association - ABRACAM</t>
  </si>
  <si>
    <t>Association of Banks in the State of Minas Gerais</t>
  </si>
  <si>
    <t xml:space="preserve">State Unions of Private Insurance, Reinsurance and Capitalization Companies </t>
  </si>
  <si>
    <t>Brazilian Association of Advertisers - ABA</t>
  </si>
  <si>
    <t>Mobile Marketing Association - MMA</t>
  </si>
  <si>
    <t>Brazilian Association of Energy Traders</t>
  </si>
  <si>
    <t>Massachusetts Institute of Technology - MIT</t>
  </si>
  <si>
    <t>Latin American Venture Capital Association</t>
  </si>
  <si>
    <t>National Association for Research and Development of Innovative Companies - ANPEDI</t>
  </si>
  <si>
    <t>Institute of Government Relations - IRELGOV</t>
  </si>
  <si>
    <t>By country</t>
  </si>
  <si>
    <t>Total revenue</t>
  </si>
  <si>
    <t>Income before tax and social contribution</t>
  </si>
  <si>
    <t>Current Income Tax and Social Contribution</t>
  </si>
  <si>
    <t>Deferred Income Tax and Social Contribution</t>
  </si>
  <si>
    <t>Current and Deferred Income Tax and Social Contribution</t>
  </si>
  <si>
    <t>Income Tax and Social Contribution Paid</t>
  </si>
  <si>
    <t>Total employees³</t>
  </si>
  <si>
    <t>Brazil¹</t>
  </si>
  <si>
    <t>Colombia</t>
  </si>
  <si>
    <t>Sustainable Finance products according with CSA categories:</t>
  </si>
  <si>
    <t>Asset Management</t>
  </si>
  <si>
    <t>Best in class</t>
  </si>
  <si>
    <t>ITAÚ MOMENTO ESG SUSTENTÁVEL IS FIA</t>
  </si>
  <si>
    <t>ITAÚ ESG H2O SUSTENTÁVEL IS FIA</t>
  </si>
  <si>
    <t>Total sustainable AUM</t>
  </si>
  <si>
    <t>Total AUM</t>
  </si>
  <si>
    <t>Percentage of sustainable AUM</t>
  </si>
  <si>
    <t>Third-party sustainable AUC in investment products</t>
  </si>
  <si>
    <t>FoF</t>
  </si>
  <si>
    <t>Best-in-Class</t>
  </si>
  <si>
    <t>JGP ESG SELEÇÃO FIC AÇÕES</t>
  </si>
  <si>
    <t>Total sustainable AUC of FoF investment products</t>
  </si>
  <si>
    <t>Source: Quantum</t>
  </si>
  <si>
    <t>For Offshore we follow the FDR classification (FDR is the first regulation established by the EU that aims to redirect the flow of capital towards sustainable financing. The SFDR was introduced to provide transparency about sustainability in the financial market and thus prevent greenwashing) and for Onshore we followed the ICMA (International Capital Market Association) classification provided by ERM NINT (Data Provider Company).</t>
  </si>
  <si>
    <t>Private</t>
  </si>
  <si>
    <t>Category</t>
  </si>
  <si>
    <t>Offshore</t>
  </si>
  <si>
    <t xml:space="preserve">Funds that promote environmental or social characteristics: Article 8 </t>
  </si>
  <si>
    <t xml:space="preserve">Funds that have sustainable investment as their objective: Article 9 </t>
  </si>
  <si>
    <t>Onshore</t>
  </si>
  <si>
    <t>Performance</t>
  </si>
  <si>
    <t>Sustainable</t>
  </si>
  <si>
    <t>Transition</t>
  </si>
  <si>
    <t>Green</t>
  </si>
  <si>
    <t>Total sustainable AUC of private investment products</t>
  </si>
  <si>
    <t xml:space="preserve">Total sustainable third-party AUC </t>
  </si>
  <si>
    <t xml:space="preserve">Total third-party AUC </t>
  </si>
  <si>
    <t>Percentage of sustainable AUC</t>
  </si>
  <si>
    <t>Corporate Finance</t>
  </si>
  <si>
    <t>Consumer Finance</t>
  </si>
  <si>
    <t>Sustainable loans and mortgages</t>
  </si>
  <si>
    <r>
      <rPr>
        <u/>
        <sz val="10"/>
        <color theme="1"/>
        <rFont val="Itau Display"/>
        <family val="2"/>
      </rPr>
      <t>Green Onlending (Repasse verde)</t>
    </r>
    <r>
      <rPr>
        <sz val="10"/>
        <color theme="1"/>
        <rFont val="Itau Display"/>
        <family val="2"/>
      </rPr>
      <t xml:space="preserve">
This product aims to offer full ecoefficient real estate solutions, providing clients not only with beneficial pricing, but also operating as a connection hub for the entire construction chain. All clients who take out financing to acquire properties under the Green Entrepreneur Plan will be entitled to a lower financing rate available at the bank. The program aims at offering differential rates to accountholders at the time the unit is transferred to the end buyer, thus completing the end-to-end journey of the Real Estate Loan product.</t>
    </r>
  </si>
  <si>
    <r>
      <rPr>
        <u/>
        <sz val="10"/>
        <color theme="1"/>
        <rFont val="Itau Display"/>
        <family val="2"/>
      </rPr>
      <t>Electric and hybrid vehicles</t>
    </r>
    <r>
      <rPr>
        <sz val="10"/>
        <color theme="1"/>
        <rFont val="Itau Display"/>
        <family val="2"/>
      </rPr>
      <t xml:space="preserve">
Differentiated rates to encourage the growth of Brazil’s electricity industry, and these vehicles have begun to account for a greater proportion of our financing structure. We also offer a consortium option for electric and hybrid vehicles, with incentives for making payments in cash in addition to all the other benefits of a consortium, such as planning services, lower installments and a zero interest rate.</t>
    </r>
  </si>
  <si>
    <r>
      <rPr>
        <u/>
        <sz val="10"/>
        <color theme="1"/>
        <rFont val="Itau Display"/>
        <family val="2"/>
      </rPr>
      <t>Photovoltaic projects</t>
    </r>
    <r>
      <rPr>
        <sz val="10"/>
        <color theme="1"/>
        <rFont val="Itau Display"/>
        <family val="2"/>
      </rPr>
      <t xml:space="preserve">
Aims to make the installation of solar panels (offering autonomy of consumption without generating greenhouse gas emissions) more accessible through the granting of affordable credit lines.</t>
    </r>
  </si>
  <si>
    <r>
      <rPr>
        <u/>
        <sz val="10"/>
        <color theme="1"/>
        <rFont val="Itau Display"/>
        <family val="2"/>
      </rPr>
      <t>BNDES Individuals</t>
    </r>
    <r>
      <rPr>
        <sz val="10"/>
        <color theme="1"/>
        <rFont val="Itau Display"/>
        <family val="2"/>
      </rPr>
      <t xml:space="preserve">
BNDES Automático (ABC/Renovagro): Financing of investments that help reduce environmental impacts caused by farming activities. Renovagro is one program, among other Agricultural Programs of the Federal Government (PAGF), aimed at financing the sustainable improvement of farming production by reducing deforestation, recovering degraded pastures, increasing uptake of the notill system on straw, and soil management practices, among other actions.</t>
    </r>
  </si>
  <si>
    <t>Total sustainable personal loans and mortgages</t>
  </si>
  <si>
    <t>Total of personal loans and mortgage*</t>
  </si>
  <si>
    <t>Percentage of sustainable personal loans and mortgages</t>
  </si>
  <si>
    <t>*Excluding Credit Card Loans and Payroll Loans</t>
  </si>
  <si>
    <t>SME Lending</t>
  </si>
  <si>
    <t>Total Sustainable SME loans</t>
  </si>
  <si>
    <t>Total SME loans</t>
  </si>
  <si>
    <t xml:space="preserve">Percentage of sustainable SME loans </t>
  </si>
  <si>
    <t>Sustainable Advisory Products &amp; Services</t>
  </si>
  <si>
    <t>Fixed income underwriting - green, social, sustainable bonds</t>
  </si>
  <si>
    <t>Green bonds</t>
  </si>
  <si>
    <t>Social bonds</t>
  </si>
  <si>
    <t>Sustainable bonds</t>
  </si>
  <si>
    <t>Sustainability-linked bonds</t>
  </si>
  <si>
    <t>Sustainable securitization</t>
  </si>
  <si>
    <t>Total sustainable advisory products &amp; services</t>
  </si>
  <si>
    <t>Total advisory products &amp; services</t>
  </si>
  <si>
    <t>Percentage of sustainable advisory products &amp; services</t>
  </si>
  <si>
    <t>2024</t>
  </si>
  <si>
    <t>17</t>
  </si>
  <si>
    <t>60.9%</t>
  </si>
  <si>
    <t>Automático - Giro</t>
  </si>
  <si>
    <t>Credit for positive impact sectors</t>
  </si>
  <si>
    <t>Electric and hybrid vehicles</t>
  </si>
  <si>
    <t>BNDS Automático - ABC/Renovagro</t>
  </si>
  <si>
    <t>BNDES Finame - Low Carbon/Climate Fund</t>
  </si>
  <si>
    <t>Small and medium-sized companies</t>
  </si>
  <si>
    <t>Individual</t>
  </si>
  <si>
    <t>Wholesale Banking</t>
  </si>
  <si>
    <t>Value allocated at the end of the period (accumulated series since September 2019)</t>
  </si>
  <si>
    <t>17.8</t>
  </si>
  <si>
    <t>163.2</t>
  </si>
  <si>
    <t>2.058.4</t>
  </si>
  <si>
    <t>ESG Indicators 2024</t>
  </si>
  <si>
    <t>1.3</t>
  </si>
  <si>
    <t>Escopo 2</t>
  </si>
  <si>
    <t>Escopo 3 - Outras</t>
  </si>
  <si>
    <t>863.3</t>
  </si>
  <si>
    <t>0.6</t>
  </si>
  <si>
    <t>0.84</t>
  </si>
  <si>
    <t>0.064</t>
  </si>
  <si>
    <t>0.033</t>
  </si>
  <si>
    <t>0.013</t>
  </si>
  <si>
    <t>0.05</t>
  </si>
  <si>
    <t>11.894</t>
  </si>
  <si>
    <t>66</t>
  </si>
  <si>
    <t>23.512</t>
  </si>
  <si>
    <t>11.785</t>
  </si>
  <si>
    <t>5.490</t>
  </si>
  <si>
    <t>6.295</t>
  </si>
  <si>
    <t>11.727</t>
  </si>
  <si>
    <t>0.93</t>
  </si>
  <si>
    <t>0.95</t>
  </si>
  <si>
    <t>0.85</t>
  </si>
  <si>
    <t>0.98</t>
  </si>
  <si>
    <t>1.02</t>
  </si>
  <si>
    <t>0.97</t>
  </si>
  <si>
    <t>0.89</t>
  </si>
  <si>
    <t>0.83</t>
  </si>
  <si>
    <t>5.4</t>
  </si>
  <si>
    <t>1.8</t>
  </si>
  <si>
    <t>1.30</t>
  </si>
  <si>
    <t>BNDES credit transfers - at the end of the period</t>
  </si>
  <si>
    <t>Automatic Emergency Program</t>
  </si>
  <si>
    <t>642</t>
  </si>
  <si>
    <t>Marcos Marinho Lutz*</t>
  </si>
  <si>
    <t>2025*</t>
  </si>
  <si>
    <t>Fábio Colletti Barbosa*</t>
  </si>
  <si>
    <t>100%</t>
  </si>
  <si>
    <t>54%</t>
  </si>
  <si>
    <t>1</t>
  </si>
  <si>
    <t>4</t>
  </si>
  <si>
    <t>2</t>
  </si>
  <si>
    <t>3</t>
  </si>
  <si>
    <t>5</t>
  </si>
  <si>
    <t>9 years</t>
  </si>
  <si>
    <t>58 years old*</t>
  </si>
  <si>
    <t>Year of first mandate¹</t>
  </si>
  <si>
    <t>Time on the Board</t>
  </si>
  <si>
    <t xml:space="preserve">Costumer Experience </t>
  </si>
  <si>
    <t>Total number of Board members on management committees</t>
  </si>
  <si>
    <t>NEW Member</t>
  </si>
  <si>
    <t>Former member*</t>
  </si>
  <si>
    <t xml:space="preserve">* Considers the new composition of the Board of Directors approved at the General Meeting of April 17, 2025, which elected Marcos Marinho Lutz as an independent member of the Board and marked the departure of Fabio Colletti Barbosa as an independent member.																	</t>
  </si>
  <si>
    <t xml:space="preserve">1. Consider the date of your first election as a member of the Board of Directors.																</t>
  </si>
  <si>
    <t>IFRS Foundation</t>
  </si>
  <si>
    <t>Bsv - Brazil at Silicon Valley inc.</t>
  </si>
  <si>
    <t>Associacao Brasileira de Criptoeconomia</t>
  </si>
  <si>
    <t>American Chamber of Commerce for Brazil – São Paulo</t>
  </si>
  <si>
    <t>International Monetary Conference (imc)</t>
  </si>
  <si>
    <t>International Capital Market Association (icma)</t>
  </si>
  <si>
    <t>Movimento Brasil Competitivo mbc</t>
  </si>
  <si>
    <t>Abvcap - Associacao Brasileira de Private Equity e Venture Capital</t>
  </si>
  <si>
    <t>Consultative Group on International Economic &amp; Monetary Affairs, inc. (the group of thirty)</t>
  </si>
  <si>
    <t>Emerging Markets Traders Association</t>
  </si>
  <si>
    <t>Brazilian Institute of Corporate Governance</t>
  </si>
  <si>
    <t>Planejar - Brazilian Association of Financial Planning</t>
  </si>
  <si>
    <t>Union of Private Insurance, Reinsurance and Capitalization Companies in several states of Brazil</t>
  </si>
  <si>
    <t>Brazilian-German Chamber of Commerce and Industry of Rio de Janeiro</t>
  </si>
  <si>
    <t>Integrated Center for Studies and Programs of Sustainable Development</t>
  </si>
  <si>
    <t>Japanese Chamber of Commerce and Industry of Brazil</t>
  </si>
  <si>
    <t>Dutch-Brazilian Chamber of Commerce</t>
  </si>
  <si>
    <t>Brazilian Data Center Association</t>
  </si>
  <si>
    <t>Italian Chamber of Commerce of São Paulo - Italcam</t>
  </si>
  <si>
    <t>² Employee data includes information from companies in the Itaú Unibanco Group, whether or not managed by the People Area. Note: includes employees, apprentices, trainees, directors and executives (except the CEO). For this reason, the total number of employees in Brazil differs from that shown in the GRI 2-7 indicator tables.</t>
  </si>
  <si>
    <t xml:space="preserve">¹ The branches located in Cayman and the Bahamas are an extension of the parent company and their respective results, as with other entities in these jurisdictions, are taxed in Brazil. 			</t>
  </si>
  <si>
    <t>ITAÚ GLOBAIS ESG SUSTENTÁVEL IS FIA</t>
  </si>
  <si>
    <t>Integração ESG</t>
  </si>
  <si>
    <t>Investimento temático</t>
  </si>
  <si>
    <t>ITAÚ ACTIVE FIX ESG IS FIM</t>
  </si>
  <si>
    <t>ITAÚ ACTIVE FIX ESG HORIZONTE IS FIM</t>
  </si>
  <si>
    <t>ITAÚ ESG ENERGIA LIMPA IS FIA</t>
  </si>
  <si>
    <t>ITAÚ EXCELÊNCIA SOCIAL IS FIA</t>
  </si>
  <si>
    <t>ITAÚ GOVERNANÇA CORPORATIVA IS FIA</t>
  </si>
  <si>
    <t>ETF ISUS11 IS (sustentabilidade empresarial)</t>
  </si>
  <si>
    <t>ETF GOVE11 IS (governança corporativa)</t>
  </si>
  <si>
    <t>ETF REVE11 (transição energética)</t>
  </si>
  <si>
    <t>ETF YDRO11 IS (hidrogênio)</t>
  </si>
  <si>
    <t>Sulamérica Prev Crédito ESG Itaú Investimento Sustentável Fic Renda Fixa Crédito Privado</t>
  </si>
  <si>
    <t>Outros</t>
  </si>
  <si>
    <t>Find here the description of why each "Asset Management" product is considered to be ESG (p. 76 e 77).</t>
  </si>
  <si>
    <t>Find here the description of why each "Third-party sustainable AUC in investment products" product is considered to be ESG (p. 79).</t>
  </si>
  <si>
    <t>Net Assets of Fund 12/2024</t>
  </si>
  <si>
    <t>Find here the description of why each "Corporate Finance" product is considered to be ESG (p. 56).</t>
  </si>
  <si>
    <t>Green and sustainable credit operations</t>
  </si>
  <si>
    <t>Green credit operations</t>
  </si>
  <si>
    <t>Credit operations linked to sustainability goals</t>
  </si>
  <si>
    <t>Total sustainable corporate finance</t>
  </si>
  <si>
    <t>Total corporate finance</t>
  </si>
  <si>
    <t>Percentage of sustainable corporate finance</t>
  </si>
  <si>
    <t>Loans 12/2024</t>
  </si>
  <si>
    <t xml:space="preserve">Sustainable SME loans
Lines of BNDES onlending products. It includes: 
- FINAME-Low-carbon (Financing for acquisitions of machinery and equipment with higher energy efficiency rates or that help reduce GHG, and for solar or wind power generation systems). 
- BNDES Automático: 
        - ABC/Renovagro (Financing of investments that help reduce environmental impacts caused by farming activities. Renovagro is one program, among other Agricultural Programs of the Federal Government (PAGF), aimed at financing the sustainable improvement of farming production by reducing deforestation, recovering degraded pastures, increasing uptake of the notill system on straw, and soil management practices, among other actions); 
         - Working capital (Working capital for micro, small and middle-market companies). </t>
  </si>
  <si>
    <t>Find here the description of why each "Sustainable Advisory Products &amp; Services" product is considered to be ESG (p. 57).</t>
  </si>
  <si>
    <t>Transactions 12/2024</t>
  </si>
  <si>
    <t xml:space="preserve">Brazilian Committee of the International Chamber of Commerce  - ICC </t>
  </si>
  <si>
    <t>Emissions (Scope 2) - by location</t>
  </si>
  <si>
    <t>Emissions (Scope 2) - by location - Brazil</t>
  </si>
  <si>
    <t>Emissions (Scope 2) - by location - International units</t>
  </si>
  <si>
    <t>Emissions (Scope 2) - by purchasing choice</t>
  </si>
  <si>
    <t>Emissions (Scope 2) - by purchasing choice - Brazil</t>
  </si>
  <si>
    <t>Emissions (Scope 2) - by purchasing choice - International units</t>
  </si>
  <si>
    <t>Scope 3 - Others</t>
  </si>
  <si>
    <t>Local development</t>
  </si>
  <si>
    <t>Employees involved in situations of potential conflict of interest</t>
  </si>
  <si>
    <t>Occupational health and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</si>
</sst>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R$&quot;\ #,##0;[Red]\-&quot;R$&quot;\ #,##0"/>
    <numFmt numFmtId="8" formatCode="&quot;R$&quot;\ #,##0.00;[Red]\-&quot;R$&quot;\ #,##0.00"/>
    <numFmt numFmtId="41" formatCode="_-* #,##0_-;\-* #,##0_-;_-* &quot;-&quot;_-;_-@_-"/>
    <numFmt numFmtId="44" formatCode="_-&quot;R$&quot;\ * #,##0.00_-;\-&quot;R$&quot;\ * #,##0.00_-;_-&quot;R$&quot;\ * &quot;-&quot;??_-;_-@_-"/>
    <numFmt numFmtId="43" formatCode="_-* #,##0.00_-;\-* #,##0.00_-;_-* &quot;-&quot;??_-;_-@_-"/>
    <numFmt numFmtId="164" formatCode="0.0%"/>
    <numFmt numFmtId="165" formatCode="_(* #,##0_);_(* \(#,##0\);_(* &quot;-&quot;_);_(@_)"/>
    <numFmt numFmtId="166" formatCode="_(&quot;R$&quot;\ * #,##0.00_);_(&quot;R$&quot;\ * \(#,##0.00\);_(&quot;R$&quot;\ * &quot;-&quot;??_);_(@_)"/>
    <numFmt numFmtId="167" formatCode="_-* #,##0.0_-;\-* #,##0.0_-;_-* &quot;-&quot;??_-;_-@_-"/>
    <numFmt numFmtId="168" formatCode="_-* #,##0_-;\-* #,##0_-;_-* &quot;-&quot;??_-;_-@_-"/>
    <numFmt numFmtId="169" formatCode="#,##0.0"/>
    <numFmt numFmtId="170" formatCode="0.0"/>
    <numFmt numFmtId="171" formatCode="_(* #,##0_);_(* \(#,##0\);_(* &quot;-&quot;??_);_(@_)"/>
    <numFmt numFmtId="172" formatCode="&quot;R$&quot;\ #,##0.00"/>
    <numFmt numFmtId="173" formatCode="&quot;R$&quot;\ #,##0.0000;[Red]\-&quot;R$&quot;\ #,##0.0000"/>
    <numFmt numFmtId="174" formatCode="#,##0_ ;\-#,##0\ "/>
    <numFmt numFmtId="175" formatCode="_-[$R$-416]\ * #,##0.00_-;\-[$R$-416]\ * #,##0.00_-;_-[$R$-416]\ * &quot;-&quot;??_-;_-@_-"/>
  </numFmts>
  <fonts count="86"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Itau Text Pro XBold"/>
      <family val="2"/>
    </font>
    <font>
      <b/>
      <u/>
      <sz val="12"/>
      <color theme="1"/>
      <name val="Itau Text Pro Light"/>
      <family val="2"/>
    </font>
    <font>
      <sz val="10"/>
      <color theme="1"/>
      <name val="Itau Text Pro Light"/>
      <family val="2"/>
    </font>
    <font>
      <sz val="12"/>
      <color theme="1"/>
      <name val="Itau Text Pro Light"/>
      <family val="2"/>
    </font>
    <font>
      <u/>
      <sz val="11"/>
      <color theme="10"/>
      <name val="Itau Text Pro Light"/>
      <family val="2"/>
    </font>
    <font>
      <b/>
      <sz val="12"/>
      <color theme="1"/>
      <name val="Itau Text Pro Light"/>
      <family val="2"/>
    </font>
    <font>
      <sz val="10"/>
      <color theme="1"/>
      <name val="Itau Text"/>
      <family val="2"/>
    </font>
    <font>
      <sz val="12"/>
      <color theme="1"/>
      <name val="Itau Text"/>
      <family val="2"/>
    </font>
    <font>
      <b/>
      <sz val="10"/>
      <color theme="0"/>
      <name val="Itau Text"/>
      <family val="2"/>
    </font>
    <font>
      <sz val="11"/>
      <name val="Itau Text Pro Light"/>
      <family val="2"/>
    </font>
    <font>
      <sz val="11"/>
      <color theme="1"/>
      <name val="Itau Text Pro Light"/>
      <family val="2"/>
    </font>
    <font>
      <sz val="11"/>
      <color theme="5"/>
      <name val="Itau Text Pro Light"/>
      <family val="2"/>
    </font>
    <font>
      <b/>
      <sz val="18"/>
      <color rgb="FFFF6200"/>
      <name val="Itau Text Pro XBold"/>
      <family val="2"/>
    </font>
    <font>
      <u/>
      <sz val="11"/>
      <color theme="1"/>
      <name val="Itau Text Pro Light"/>
      <family val="2"/>
    </font>
    <font>
      <b/>
      <sz val="11"/>
      <color theme="0"/>
      <name val="Itau Text Pro XBold"/>
      <family val="2"/>
    </font>
    <font>
      <sz val="9"/>
      <name val="Itau Display XBold"/>
      <family val="2"/>
    </font>
    <font>
      <sz val="11"/>
      <name val="Itau Display"/>
      <family val="2"/>
    </font>
    <font>
      <sz val="9"/>
      <color theme="0"/>
      <name val="Itau Display"/>
      <family val="2"/>
    </font>
    <font>
      <sz val="11"/>
      <name val="Itau Text"/>
      <family val="2"/>
    </font>
    <font>
      <sz val="10"/>
      <name val="Itau Display XBold"/>
      <family val="2"/>
    </font>
    <font>
      <sz val="11"/>
      <name val="Itau Display XBold"/>
      <family val="2"/>
    </font>
    <font>
      <sz val="14"/>
      <color rgb="FFFF6600"/>
      <name val="Itau Display XBold"/>
      <family val="2"/>
    </font>
    <font>
      <sz val="16"/>
      <name val="Itau Display XBold"/>
      <family val="2"/>
    </font>
    <font>
      <b/>
      <sz val="9"/>
      <name val="Itau Text"/>
      <family val="2"/>
    </font>
    <font>
      <b/>
      <sz val="14"/>
      <color theme="0"/>
      <name val="Itau Text Pro XBold"/>
      <family val="2"/>
    </font>
    <font>
      <b/>
      <sz val="11"/>
      <color theme="0"/>
      <name val="Itau Text XBold"/>
      <family val="2"/>
    </font>
    <font>
      <sz val="9"/>
      <name val="Itau Text"/>
      <family val="2"/>
    </font>
    <font>
      <sz val="10"/>
      <color rgb="FF00B050"/>
      <name val="Itau Text Pro Light"/>
      <family val="2"/>
    </font>
    <font>
      <sz val="10"/>
      <name val="Itau Text Pro Light"/>
      <family val="2"/>
    </font>
    <font>
      <b/>
      <sz val="10"/>
      <name val="Itau Text Pro Light"/>
      <family val="2"/>
    </font>
    <font>
      <b/>
      <sz val="11"/>
      <name val="Itau Text Pro Light"/>
      <family val="2"/>
    </font>
    <font>
      <b/>
      <sz val="10"/>
      <name val="Itau Text"/>
      <family val="2"/>
    </font>
    <font>
      <b/>
      <sz val="10"/>
      <name val="Itau Display"/>
      <family val="2"/>
    </font>
    <font>
      <b/>
      <sz val="10"/>
      <color theme="1"/>
      <name val="Itau Display"/>
      <family val="2"/>
    </font>
    <font>
      <b/>
      <sz val="11"/>
      <name val="Itau Text"/>
      <family val="2"/>
    </font>
    <font>
      <sz val="9"/>
      <color rgb="FF00B050"/>
      <name val="Itau Display Light"/>
      <family val="2"/>
    </font>
    <font>
      <sz val="8"/>
      <name val="Itau Text Pro Light"/>
      <family val="2"/>
    </font>
    <font>
      <sz val="9"/>
      <name val="Itau Text Pro Light"/>
      <family val="2"/>
    </font>
    <font>
      <sz val="9"/>
      <name val="Itau Display Light"/>
      <family val="2"/>
    </font>
    <font>
      <b/>
      <sz val="9"/>
      <name val="Itau Display Light"/>
      <family val="2"/>
    </font>
    <font>
      <b/>
      <sz val="9"/>
      <name val="Itau Text Pro Light"/>
      <family val="2"/>
    </font>
    <font>
      <sz val="9"/>
      <color rgb="FF0070C0"/>
      <name val="Itau Display Light"/>
      <family val="2"/>
    </font>
    <font>
      <sz val="9"/>
      <name val="Itau Display"/>
      <family val="2"/>
    </font>
    <font>
      <sz val="11"/>
      <color theme="1"/>
      <name val="Itau Display XBold"/>
      <family val="2"/>
    </font>
    <font>
      <b/>
      <sz val="11"/>
      <color rgb="FFFFFFFF"/>
      <name val="Itau Text Pro XBold"/>
      <family val="2"/>
    </font>
    <font>
      <sz val="11"/>
      <color theme="1"/>
      <name val="Itau Text"/>
      <family val="2"/>
    </font>
    <font>
      <sz val="11"/>
      <color theme="1"/>
      <name val="Itau Display"/>
      <family val="2"/>
    </font>
    <font>
      <b/>
      <sz val="11"/>
      <color theme="1"/>
      <name val="Itau Text Pro Light"/>
      <family val="2"/>
    </font>
    <font>
      <sz val="9"/>
      <color theme="1"/>
      <name val="Itau Display Light"/>
      <family val="2"/>
    </font>
    <font>
      <sz val="8"/>
      <color theme="1"/>
      <name val="Itau Text Pro Light"/>
      <family val="2"/>
    </font>
    <font>
      <sz val="11"/>
      <color theme="0"/>
      <name val="Itau Display"/>
      <family val="2"/>
    </font>
    <font>
      <sz val="11"/>
      <color rgb="FFFF0000"/>
      <name val="Itau Display"/>
      <family val="2"/>
    </font>
    <font>
      <sz val="14"/>
      <color rgb="FF0070C0"/>
      <name val="Itau Text Pro Light"/>
      <family val="2"/>
    </font>
    <font>
      <sz val="10"/>
      <color theme="0"/>
      <name val="Itau Text Pro Light"/>
      <family val="2"/>
    </font>
    <font>
      <u/>
      <sz val="10"/>
      <color theme="0"/>
      <name val="Itau Text Pro Light"/>
      <family val="2"/>
    </font>
    <font>
      <sz val="10"/>
      <color rgb="FF0A3A00"/>
      <name val="Itau Text Pro Light"/>
      <family val="2"/>
    </font>
    <font>
      <sz val="10"/>
      <color theme="0"/>
      <name val="Itau Display"/>
      <family val="2"/>
    </font>
    <font>
      <sz val="10"/>
      <color rgb="FF000000"/>
      <name val="Itau Text Pro Light"/>
      <family val="2"/>
    </font>
    <font>
      <sz val="1"/>
      <color theme="2"/>
      <name val="Itau Text Pro Light"/>
      <family val="2"/>
    </font>
    <font>
      <b/>
      <sz val="1"/>
      <color theme="2"/>
      <name val="Itau Text Pro Light"/>
      <family val="2"/>
    </font>
    <font>
      <b/>
      <sz val="18"/>
      <color theme="1"/>
      <name val="Itau Display"/>
      <family val="2"/>
    </font>
    <font>
      <sz val="10"/>
      <color theme="1"/>
      <name val="Itau Display"/>
      <family val="2"/>
    </font>
    <font>
      <sz val="10"/>
      <name val="Itau Display"/>
      <family val="2"/>
    </font>
    <font>
      <i/>
      <sz val="10"/>
      <name val="Itau Display"/>
      <family val="2"/>
    </font>
    <font>
      <sz val="10"/>
      <color rgb="FF000000"/>
      <name val="Itau Display"/>
      <family val="2"/>
    </font>
    <font>
      <b/>
      <sz val="11"/>
      <color theme="1"/>
      <name val="Itau Display"/>
      <family val="2"/>
    </font>
    <font>
      <u/>
      <sz val="10"/>
      <color theme="10"/>
      <name val="Itau Display"/>
      <family val="2"/>
    </font>
    <font>
      <u/>
      <sz val="10"/>
      <color theme="1"/>
      <name val="Itau Display"/>
      <family val="2"/>
    </font>
    <font>
      <b/>
      <sz val="11"/>
      <name val="Itau Display"/>
      <family val="2"/>
    </font>
    <font>
      <b/>
      <sz val="11"/>
      <color rgb="FF000000"/>
      <name val="Itau Display"/>
      <family val="2"/>
    </font>
    <font>
      <b/>
      <sz val="12"/>
      <name val="Itau Display"/>
      <family val="2"/>
    </font>
    <font>
      <sz val="12"/>
      <color theme="1"/>
      <name val="Itau Display"/>
      <family val="2"/>
    </font>
    <font>
      <sz val="12"/>
      <name val="Itau Display"/>
      <family val="2"/>
    </font>
    <font>
      <b/>
      <sz val="12"/>
      <color theme="1"/>
      <name val="Itau Display"/>
      <family val="2"/>
    </font>
    <font>
      <sz val="10"/>
      <color theme="0"/>
      <name val="Itau Text Pro Light"/>
    </font>
    <font>
      <sz val="10"/>
      <name val="Itau Text Pro Light"/>
    </font>
    <font>
      <sz val="10"/>
      <color theme="1"/>
      <name val="Itau Text Pro Light"/>
    </font>
    <font>
      <b/>
      <sz val="11"/>
      <color theme="1"/>
      <name val="Calibri"/>
      <family val="2"/>
      <scheme val="minor"/>
    </font>
    <font>
      <b/>
      <sz val="11"/>
      <color theme="0"/>
      <name val="Itau Text XBold"/>
    </font>
    <font>
      <sz val="11"/>
      <color theme="1"/>
      <name val="Itau Text Pro Light"/>
    </font>
    <font>
      <u/>
      <sz val="10"/>
      <name val="Itau Display"/>
    </font>
    <font>
      <sz val="10"/>
      <color theme="1"/>
      <name val="Itau Display"/>
    </font>
    <font>
      <u/>
      <sz val="11"/>
      <color theme="1"/>
      <name val="Itau Text Pro Light"/>
    </font>
  </fonts>
  <fills count="7">
    <fill>
      <patternFill patternType="none"/>
    </fill>
    <fill>
      <patternFill patternType="gray125"/>
    </fill>
    <fill>
      <patternFill patternType="solid">
        <fgColor rgb="FFFF620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2"/>
        <bgColor indexed="64"/>
      </patternFill>
    </fill>
  </fills>
  <borders count="19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theme="0" tint="-0.1498764000366222"/>
      </left>
      <right style="thin">
        <color theme="0" tint="-0.1498458815271462"/>
      </right>
      <top style="thin">
        <color theme="0" tint="-0.1498458815271462"/>
      </top>
      <bottom style="thin">
        <color theme="0" tint="-0.1498458815271462"/>
      </bottom>
      <diagonal/>
    </border>
    <border>
      <left style="thin">
        <color theme="0" tint="-0.14993743705557422"/>
      </left>
      <right/>
      <top style="thin">
        <color theme="0" tint="-0.14993743705557422"/>
      </top>
      <bottom/>
      <diagonal/>
    </border>
    <border>
      <left style="thin">
        <color theme="0" tint="-0.14990691854609822"/>
      </left>
      <right/>
      <top style="thin">
        <color theme="0" tint="-0.14990691854609822"/>
      </top>
      <bottom/>
      <diagonal/>
    </border>
    <border>
      <left style="thin">
        <color theme="0" tint="-0.14993743705557422"/>
      </left>
      <right/>
      <top/>
      <bottom/>
      <diagonal/>
    </border>
    <border>
      <left style="thin">
        <color theme="0" tint="-0.14990691854609822"/>
      </left>
      <right/>
      <top/>
      <bottom/>
      <diagonal/>
    </border>
    <border>
      <left style="thin">
        <color theme="0" tint="-0.14990691854609822"/>
      </left>
      <right/>
      <top/>
      <bottom style="thin">
        <color theme="0" tint="-0.14990691854609822"/>
      </bottom>
      <diagonal/>
    </border>
    <border>
      <left style="thin">
        <color theme="0" tint="-0.1498764000366222"/>
      </left>
      <right style="thin">
        <color theme="0" tint="-0.1498458815271462"/>
      </right>
      <top style="thin">
        <color theme="0" tint="-0.149845881527146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3743705557422"/>
      </left>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right/>
      <top style="thin">
        <color theme="0" tint="-0.14993743705557422"/>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right/>
      <top/>
      <bottom style="thin">
        <color theme="0" tint="-0.14993743705557422"/>
      </bottom>
      <diagonal/>
    </border>
    <border>
      <left/>
      <right style="thin">
        <color theme="0" tint="-0.14993743705557422"/>
      </right>
      <top style="thin">
        <color theme="0" tint="-0.14993743705557422"/>
      </top>
      <bottom/>
      <diagonal/>
    </border>
    <border>
      <left/>
      <right style="thin">
        <color theme="0" tint="-0.1498764000366222"/>
      </right>
      <top style="thin">
        <color theme="0" tint="-0.1498764000366222"/>
      </top>
      <bottom style="thin">
        <color theme="0" tint="-0.1498764000366222"/>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bottom/>
      <diagonal/>
    </border>
    <border>
      <left/>
      <right/>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right/>
      <top style="thin">
        <color theme="0" tint="-0.14990691854609822"/>
      </top>
      <bottom/>
      <diagonal/>
    </border>
    <border>
      <left/>
      <right/>
      <top style="thin">
        <color theme="0" tint="-0.1498764000366222"/>
      </top>
      <bottom/>
      <diagonal/>
    </border>
    <border>
      <left style="thin">
        <color theme="0" tint="-0.14996795556505021"/>
      </left>
      <right style="thin">
        <color theme="0" tint="-0.14996795556505021"/>
      </right>
      <top style="thin">
        <color theme="0" tint="-0.14996795556505021"/>
      </top>
      <bottom/>
      <diagonal/>
    </border>
    <border>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tint="-0.1498764000366222"/>
      </right>
      <top/>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bottom style="thin">
        <color theme="0" tint="-0.1498764000366222"/>
      </bottom>
      <diagonal/>
    </border>
    <border>
      <left/>
      <right style="thin">
        <color theme="0" tint="-0.1498458815271462"/>
      </right>
      <top style="thin">
        <color theme="0" tint="-0.1498458815271462"/>
      </top>
      <bottom/>
      <diagonal/>
    </border>
    <border>
      <left/>
      <right style="thin">
        <color theme="0" tint="-0.1498458815271462"/>
      </right>
      <top style="thin">
        <color theme="0" tint="-0.14993743705557422"/>
      </top>
      <bottom style="thin">
        <color theme="0" tint="-0.1498458815271462"/>
      </bottom>
      <diagonal/>
    </border>
    <border>
      <left style="thin">
        <color theme="0" tint="-0.14993743705557422"/>
      </left>
      <right style="thin">
        <color theme="0" tint="-0.14972380748924222"/>
      </right>
      <top/>
      <bottom/>
      <diagonal/>
    </border>
    <border>
      <left style="thin">
        <color theme="0" tint="-0.14996795556505021"/>
      </left>
      <right/>
      <top/>
      <bottom style="thin">
        <color theme="0" tint="-0.14996795556505021"/>
      </bottom>
      <diagonal/>
    </border>
    <border>
      <left style="thin">
        <color theme="0" tint="-0.14993743705557422"/>
      </left>
      <right style="thin">
        <color theme="0" tint="-0.14972380748924222"/>
      </right>
      <top/>
      <bottom style="thin">
        <color theme="0" tint="-0.14993743705557422"/>
      </bottom>
      <diagonal/>
    </border>
    <border>
      <left/>
      <right style="thin">
        <color theme="0" tint="-0.1498458815271462"/>
      </right>
      <top style="thin">
        <color theme="0" tint="-0.1498458815271462"/>
      </top>
      <bottom style="thin">
        <color theme="0" tint="-0.14993743705557422"/>
      </bottom>
      <diagonal/>
    </border>
    <border>
      <left/>
      <right/>
      <top style="thin">
        <color theme="0" tint="-0.14981536301767021"/>
      </top>
      <bottom/>
      <diagonal/>
    </border>
    <border>
      <left/>
      <right style="thin">
        <color theme="0" tint="-0.14993743705557422"/>
      </right>
      <top/>
      <bottom/>
      <diagonal/>
    </border>
    <border>
      <left/>
      <right/>
      <top style="thin">
        <color theme="0" tint="-0.14996795556505021"/>
      </top>
      <bottom style="thin">
        <color theme="0" tint="-0.14996795556505021"/>
      </bottom>
      <diagonal/>
    </border>
    <border>
      <left style="thin">
        <color theme="0" tint="-0.14990691854609822"/>
      </left>
      <right style="thin">
        <color theme="0" tint="-0.14990691854609822"/>
      </right>
      <top/>
      <bottom style="thin">
        <color theme="0" tint="-0.14990691854609822"/>
      </bottom>
      <diagonal/>
    </border>
    <border>
      <left style="thin">
        <color theme="0" tint="-0.1498458815271462"/>
      </left>
      <right/>
      <top style="thin">
        <color theme="0" tint="-0.1498458815271462"/>
      </top>
      <bottom/>
      <diagonal/>
    </border>
    <border>
      <left style="thin">
        <color theme="0" tint="-0.14990691854609822"/>
      </left>
      <right style="thin">
        <color theme="0" tint="-0.14990691854609822"/>
      </right>
      <top style="thin">
        <color theme="0" tint="-0.1498458815271462"/>
      </top>
      <bottom style="thin">
        <color theme="0" tint="-0.14990691854609822"/>
      </bottom>
      <diagonal/>
    </border>
    <border>
      <left style="thin">
        <color theme="0" tint="-0.1498458815271462"/>
      </left>
      <right/>
      <top style="thin">
        <color theme="0" tint="-0.14990691854609822"/>
      </top>
      <bottom/>
      <diagonal/>
    </border>
    <border>
      <left style="thin">
        <color theme="0" tint="-0.1498458815271462"/>
      </left>
      <right/>
      <top/>
      <bottom/>
      <diagonal/>
    </border>
    <border>
      <left style="thin">
        <color theme="0" tint="-0.1498458815271462"/>
      </left>
      <right/>
      <top/>
      <bottom style="thin">
        <color theme="0" tint="-0.14990691854609822"/>
      </bottom>
      <diagonal/>
    </border>
    <border>
      <left style="thin">
        <color theme="0" tint="-0.1498458815271462"/>
      </left>
      <right/>
      <top/>
      <bottom style="thin">
        <color theme="0" tint="-0.1498458815271462"/>
      </bottom>
      <diagonal/>
    </border>
    <border>
      <left style="thin">
        <color theme="0" tint="-0.14993743705557422"/>
      </left>
      <right style="thin">
        <color theme="0" tint="-0.14993743705557422"/>
      </right>
      <top style="thin">
        <color theme="0" tint="-0.14993743705557422"/>
      </top>
      <bottom style="thin">
        <color theme="0" tint="-0.1498458815271462"/>
      </bottom>
      <diagonal/>
    </border>
    <border>
      <left/>
      <right style="thin">
        <color theme="0" tint="-0.14993743705557422"/>
      </right>
      <top/>
      <bottom style="thin">
        <color theme="0" tint="-0.14993743705557422"/>
      </bottom>
      <diagonal/>
    </border>
    <border>
      <left style="thin">
        <color theme="0" tint="-0.14996795556505021"/>
      </left>
      <right/>
      <top style="thin">
        <color theme="0" tint="-0.14996795556505021"/>
      </top>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6795556505021"/>
      </left>
      <right style="thin">
        <color theme="0" tint="-0.14993743705557422"/>
      </right>
      <top style="thin">
        <color theme="0" tint="-0.14993743705557422"/>
      </top>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bottom/>
      <diagonal/>
    </border>
    <border>
      <left style="thin">
        <color theme="0" tint="-0.14996795556505021"/>
      </left>
      <right style="thin">
        <color theme="0" tint="-0.14990691854609822"/>
      </right>
      <top style="thin">
        <color theme="0" tint="-0.14990691854609822"/>
      </top>
      <bottom/>
      <diagonal/>
    </border>
    <border>
      <left style="thin">
        <color theme="0" tint="-0.14996795556505021"/>
      </left>
      <right style="thin">
        <color theme="0" tint="-0.1498764000366222"/>
      </right>
      <top style="thin">
        <color theme="0" tint="-0.1498764000366222"/>
      </top>
      <bottom/>
      <diagonal/>
    </border>
    <border>
      <left style="thin">
        <color theme="0" tint="-0.14996795556505021"/>
      </left>
      <right style="thin">
        <color theme="0" tint="-0.1498764000366222"/>
      </right>
      <top/>
      <bottom/>
      <diagonal/>
    </border>
    <border>
      <left style="thin">
        <color theme="0" tint="-0.14996795556505021"/>
      </left>
      <right style="thin">
        <color theme="0" tint="-0.1498458815271462"/>
      </right>
      <top style="thin">
        <color theme="0" tint="-0.1498458815271462"/>
      </top>
      <bottom/>
      <diagonal/>
    </border>
    <border>
      <left style="thin">
        <color theme="0" tint="-0.14996795556505021"/>
      </left>
      <right style="thin">
        <color theme="0" tint="-0.1498458815271462"/>
      </right>
      <top/>
      <bottom/>
      <diagonal/>
    </border>
    <border>
      <left style="thin">
        <color theme="0" tint="-0.14996795556505021"/>
      </left>
      <right style="thin">
        <color theme="0" tint="-0.14981536301767021"/>
      </right>
      <top style="thin">
        <color theme="0" tint="-0.14981536301767021"/>
      </top>
      <bottom/>
      <diagonal/>
    </border>
    <border>
      <left style="thin">
        <color theme="0" tint="-0.14996795556505021"/>
      </left>
      <right style="thin">
        <color theme="0" tint="-0.14981536301767021"/>
      </right>
      <top/>
      <bottom/>
      <diagonal/>
    </border>
    <border>
      <left style="thin">
        <color theme="0" tint="-0.14996795556505021"/>
      </left>
      <right style="thin">
        <color theme="0" tint="-0.14981536301767021"/>
      </right>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3743705557422"/>
      </top>
      <bottom style="thin">
        <color theme="0" tint="-0.14990691854609822"/>
      </bottom>
      <diagonal/>
    </border>
    <border>
      <left style="thin">
        <color theme="0" tint="-0.1498458815271462"/>
      </left>
      <right style="thin">
        <color theme="0" tint="-0.14993743705557422"/>
      </right>
      <top style="thin">
        <color theme="0" tint="-0.1498458815271462"/>
      </top>
      <bottom style="thin">
        <color theme="0" tint="-0.14993743705557422"/>
      </bottom>
      <diagonal/>
    </border>
    <border>
      <left style="thin">
        <color theme="0" tint="-0.1498458815271462"/>
      </left>
      <right style="thin">
        <color theme="0" tint="-0.14993743705557422"/>
      </right>
      <top style="thin">
        <color theme="0" tint="-0.14993743705557422"/>
      </top>
      <bottom style="thin">
        <color theme="0" tint="-0.14993743705557422"/>
      </bottom>
      <diagonal/>
    </border>
    <border>
      <left style="thin">
        <color theme="0" tint="-0.1498458815271462"/>
      </left>
      <right style="thin">
        <color theme="0" tint="-0.14993743705557422"/>
      </right>
      <top style="thin">
        <color theme="0" tint="-0.14993743705557422"/>
      </top>
      <bottom style="thin">
        <color theme="0" tint="-0.1498458815271462"/>
      </bottom>
      <diagonal/>
    </border>
    <border>
      <left style="thin">
        <color theme="0" tint="-0.1498764000366222"/>
      </left>
      <right style="thin">
        <color theme="0" tint="-0.1498764000366222"/>
      </right>
      <top style="thin">
        <color theme="0" tint="-0.14987640003662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8764000366222"/>
      </bottom>
      <diagonal/>
    </border>
    <border>
      <left/>
      <right style="thin">
        <color theme="0" tint="-0.14993743705557422"/>
      </right>
      <top/>
      <bottom style="thin">
        <color theme="0" tint="-0.14990691854609822"/>
      </bottom>
      <diagonal/>
    </border>
    <border>
      <left style="thin">
        <color theme="0" tint="-0.1498764000366222"/>
      </left>
      <right style="thin">
        <color theme="0" tint="-0.14990691854609822"/>
      </right>
      <top/>
      <bottom/>
      <diagonal/>
    </border>
    <border>
      <left/>
      <right style="thin">
        <color theme="0" tint="-0.14993743705557422"/>
      </right>
      <top style="thin">
        <color theme="0" tint="-0.1498764000366222"/>
      </top>
      <bottom style="thin">
        <color theme="0" tint="-0.14993743705557422"/>
      </bottom>
      <diagonal/>
    </border>
    <border>
      <left style="thin">
        <color theme="0" tint="-0.1498764000366222"/>
      </left>
      <right style="thin">
        <color theme="0" tint="-0.14990691854609822"/>
      </right>
      <top/>
      <bottom style="thin">
        <color theme="0" tint="-0.1498764000366222"/>
      </bottom>
      <diagonal/>
    </border>
    <border>
      <left/>
      <right style="thin">
        <color theme="0" tint="-0.14993743705557422"/>
      </right>
      <top style="thin">
        <color theme="0" tint="-0.14993743705557422"/>
      </top>
      <bottom style="thin">
        <color theme="0" tint="-0.1498764000366222"/>
      </bottom>
      <diagonal/>
    </border>
    <border>
      <left style="thin">
        <color theme="0" tint="-0.14993743705557422"/>
      </left>
      <right style="thin">
        <color theme="0" tint="-0.14996795556505021"/>
      </right>
      <top style="thin">
        <color theme="0" tint="-0.14993743705557422"/>
      </top>
      <bottom/>
      <diagonal/>
    </border>
    <border>
      <left/>
      <right style="thin">
        <color theme="0" tint="-0.14996795556505021"/>
      </right>
      <top style="thin">
        <color theme="0" tint="-0.14993743705557422"/>
      </top>
      <bottom/>
      <diagonal/>
    </border>
    <border>
      <left style="thin">
        <color theme="0" tint="-0.14993743705557422"/>
      </left>
      <right style="thin">
        <color theme="0" tint="-0.14996795556505021"/>
      </right>
      <top/>
      <bottom/>
      <diagonal/>
    </border>
    <border>
      <left/>
      <right style="thin">
        <color theme="0" tint="-0.14996795556505021"/>
      </right>
      <top/>
      <bottom/>
      <diagonal/>
    </border>
    <border>
      <left/>
      <right style="thin">
        <color theme="0" tint="-0.1498764000366222"/>
      </right>
      <top style="thin">
        <color theme="0" tint="-0.1498764000366222"/>
      </top>
      <bottom/>
      <diagonal/>
    </border>
    <border>
      <left/>
      <right style="thin">
        <color theme="0" tint="-0.1498764000366222"/>
      </right>
      <top/>
      <bottom/>
      <diagonal/>
    </border>
    <border>
      <left/>
      <right style="thin">
        <color theme="0" tint="-0.1498764000366222"/>
      </right>
      <top/>
      <bottom style="thin">
        <color theme="0" tint="-0.1498764000366222"/>
      </bottom>
      <diagonal/>
    </border>
    <border>
      <left/>
      <right style="thin">
        <color theme="0" tint="-0.14996795556505021"/>
      </right>
      <top/>
      <bottom style="thin">
        <color theme="0" tint="-0.14996795556505021"/>
      </bottom>
      <diagonal/>
    </border>
    <border>
      <left/>
      <right style="thin">
        <color theme="0" tint="-0.14981536301767021"/>
      </right>
      <top/>
      <bottom/>
      <diagonal/>
    </border>
    <border>
      <left/>
      <right style="thin">
        <color theme="0" tint="-0.14969328897976622"/>
      </right>
      <top style="thin">
        <color theme="0" tint="-0.14969328897976622"/>
      </top>
      <bottom/>
      <diagonal/>
    </border>
    <border>
      <left/>
      <right style="thin">
        <color theme="0" tint="-0.14969328897976622"/>
      </right>
      <top/>
      <bottom/>
      <diagonal/>
    </border>
    <border>
      <left style="thin">
        <color theme="0" tint="-0.14993743705557422"/>
      </left>
      <right style="thin">
        <color theme="0" tint="-0.14996795556505021"/>
      </right>
      <top/>
      <bottom style="thin">
        <color theme="0" tint="-0.14993743705557422"/>
      </bottom>
      <diagonal/>
    </border>
    <border>
      <left/>
      <right style="thin">
        <color theme="0" tint="-0.14969328897976622"/>
      </right>
      <top/>
      <bottom style="thin">
        <color theme="0" tint="-0.14993743705557422"/>
      </bottom>
      <diagonal/>
    </border>
    <border>
      <left style="thin">
        <color theme="0" tint="-0.1498764000366222"/>
      </left>
      <right style="thin">
        <color theme="0" tint="-0.1498764000366222"/>
      </right>
      <top style="thin">
        <color theme="0" tint="-0.14993743705557422"/>
      </top>
      <bottom/>
      <diagonal/>
    </border>
    <border>
      <left style="thin">
        <color theme="0" tint="-0.1498458815271462"/>
      </left>
      <right style="thin">
        <color theme="0" tint="-0.1498458815271462"/>
      </right>
      <top/>
      <bottom style="thin">
        <color theme="0" tint="-0.1498458815271462"/>
      </bottom>
      <diagonal/>
    </border>
    <border>
      <left style="thin">
        <color theme="0" tint="-0.1498458815271462"/>
      </left>
      <right style="thin">
        <color theme="0" tint="-0.1498458815271462"/>
      </right>
      <top/>
      <bottom/>
      <diagonal/>
    </border>
    <border>
      <left style="thin">
        <color theme="0" tint="-0.14990691854609822"/>
      </left>
      <right style="thin">
        <color theme="0" tint="-0.14993743705557422"/>
      </right>
      <top/>
      <bottom/>
      <diagonal/>
    </border>
    <border>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3743705557422"/>
      </bottom>
      <diagonal/>
    </border>
    <border>
      <left style="thin">
        <color theme="0" tint="-0.1498458815271462"/>
      </left>
      <right style="thin">
        <color theme="0" tint="-0.1498458815271462"/>
      </right>
      <top style="thin">
        <color theme="0" tint="-0.14993743705557422"/>
      </top>
      <bottom/>
      <diagonal/>
    </border>
    <border>
      <left style="thin">
        <color theme="0" tint="-0.14996795556505021"/>
      </left>
      <right style="thin">
        <color theme="0" tint="-0.14996795556505021"/>
      </right>
      <top/>
      <bottom style="thin">
        <color theme="0" tint="-0.14996795556505021"/>
      </bottom>
      <diagonal/>
    </border>
    <border>
      <left style="thin">
        <color theme="0" tint="-0.14981536301767021"/>
      </left>
      <right style="thin">
        <color theme="0" tint="-0.14981536301767021"/>
      </right>
      <top/>
      <bottom/>
      <diagonal/>
    </border>
    <border>
      <left style="thin">
        <color theme="0" tint="-0.14978484450819421"/>
      </left>
      <right style="thin">
        <color theme="0" tint="-0.14978484450819421"/>
      </right>
      <top style="thin">
        <color theme="0" tint="-0.14978484450819421"/>
      </top>
      <bottom/>
      <diagonal/>
    </border>
    <border>
      <left style="thin">
        <color theme="0" tint="-0.14978484450819421"/>
      </left>
      <right style="thin">
        <color theme="0" tint="-0.14978484450819421"/>
      </right>
      <top/>
      <bottom/>
      <diagonal/>
    </border>
    <border>
      <left style="thin">
        <color theme="0" tint="-0.14978484450819421"/>
      </left>
      <right style="thin">
        <color theme="0" tint="-0.14978484450819421"/>
      </right>
      <top/>
      <bottom style="thin">
        <color theme="0" tint="-0.14993743705557422"/>
      </bottom>
      <diagonal/>
    </border>
    <border>
      <left style="thin">
        <color theme="2" tint="-9.9978637043366805E-2"/>
      </left>
      <right style="thin">
        <color theme="0" tint="-0.14996795556505021"/>
      </right>
      <top style="thin">
        <color theme="2" tint="-9.9978637043366805E-2"/>
      </top>
      <bottom/>
      <diagonal/>
    </border>
    <border>
      <left/>
      <right style="thin">
        <color theme="0" tint="-0.14993743705557422"/>
      </right>
      <top style="thin">
        <color theme="2" tint="-9.9978637043366805E-2"/>
      </top>
      <bottom style="thin">
        <color theme="0" tint="-0.14993743705557422"/>
      </bottom>
      <diagonal/>
    </border>
    <border>
      <left style="thin">
        <color theme="2" tint="-9.9978637043366805E-2"/>
      </left>
      <right style="thin">
        <color theme="0" tint="-0.14996795556505021"/>
      </right>
      <top/>
      <bottom/>
      <diagonal/>
    </border>
    <border>
      <left style="thin">
        <color theme="2" tint="-9.9978637043366805E-2"/>
      </left>
      <right style="thin">
        <color theme="0" tint="-0.14990691854609822"/>
      </right>
      <top style="thin">
        <color theme="0" tint="-0.14990691854609822"/>
      </top>
      <bottom/>
      <diagonal/>
    </border>
    <border>
      <left style="thin">
        <color theme="2" tint="-9.9978637043366805E-2"/>
      </left>
      <right style="thin">
        <color theme="0" tint="-0.14993743705557422"/>
      </right>
      <top/>
      <bottom/>
      <diagonal/>
    </border>
    <border>
      <left style="thin">
        <color theme="2" tint="-9.9978637043366805E-2"/>
      </left>
      <right style="thin">
        <color theme="0" tint="-0.14990691854609822"/>
      </right>
      <top/>
      <bottom/>
      <diagonal/>
    </border>
    <border>
      <left style="thin">
        <color theme="2" tint="-9.9978637043366805E-2"/>
      </left>
      <right style="thin">
        <color theme="0" tint="-0.14990691854609822"/>
      </right>
      <top/>
      <bottom style="thin">
        <color theme="2" tint="-9.9978637043366805E-2"/>
      </bottom>
      <diagonal/>
    </border>
    <border>
      <left style="thin">
        <color theme="0" tint="-0.14972380748924222"/>
      </left>
      <right style="thin">
        <color theme="0" tint="-0.14975432599871821"/>
      </right>
      <top style="thin">
        <color theme="0" tint="-0.14972380748924222"/>
      </top>
      <bottom/>
      <diagonal/>
    </border>
    <border>
      <left/>
      <right style="thin">
        <color theme="0" tint="-0.14993743705557422"/>
      </right>
      <top style="thin">
        <color theme="0" tint="-0.14972380748924222"/>
      </top>
      <bottom style="thin">
        <color theme="0" tint="-0.14993743705557422"/>
      </bottom>
      <diagonal/>
    </border>
    <border>
      <left style="thin">
        <color theme="0" tint="-0.14972380748924222"/>
      </left>
      <right style="thin">
        <color theme="0" tint="-0.14975432599871821"/>
      </right>
      <top/>
      <bottom/>
      <diagonal/>
    </border>
    <border>
      <left style="thin">
        <color theme="0" tint="-0.14972380748924222"/>
      </left>
      <right style="thin">
        <color theme="0" tint="-0.14975432599871821"/>
      </right>
      <top/>
      <bottom style="thin">
        <color theme="0" tint="-0.14972380748924222"/>
      </bottom>
      <diagonal/>
    </border>
    <border>
      <left/>
      <right style="thin">
        <color theme="0" tint="-0.14993743705557422"/>
      </right>
      <top style="thin">
        <color theme="0" tint="-0.14993743705557422"/>
      </top>
      <bottom style="thin">
        <color theme="0" tint="-0.14972380748924222"/>
      </bottom>
      <diagonal/>
    </border>
    <border>
      <left style="thin">
        <color theme="0" tint="-0.14990691854609822"/>
      </left>
      <right style="thin">
        <color theme="0" tint="-0.14993743705557422"/>
      </right>
      <top/>
      <bottom style="thin">
        <color theme="0" tint="-0.14990691854609822"/>
      </bottom>
      <diagonal/>
    </border>
    <border>
      <left style="thin">
        <color theme="0" tint="-0.14990691854609822"/>
      </left>
      <right style="thin">
        <color theme="0" tint="-0.14990691854609822"/>
      </right>
      <top style="thin">
        <color theme="0" tint="-0.14993743705557422"/>
      </top>
      <bottom/>
      <diagonal/>
    </border>
    <border>
      <left style="thin">
        <color theme="0" tint="-0.14996795556505021"/>
      </left>
      <right/>
      <top style="thin">
        <color theme="0" tint="-0.14993743705557422"/>
      </top>
      <bottom/>
      <diagonal/>
    </border>
    <border>
      <left style="thin">
        <color theme="0" tint="-0.14996795556505021"/>
      </left>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0" tint="-0.14993743705557422"/>
      </left>
      <right style="thin">
        <color theme="0" tint="-0.14990691854609822"/>
      </right>
      <top style="thin">
        <color theme="0" tint="-0.14990691854609822"/>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3743705557422"/>
      </bottom>
      <diagonal/>
    </border>
    <border>
      <left style="thin">
        <color theme="0" tint="-0.14993743705557422"/>
      </left>
      <right style="thin">
        <color theme="0" tint="-0.14990691854609822"/>
      </right>
      <top style="thin">
        <color theme="0" tint="-0.14993743705557422"/>
      </top>
      <bottom style="thin">
        <color theme="0" tint="-0.14990691854609822"/>
      </bottom>
      <diagonal/>
    </border>
    <border>
      <left style="thin">
        <color theme="0" tint="-0.14993743705557422"/>
      </left>
      <right style="thin">
        <color theme="0" tint="-0.14996795556505021"/>
      </right>
      <top style="thin">
        <color theme="0" tint="-0.14996795556505021"/>
      </top>
      <bottom style="thin">
        <color theme="0" tint="-0.14993743705557422"/>
      </bottom>
      <diagonal/>
    </border>
    <border>
      <left style="thin">
        <color theme="0" tint="-0.14990691854609822"/>
      </left>
      <right style="thin">
        <color theme="0" tint="-0.14996795556505021"/>
      </right>
      <top style="thin">
        <color theme="0" tint="-0.14990691854609822"/>
      </top>
      <bottom style="thin">
        <color theme="0" tint="-0.14990691854609822"/>
      </bottom>
      <diagonal/>
    </border>
    <border>
      <left style="thin">
        <color theme="0" tint="-0.1498764000366222"/>
      </left>
      <right style="thin">
        <color theme="0" tint="-0.14996795556505021"/>
      </right>
      <top style="thin">
        <color theme="0" tint="-0.1498764000366222"/>
      </top>
      <bottom style="thin">
        <color theme="0" tint="-0.1498764000366222"/>
      </bottom>
      <diagonal/>
    </border>
    <border>
      <left style="thin">
        <color theme="0" tint="-0.1498764000366222"/>
      </left>
      <right style="thin">
        <color theme="0" tint="-0.14996795556505021"/>
      </right>
      <top style="thin">
        <color theme="0" tint="-0.1498764000366222"/>
      </top>
      <bottom/>
      <diagonal/>
    </border>
    <border>
      <left style="thin">
        <color theme="0" tint="-0.1498764000366222"/>
      </left>
      <right style="thin">
        <color theme="0" tint="-0.14990691854609822"/>
      </right>
      <top style="thin">
        <color theme="0" tint="-0.14990691854609822"/>
      </top>
      <bottom style="thin">
        <color theme="0" tint="-0.1498764000366222"/>
      </bottom>
      <diagonal/>
    </border>
    <border>
      <left style="thin">
        <color theme="0" tint="-0.1498764000366222"/>
      </left>
      <right style="thin">
        <color theme="0" tint="-0.14990691854609822"/>
      </right>
      <top style="thin">
        <color theme="0" tint="-0.1498764000366222"/>
      </top>
      <bottom style="thin">
        <color theme="0" tint="-0.14990691854609822"/>
      </bottom>
      <diagonal/>
    </border>
    <border>
      <left style="thin">
        <color theme="0" tint="-0.14978484450819421"/>
      </left>
      <right style="thin">
        <color theme="0" tint="-0.14978484450819421"/>
      </right>
      <top style="thin">
        <color theme="0" tint="-0.14978484450819421"/>
      </top>
      <bottom style="thin">
        <color theme="0" tint="-0.14978484450819421"/>
      </bottom>
      <diagonal/>
    </border>
    <border>
      <left style="thin">
        <color theme="0" tint="-0.1498458815271462"/>
      </left>
      <right style="thin">
        <color theme="0" tint="-0.14993743705557422"/>
      </right>
      <top style="thin">
        <color theme="0" tint="-0.1498458815271462"/>
      </top>
      <bottom style="thin">
        <color theme="0" tint="-0.1498458815271462"/>
      </bottom>
      <diagonal/>
    </border>
    <border>
      <left style="thin">
        <color theme="0" tint="-0.1498458815271462"/>
      </left>
      <right style="thin">
        <color theme="0" tint="-0.1498458815271462"/>
      </right>
      <top style="thin">
        <color theme="0" tint="-0.1498458815271462"/>
      </top>
      <bottom/>
      <diagonal/>
    </border>
    <border>
      <left/>
      <right style="thin">
        <color theme="0" tint="-0.14993743705557422"/>
      </right>
      <top style="thin">
        <color theme="0" tint="-0.14993743705557422"/>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6795556505021"/>
      </top>
      <bottom style="thin">
        <color theme="0" tint="-0.14996795556505021"/>
      </bottom>
      <diagonal/>
    </border>
    <border>
      <left style="thin">
        <color theme="0" tint="-0.14990691854609822"/>
      </left>
      <right style="thin">
        <color theme="0" tint="-0.1498458815271462"/>
      </right>
      <top style="thin">
        <color theme="0" tint="-0.1498458815271462"/>
      </top>
      <bottom style="thin">
        <color theme="0" tint="-0.14990691854609822"/>
      </bottom>
      <diagonal/>
    </border>
    <border>
      <left style="thin">
        <color theme="0" tint="-0.14990691854609822"/>
      </left>
      <right style="thin">
        <color theme="0" tint="-0.1498458815271462"/>
      </right>
      <top style="thin">
        <color theme="0" tint="-0.14990691854609822"/>
      </top>
      <bottom style="thin">
        <color theme="0" tint="-0.14990691854609822"/>
      </bottom>
      <diagonal/>
    </border>
    <border>
      <left/>
      <right style="thin">
        <color theme="0" tint="-0.14996795556505021"/>
      </right>
      <top style="thin">
        <color theme="0" tint="-0.1498458815271462"/>
      </top>
      <bottom/>
      <diagonal/>
    </border>
    <border>
      <left/>
      <right style="thin">
        <color theme="0" tint="-0.14990691854609822"/>
      </right>
      <top style="thin">
        <color theme="0" tint="-0.14990691854609822"/>
      </top>
      <bottom style="thin">
        <color theme="0" tint="-0.14993743705557422"/>
      </bottom>
      <diagonal/>
    </border>
    <border>
      <left/>
      <right style="thin">
        <color theme="0" tint="-0.14990691854609822"/>
      </right>
      <top style="thin">
        <color theme="0" tint="-0.14993743705557422"/>
      </top>
      <bottom style="thin">
        <color theme="0" tint="-0.14990691854609822"/>
      </bottom>
      <diagonal/>
    </border>
    <border>
      <left style="thin">
        <color theme="0" tint="-0.149937437055574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8764000366222"/>
      </right>
      <top style="thin">
        <color theme="0" tint="-0.1498764000366222"/>
      </top>
      <bottom style="thin">
        <color theme="0" tint="-0.14993743705557422"/>
      </bottom>
      <diagonal/>
    </border>
    <border>
      <left style="thin">
        <color theme="0" tint="-0.14993743705557422"/>
      </left>
      <right style="thin">
        <color theme="0" tint="-0.1498764000366222"/>
      </right>
      <top style="thin">
        <color theme="0" tint="-0.14993743705557422"/>
      </top>
      <bottom style="thin">
        <color theme="0" tint="-0.14993743705557422"/>
      </bottom>
      <diagonal/>
    </border>
    <border>
      <left style="thin">
        <color theme="0" tint="-0.14993743705557422"/>
      </left>
      <right style="thin">
        <color theme="0" tint="-0.1498764000366222"/>
      </right>
      <top style="thin">
        <color theme="0" tint="-0.14993743705557422"/>
      </top>
      <bottom style="thin">
        <color theme="0" tint="-0.1498764000366222"/>
      </bottom>
      <diagonal/>
    </border>
    <border>
      <left/>
      <right style="thin">
        <color theme="0" tint="-0.14993743705557422"/>
      </right>
      <top style="thin">
        <color theme="0" tint="-0.14993743705557422"/>
      </top>
      <bottom style="thin">
        <color theme="0" tint="-0.1498458815271462"/>
      </bottom>
      <diagonal/>
    </border>
    <border>
      <left/>
      <right style="thin">
        <color theme="0" tint="-0.14993743705557422"/>
      </right>
      <top style="thin">
        <color theme="0" tint="-0.1498458815271462"/>
      </top>
      <bottom style="thin">
        <color theme="0" tint="-0.1498458815271462"/>
      </bottom>
      <diagonal/>
    </border>
    <border>
      <left/>
      <right style="thin">
        <color theme="0" tint="-0.14993743705557422"/>
      </right>
      <top style="thin">
        <color theme="0" tint="-0.1498458815271462"/>
      </top>
      <bottom/>
      <diagonal/>
    </border>
    <border>
      <left/>
      <right style="thin">
        <color theme="0" tint="-0.14993743705557422"/>
      </right>
      <top style="thin">
        <color theme="0" tint="-0.14990691854609822"/>
      </top>
      <bottom style="thin">
        <color theme="0" tint="-0.1498458815271462"/>
      </bottom>
      <diagonal/>
    </border>
    <border>
      <left/>
      <right style="thin">
        <color theme="0" tint="-0.14993743705557422"/>
      </right>
      <top style="thin">
        <color theme="0" tint="-0.1498458815271462"/>
      </top>
      <bottom style="thin">
        <color theme="0" tint="-0.14993743705557422"/>
      </bottom>
      <diagonal/>
    </border>
    <border>
      <left/>
      <right style="thin">
        <color theme="0" tint="-0.14993743705557422"/>
      </right>
      <top style="thin">
        <color theme="0" tint="-0.14993743705557422"/>
      </top>
      <bottom style="thin">
        <color theme="0" tint="-0.14999847407452621"/>
      </bottom>
      <diagonal/>
    </border>
    <border>
      <left/>
      <right style="thin">
        <color theme="0" tint="-0.14993743705557422"/>
      </right>
      <top style="thin">
        <color theme="0" tint="-0.14996795556505021"/>
      </top>
      <bottom style="thin">
        <color theme="0" tint="-0.14999847407452621"/>
      </bottom>
      <diagonal/>
    </border>
    <border>
      <left/>
      <right style="thin">
        <color theme="0" tint="-0.14993743705557422"/>
      </right>
      <top style="thin">
        <color theme="0" tint="-0.1498458815271462"/>
      </top>
      <bottom style="thin">
        <color theme="0" tint="-0.14999847407452621"/>
      </bottom>
      <diagonal/>
    </border>
    <border>
      <left style="thin">
        <color theme="0" tint="-0.14993743705557422"/>
      </left>
      <right style="thin">
        <color theme="0" tint="-0.14972380748924222"/>
      </right>
      <top style="thin">
        <color theme="0" tint="-0.14972380748924222"/>
      </top>
      <bottom style="thin">
        <color theme="0" tint="-0.14993743705557422"/>
      </bottom>
      <diagonal/>
    </border>
    <border>
      <left style="thin">
        <color theme="0" tint="-0.14993743705557422"/>
      </left>
      <right style="thin">
        <color theme="0" tint="-0.14972380748924222"/>
      </right>
      <top style="thin">
        <color theme="0" tint="-0.14993743705557422"/>
      </top>
      <bottom style="thin">
        <color theme="0" tint="-0.14993743705557422"/>
      </bottom>
      <diagonal/>
    </border>
    <border>
      <left/>
      <right style="thin">
        <color theme="0" tint="-0.14972380748924222"/>
      </right>
      <top style="thin">
        <color theme="2" tint="-9.9978637043366805E-2"/>
      </top>
      <bottom style="thin">
        <color theme="2" tint="-9.9978637043366805E-2"/>
      </bottom>
      <diagonal/>
    </border>
    <border>
      <left style="thin">
        <color theme="0" tint="-0.14993743705557422"/>
      </left>
      <right style="thin">
        <color theme="0" tint="-0.14972380748924222"/>
      </right>
      <top style="thin">
        <color theme="0" tint="-0.14996795556505021"/>
      </top>
      <bottom style="thin">
        <color theme="0" tint="-0.14972380748924222"/>
      </bottom>
      <diagonal/>
    </border>
    <border>
      <left/>
      <right style="thin">
        <color theme="0" tint="-0.14990691854609822"/>
      </right>
      <top/>
      <bottom style="thin">
        <color theme="2" tint="-9.9978637043366805E-2"/>
      </bottom>
      <diagonal/>
    </border>
    <border>
      <left/>
      <right style="thin">
        <color theme="0" tint="-0.14990691854609822"/>
      </right>
      <top style="thin">
        <color theme="2" tint="-9.9978637043366805E-2"/>
      </top>
      <bottom style="thin">
        <color theme="2" tint="-9.9978637043366805E-2"/>
      </bottom>
      <diagonal/>
    </border>
    <border>
      <left/>
      <right style="thin">
        <color theme="0" tint="-0.14990691854609822"/>
      </right>
      <top style="thin">
        <color theme="2" tint="-9.9978637043366805E-2"/>
      </top>
      <bottom style="thin">
        <color theme="0" tint="-0.14990691854609822"/>
      </bottom>
      <diagonal/>
    </border>
    <border>
      <left style="thin">
        <color theme="0" tint="-0.14990691854609822"/>
      </left>
      <right style="thin">
        <color theme="0" tint="-0.14993743705557422"/>
      </right>
      <top style="thin">
        <color theme="0" tint="-0.14993743705557422"/>
      </top>
      <bottom style="thin">
        <color theme="0" tint="-0.14990691854609822"/>
      </bottom>
      <diagonal/>
    </border>
    <border>
      <left style="thin">
        <color theme="0" tint="-0.14990691854609822"/>
      </left>
      <right style="thin">
        <color theme="0" tint="-0.14993743705557422"/>
      </right>
      <top style="thin">
        <color theme="0" tint="-0.14990691854609822"/>
      </top>
      <bottom style="thin">
        <color theme="0" tint="-0.14990691854609822"/>
      </bottom>
      <diagonal/>
    </border>
    <border>
      <left style="thin">
        <color theme="0" tint="-0.14990691854609822"/>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3743705557422"/>
      </right>
      <top style="thin">
        <color theme="0" tint="-0.14993743705557422"/>
      </top>
      <bottom style="thin">
        <color theme="2" tint="-9.9978637043366805E-2"/>
      </bottom>
      <diagonal/>
    </border>
    <border>
      <left style="thin">
        <color theme="0" tint="-0.14990691854609822"/>
      </left>
      <right style="thin">
        <color theme="0" tint="-0.14993743705557422"/>
      </right>
      <top style="thin">
        <color theme="2" tint="-9.9978637043366805E-2"/>
      </top>
      <bottom style="thin">
        <color theme="2" tint="-9.9978637043366805E-2"/>
      </bottom>
      <diagonal/>
    </border>
    <border>
      <left style="thin">
        <color theme="0" tint="-0.14990691854609822"/>
      </left>
      <right style="thin">
        <color theme="0" tint="-0.14993743705557422"/>
      </right>
      <top style="thin">
        <color theme="2" tint="-9.9978637043366805E-2"/>
      </top>
      <bottom style="thin">
        <color theme="0" tint="-0.14993743705557422"/>
      </bottom>
      <diagonal/>
    </border>
    <border>
      <left/>
      <right style="thin">
        <color theme="0" tint="-0.14993743705557422"/>
      </right>
      <top style="thin">
        <color theme="0" tint="-0.1498764000366222"/>
      </top>
      <bottom/>
      <diagonal/>
    </border>
    <border>
      <left style="thin">
        <color theme="0" tint="-0.14996795556505021"/>
      </left>
      <right style="thin">
        <color theme="0" tint="-0.14993743705557422"/>
      </right>
      <top style="thin">
        <color theme="0" tint="-0.14993743705557422"/>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8458815271462"/>
      </left>
      <right style="thin">
        <color theme="0" tint="-0.1498458815271462"/>
      </right>
      <top style="thin">
        <color theme="0" tint="-0.1498458815271462"/>
      </top>
      <bottom style="thin">
        <color theme="0" tint="-0.1498764000366222"/>
      </bottom>
      <diagonal/>
    </border>
    <border>
      <left style="thin">
        <color theme="0" tint="-0.1498458815271462"/>
      </left>
      <right style="thin">
        <color theme="0" tint="-0.1498458815271462"/>
      </right>
      <top style="thin">
        <color theme="0" tint="-0.14993743705557422"/>
      </top>
      <bottom style="thin">
        <color theme="0" tint="-0.1498458815271462"/>
      </bottom>
      <diagonal/>
    </border>
    <border>
      <left style="thin">
        <color theme="0" tint="-0.1498458815271462"/>
      </left>
      <right style="thin">
        <color theme="0" tint="-0.1498458815271462"/>
      </right>
      <top style="thin">
        <color theme="0" tint="-0.1498458815271462"/>
      </top>
      <bottom style="thin">
        <color theme="0" tint="-0.14993743705557422"/>
      </bottom>
      <diagonal/>
    </border>
    <border>
      <left style="thin">
        <color theme="0" tint="-0.14993743705557422"/>
      </left>
      <right style="thin">
        <color theme="0" tint="-0.14993743705557422"/>
      </right>
      <top style="thin">
        <color theme="0" tint="-0.149845881527146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3743705557422"/>
      </left>
      <right style="thin">
        <color theme="0" tint="-0.14993743705557422"/>
      </right>
      <top style="thin">
        <color theme="2" tint="-9.9978637043366805E-2"/>
      </top>
      <bottom style="thin">
        <color theme="0" tint="-0.14993743705557422"/>
      </bottom>
      <diagonal/>
    </border>
    <border>
      <left style="thin">
        <color theme="0" tint="-0.14993743705557422"/>
      </left>
      <right style="thin">
        <color theme="0" tint="-0.14993743705557422"/>
      </right>
      <top style="thin">
        <color theme="2" tint="-9.9978637043366805E-2"/>
      </top>
      <bottom/>
      <diagonal/>
    </border>
    <border>
      <left style="thin">
        <color theme="0" tint="-0.14990691854609822"/>
      </left>
      <right style="thin">
        <color theme="0" tint="-0.14990691854609822"/>
      </right>
      <top style="thin">
        <color theme="0" tint="-0.14996795556505021"/>
      </top>
      <bottom style="thin">
        <color theme="0" tint="-0.14990691854609822"/>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top/>
      <bottom style="medium">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691">
    <xf numFmtId="0" fontId="0" fillId="0" borderId="0" xfId="0"/>
    <xf numFmtId="0" fontId="3" fillId="0" borderId="0" xfId="0" applyFont="1" applyAlignment="1">
      <alignment vertical="center"/>
    </xf>
    <xf numFmtId="0" fontId="0" fillId="0" borderId="0" xfId="0" applyAlignment="1">
      <alignment vertical="center"/>
    </xf>
    <xf numFmtId="0" fontId="4" fillId="0" borderId="0" xfId="3"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left" indent="2"/>
    </xf>
    <xf numFmtId="0" fontId="5" fillId="0" borderId="0" xfId="0" applyFont="1"/>
    <xf numFmtId="0" fontId="6" fillId="0" borderId="0" xfId="0" applyFont="1"/>
    <xf numFmtId="0" fontId="7" fillId="0" borderId="0" xfId="3" applyFont="1"/>
    <xf numFmtId="0" fontId="8" fillId="0" borderId="0" xfId="0" applyFont="1"/>
    <xf numFmtId="0" fontId="5" fillId="0" borderId="0" xfId="0" applyFont="1" applyAlignment="1">
      <alignment horizontal="center"/>
    </xf>
    <xf numFmtId="0" fontId="6" fillId="0" borderId="0" xfId="0" applyFont="1" applyAlignment="1">
      <alignment horizontal="left" indent="4"/>
    </xf>
    <xf numFmtId="0" fontId="9" fillId="0" borderId="0" xfId="0" applyFont="1"/>
    <xf numFmtId="0" fontId="10" fillId="0" borderId="0" xfId="0" applyFont="1"/>
    <xf numFmtId="49" fontId="11" fillId="0" borderId="0" xfId="0" applyNumberFormat="1" applyFont="1" applyAlignment="1">
      <alignment horizontal="left" vertical="center" indent="1"/>
    </xf>
    <xf numFmtId="0" fontId="9" fillId="0" borderId="0" xfId="0" applyFont="1" applyAlignment="1">
      <alignment horizontal="center"/>
    </xf>
    <xf numFmtId="0" fontId="12" fillId="0" borderId="0" xfId="0" applyFont="1" applyAlignment="1">
      <alignment horizontal="left" vertical="center" indent="1"/>
    </xf>
    <xf numFmtId="0" fontId="13" fillId="0" borderId="0" xfId="0" applyFont="1" applyAlignment="1">
      <alignment horizontal="center" vertical="center"/>
    </xf>
    <xf numFmtId="0" fontId="14" fillId="0" borderId="0" xfId="0" applyFont="1" applyAlignment="1">
      <alignment horizontal="left" vertical="center" indent="1"/>
    </xf>
    <xf numFmtId="0" fontId="15" fillId="0" borderId="0" xfId="0" applyFont="1" applyAlignment="1">
      <alignment horizontal="left" vertical="center" indent="10"/>
    </xf>
    <xf numFmtId="0" fontId="15" fillId="0" borderId="0" xfId="0" applyFont="1" applyAlignment="1">
      <alignment horizontal="left" vertical="center"/>
    </xf>
    <xf numFmtId="0" fontId="13" fillId="0" borderId="0" xfId="0" applyFont="1"/>
    <xf numFmtId="0" fontId="5" fillId="0" borderId="0" xfId="0" applyFont="1" applyAlignment="1">
      <alignment horizontal="right"/>
    </xf>
    <xf numFmtId="0" fontId="16" fillId="0" borderId="0" xfId="0" applyFont="1" applyAlignment="1">
      <alignment horizontal="center" vertical="center"/>
    </xf>
    <xf numFmtId="49" fontId="17" fillId="2" borderId="0" xfId="0" applyNumberFormat="1" applyFont="1" applyFill="1" applyAlignment="1">
      <alignment horizontal="left" vertical="center" indent="1"/>
    </xf>
    <xf numFmtId="49" fontId="17" fillId="2" borderId="0" xfId="0" applyNumberFormat="1" applyFont="1" applyFill="1" applyAlignment="1">
      <alignment horizontal="center" vertical="center"/>
    </xf>
    <xf numFmtId="0" fontId="5" fillId="0" borderId="0" xfId="0" applyFont="1" applyAlignment="1">
      <alignment horizontal="left" vertical="top" indent="1"/>
    </xf>
    <xf numFmtId="0" fontId="18" fillId="0" borderId="0" xfId="0" applyFont="1" applyAlignment="1">
      <alignment horizontal="left" vertical="center" indent="1"/>
    </xf>
    <xf numFmtId="0" fontId="19" fillId="0" borderId="0" xfId="0" applyFont="1" applyAlignment="1">
      <alignment horizontal="left" vertical="center" indent="1"/>
    </xf>
    <xf numFmtId="164" fontId="20" fillId="0" borderId="0" xfId="2" applyNumberFormat="1" applyFont="1" applyAlignment="1">
      <alignment horizontal="center" vertical="center"/>
    </xf>
    <xf numFmtId="0" fontId="19" fillId="0" borderId="0" xfId="0" applyFont="1" applyAlignment="1">
      <alignment horizontal="right" vertical="center" indent="1"/>
    </xf>
    <xf numFmtId="0" fontId="19" fillId="0" borderId="0" xfId="0" applyFont="1" applyAlignment="1">
      <alignment horizontal="center" vertical="center"/>
    </xf>
    <xf numFmtId="0" fontId="19" fillId="0" borderId="0" xfId="0" applyFont="1" applyAlignment="1">
      <alignment horizontal="right" vertical="center" indent="2"/>
    </xf>
    <xf numFmtId="0" fontId="19" fillId="3" borderId="0" xfId="0" applyFont="1" applyFill="1" applyAlignment="1">
      <alignment horizontal="left" vertical="top"/>
    </xf>
    <xf numFmtId="0" fontId="19" fillId="3" borderId="0" xfId="0" applyFont="1" applyFill="1" applyAlignment="1">
      <alignment vertical="top"/>
    </xf>
    <xf numFmtId="0" fontId="21" fillId="3" borderId="0" xfId="0" applyFont="1" applyFill="1" applyAlignment="1">
      <alignment horizontal="left" vertical="top" indent="1"/>
    </xf>
    <xf numFmtId="0" fontId="22" fillId="0" borderId="0" xfId="2" applyNumberFormat="1" applyFont="1" applyAlignment="1">
      <alignment horizontal="center" wrapText="1"/>
    </xf>
    <xf numFmtId="0" fontId="23" fillId="3" borderId="0" xfId="2" applyNumberFormat="1" applyFont="1" applyFill="1" applyAlignment="1">
      <alignment horizontal="center" wrapText="1"/>
    </xf>
    <xf numFmtId="0" fontId="21" fillId="3" borderId="0" xfId="0" applyFont="1" applyFill="1" applyAlignment="1">
      <alignment horizontal="center" vertical="top"/>
    </xf>
    <xf numFmtId="0" fontId="24" fillId="0" borderId="0" xfId="2" applyNumberFormat="1" applyFont="1" applyAlignment="1">
      <alignment horizontal="center" wrapText="1"/>
    </xf>
    <xf numFmtId="0" fontId="25" fillId="0" borderId="0" xfId="2" applyNumberFormat="1" applyFont="1" applyAlignment="1">
      <alignment horizontal="center" wrapText="1"/>
    </xf>
    <xf numFmtId="49" fontId="26" fillId="0" borderId="0" xfId="0" applyNumberFormat="1" applyFont="1" applyAlignment="1">
      <alignment horizontal="left" vertical="top" indent="1"/>
    </xf>
    <xf numFmtId="49" fontId="27" fillId="2" borderId="0" xfId="0" applyNumberFormat="1" applyFont="1" applyFill="1" applyAlignment="1">
      <alignment horizontal="left" vertical="center" wrapText="1" indent="1"/>
    </xf>
    <xf numFmtId="49" fontId="28" fillId="2" borderId="0" xfId="0" applyNumberFormat="1" applyFont="1" applyFill="1" applyAlignment="1">
      <alignment horizontal="center" vertical="center" wrapText="1"/>
    </xf>
    <xf numFmtId="49" fontId="28" fillId="4" borderId="0" xfId="0" applyNumberFormat="1" applyFont="1" applyFill="1" applyAlignment="1">
      <alignment horizontal="center" vertical="center" wrapText="1"/>
    </xf>
    <xf numFmtId="0" fontId="29" fillId="0" borderId="0" xfId="0" applyFont="1" applyAlignment="1">
      <alignment horizontal="left" vertical="center"/>
    </xf>
    <xf numFmtId="49" fontId="30" fillId="0" borderId="0" xfId="0" applyNumberFormat="1" applyFont="1" applyAlignment="1">
      <alignment horizontal="center" vertical="center" wrapText="1"/>
    </xf>
    <xf numFmtId="0" fontId="5" fillId="0" borderId="1" xfId="0" applyFont="1" applyBorder="1" applyAlignment="1">
      <alignment horizontal="left" vertical="center" indent="1"/>
    </xf>
    <xf numFmtId="0" fontId="5" fillId="0" borderId="1" xfId="0" applyFont="1" applyBorder="1" applyAlignment="1">
      <alignment horizontal="center" vertical="center"/>
    </xf>
    <xf numFmtId="9" fontId="5" fillId="3" borderId="1" xfId="2" applyFont="1" applyFill="1" applyBorder="1" applyAlignment="1">
      <alignment horizontal="center" vertical="center"/>
    </xf>
    <xf numFmtId="0" fontId="12" fillId="0" borderId="0" xfId="0" applyFont="1" applyAlignment="1">
      <alignment vertical="top"/>
    </xf>
    <xf numFmtId="0" fontId="5" fillId="0" borderId="1" xfId="0" quotePrefix="1" applyFont="1" applyBorder="1" applyAlignment="1">
      <alignment horizontal="center" vertical="center"/>
    </xf>
    <xf numFmtId="49" fontId="31" fillId="0" borderId="0" xfId="0" applyNumberFormat="1" applyFont="1" applyAlignment="1">
      <alignment horizontal="center" vertical="center" wrapText="1"/>
    </xf>
    <xf numFmtId="49" fontId="32" fillId="0" borderId="0" xfId="0" applyNumberFormat="1" applyFont="1" applyAlignment="1">
      <alignment horizontal="left" vertical="top" indent="1"/>
    </xf>
    <xf numFmtId="0" fontId="33" fillId="0" borderId="0" xfId="0" applyFont="1" applyAlignment="1">
      <alignment horizontal="left" vertical="top"/>
    </xf>
    <xf numFmtId="49" fontId="32" fillId="5" borderId="1" xfId="0" applyNumberFormat="1" applyFont="1" applyFill="1" applyBorder="1" applyAlignment="1">
      <alignment horizontal="center" vertical="center"/>
    </xf>
    <xf numFmtId="9" fontId="32" fillId="5" borderId="1" xfId="2" applyFont="1" applyFill="1" applyBorder="1" applyAlignment="1">
      <alignment horizontal="center" vertical="center"/>
    </xf>
    <xf numFmtId="49" fontId="34" fillId="3" borderId="0" xfId="0" applyNumberFormat="1" applyFont="1" applyFill="1" applyAlignment="1">
      <alignment horizontal="left" vertical="top" indent="1"/>
    </xf>
    <xf numFmtId="49" fontId="35" fillId="3" borderId="0" xfId="0" applyNumberFormat="1" applyFont="1" applyFill="1" applyAlignment="1">
      <alignment horizontal="left" vertical="center" indent="1"/>
    </xf>
    <xf numFmtId="0" fontId="36" fillId="3" borderId="0" xfId="0" applyFont="1" applyFill="1" applyAlignment="1">
      <alignment horizontal="center" vertical="center"/>
    </xf>
    <xf numFmtId="9" fontId="36" fillId="3" borderId="0" xfId="0" applyNumberFormat="1" applyFont="1" applyFill="1" applyAlignment="1">
      <alignment horizontal="center" vertical="center"/>
    </xf>
    <xf numFmtId="164" fontId="36" fillId="3" borderId="0" xfId="2" applyNumberFormat="1" applyFont="1" applyFill="1" applyAlignment="1">
      <alignment horizontal="center" vertical="center"/>
    </xf>
    <xf numFmtId="9" fontId="36" fillId="3" borderId="0" xfId="2" applyFont="1" applyFill="1" applyAlignment="1">
      <alignment horizontal="center" vertical="center"/>
    </xf>
    <xf numFmtId="0" fontId="37" fillId="3" borderId="0" xfId="0" applyFont="1" applyFill="1" applyAlignment="1">
      <alignment horizontal="left" vertical="top"/>
    </xf>
    <xf numFmtId="49" fontId="38" fillId="0" borderId="0" xfId="0" applyNumberFormat="1" applyFont="1" applyAlignment="1">
      <alignment horizontal="center" vertical="top" wrapText="1"/>
    </xf>
    <xf numFmtId="0" fontId="40" fillId="0" borderId="0" xfId="0" applyFont="1" applyAlignment="1">
      <alignment vertical="top"/>
    </xf>
    <xf numFmtId="0" fontId="41" fillId="0" borderId="0" xfId="0" applyFont="1" applyAlignment="1">
      <alignment vertical="top"/>
    </xf>
    <xf numFmtId="49" fontId="41" fillId="0" borderId="0" xfId="0" applyNumberFormat="1" applyFont="1" applyAlignment="1">
      <alignment horizontal="left" vertical="top" wrapText="1"/>
    </xf>
    <xf numFmtId="49" fontId="42" fillId="0" borderId="0" xfId="0" applyNumberFormat="1" applyFont="1" applyAlignment="1">
      <alignment horizontal="left" vertical="top"/>
    </xf>
    <xf numFmtId="0" fontId="43" fillId="0" borderId="0" xfId="0" applyFont="1" applyAlignment="1">
      <alignment horizontal="left" vertical="top"/>
    </xf>
    <xf numFmtId="0" fontId="42" fillId="0" borderId="0" xfId="0" applyFont="1" applyAlignment="1">
      <alignment horizontal="left" vertical="top"/>
    </xf>
    <xf numFmtId="49" fontId="41" fillId="0" borderId="0" xfId="0" applyNumberFormat="1" applyFont="1" applyAlignment="1">
      <alignment horizontal="center" vertical="top" wrapText="1"/>
    </xf>
    <xf numFmtId="49" fontId="44" fillId="0" borderId="0" xfId="0" applyNumberFormat="1" applyFont="1" applyAlignment="1">
      <alignment horizontal="left" vertical="top"/>
    </xf>
    <xf numFmtId="0" fontId="41" fillId="0" borderId="0" xfId="0" applyFont="1" applyAlignment="1">
      <alignment horizontal="left" vertical="top"/>
    </xf>
    <xf numFmtId="0" fontId="19" fillId="0" borderId="0" xfId="0" applyFont="1" applyAlignment="1">
      <alignment horizontal="left" vertical="top" indent="1"/>
    </xf>
    <xf numFmtId="0" fontId="45" fillId="0" borderId="0" xfId="0" applyFont="1" applyAlignment="1">
      <alignment horizontal="center" vertical="center"/>
    </xf>
    <xf numFmtId="0" fontId="45" fillId="0" borderId="0" xfId="0" applyFont="1" applyAlignment="1">
      <alignment horizontal="left" vertical="center" indent="1"/>
    </xf>
    <xf numFmtId="0" fontId="19" fillId="0" borderId="0" xfId="0" applyFont="1" applyAlignment="1">
      <alignment vertical="top"/>
    </xf>
    <xf numFmtId="0" fontId="46" fillId="3" borderId="0" xfId="0" applyFont="1" applyFill="1"/>
    <xf numFmtId="49" fontId="17" fillId="2" borderId="1" xfId="0" applyNumberFormat="1" applyFont="1" applyFill="1" applyBorder="1" applyAlignment="1">
      <alignment horizontal="left" vertical="center" wrapText="1" indent="1"/>
    </xf>
    <xf numFmtId="49" fontId="47" fillId="4" borderId="1" xfId="0" applyNumberFormat="1" applyFont="1" applyFill="1" applyBorder="1" applyAlignment="1">
      <alignment horizontal="left" vertical="center" wrapText="1" indent="1"/>
    </xf>
    <xf numFmtId="0" fontId="48" fillId="3" borderId="0" xfId="0" applyFont="1" applyFill="1" applyAlignment="1">
      <alignment vertical="top"/>
    </xf>
    <xf numFmtId="0" fontId="49" fillId="3" borderId="0" xfId="0" applyFont="1" applyFill="1" applyAlignment="1">
      <alignment vertical="center"/>
    </xf>
    <xf numFmtId="0" fontId="13" fillId="0" borderId="1" xfId="0" applyFont="1" applyBorder="1" applyAlignment="1">
      <alignment horizontal="left" vertical="center" indent="1"/>
    </xf>
    <xf numFmtId="165" fontId="13" fillId="0" borderId="1" xfId="0" applyNumberFormat="1" applyFont="1" applyBorder="1" applyAlignment="1">
      <alignment horizontal="right" vertical="center" indent="1"/>
    </xf>
    <xf numFmtId="165" fontId="13" fillId="0" borderId="1" xfId="0" quotePrefix="1" applyNumberFormat="1" applyFont="1" applyBorder="1" applyAlignment="1">
      <alignment horizontal="right" vertical="center" indent="1"/>
    </xf>
    <xf numFmtId="0" fontId="50" fillId="5" borderId="1" xfId="0" applyFont="1" applyFill="1" applyBorder="1" applyAlignment="1">
      <alignment horizontal="left" vertical="center" indent="1"/>
    </xf>
    <xf numFmtId="165" fontId="50" fillId="5" borderId="1" xfId="0" applyNumberFormat="1" applyFont="1" applyFill="1" applyBorder="1" applyAlignment="1">
      <alignment horizontal="right" vertical="center" indent="1"/>
    </xf>
    <xf numFmtId="0" fontId="19" fillId="3" borderId="0" xfId="0" applyFont="1" applyFill="1" applyAlignment="1">
      <alignment vertical="center"/>
    </xf>
    <xf numFmtId="0" fontId="51" fillId="3" borderId="0" xfId="0" applyFont="1" applyFill="1" applyAlignment="1">
      <alignment vertical="center"/>
    </xf>
    <xf numFmtId="0" fontId="53" fillId="3" borderId="0" xfId="0" applyFont="1" applyFill="1" applyAlignment="1">
      <alignment vertical="center"/>
    </xf>
    <xf numFmtId="166" fontId="54" fillId="3" borderId="0" xfId="0" applyNumberFormat="1" applyFont="1" applyFill="1" applyAlignment="1">
      <alignment vertical="center"/>
    </xf>
    <xf numFmtId="0" fontId="49" fillId="3" borderId="0" xfId="0" applyFont="1" applyFill="1" applyAlignment="1">
      <alignment vertical="top"/>
    </xf>
    <xf numFmtId="49" fontId="34" fillId="0" borderId="0" xfId="0" applyNumberFormat="1" applyFont="1" applyAlignment="1">
      <alignment horizontal="left" vertical="top" indent="1"/>
    </xf>
    <xf numFmtId="0" fontId="37" fillId="0" borderId="0" xfId="0" applyFont="1" applyAlignment="1">
      <alignment horizontal="left" vertical="top"/>
    </xf>
    <xf numFmtId="0" fontId="5" fillId="0" borderId="2" xfId="0" applyFont="1" applyBorder="1" applyAlignment="1">
      <alignment horizontal="left" vertical="center" wrapText="1" indent="2"/>
    </xf>
    <xf numFmtId="0" fontId="5" fillId="0" borderId="2" xfId="0" applyFont="1" applyBorder="1" applyAlignment="1">
      <alignment horizontal="center" vertical="center"/>
    </xf>
    <xf numFmtId="0" fontId="5" fillId="0" borderId="2" xfId="0" quotePrefix="1" applyFont="1" applyBorder="1" applyAlignment="1">
      <alignment horizontal="center" vertical="center" wrapText="1"/>
    </xf>
    <xf numFmtId="0" fontId="5" fillId="0" borderId="3" xfId="0" applyFont="1" applyBorder="1" applyAlignment="1">
      <alignment horizontal="left" vertical="center" wrapText="1" indent="2"/>
    </xf>
    <xf numFmtId="0" fontId="5" fillId="0" borderId="3" xfId="0" applyFont="1" applyBorder="1" applyAlignment="1">
      <alignment horizontal="center" vertical="center"/>
    </xf>
    <xf numFmtId="49" fontId="31" fillId="0" borderId="0" xfId="0" applyNumberFormat="1" applyFont="1" applyAlignment="1">
      <alignment horizontal="left" vertical="top" wrapText="1" indent="1"/>
    </xf>
    <xf numFmtId="49" fontId="55" fillId="0" borderId="0" xfId="0" applyNumberFormat="1" applyFont="1" applyAlignment="1">
      <alignment horizontal="left" vertical="center" indent="1"/>
    </xf>
    <xf numFmtId="0" fontId="12" fillId="0" borderId="0" xfId="0" applyFont="1" applyAlignment="1">
      <alignment horizontal="left" vertical="center"/>
    </xf>
    <xf numFmtId="0" fontId="5" fillId="0" borderId="4" xfId="0" applyFont="1" applyBorder="1" applyAlignment="1">
      <alignment horizontal="left" vertical="center" wrapText="1" indent="2"/>
    </xf>
    <xf numFmtId="0" fontId="5" fillId="0" borderId="4" xfId="0" applyFont="1" applyBorder="1" applyAlignment="1">
      <alignment horizontal="center" vertical="center"/>
    </xf>
    <xf numFmtId="0" fontId="5" fillId="0" borderId="2" xfId="0" quotePrefix="1" applyFont="1" applyBorder="1" applyAlignment="1">
      <alignment horizontal="center" vertical="center"/>
    </xf>
    <xf numFmtId="0" fontId="33" fillId="0" borderId="0" xfId="0" applyFont="1" applyAlignment="1">
      <alignment vertical="top"/>
    </xf>
    <xf numFmtId="0" fontId="12" fillId="0" borderId="0" xfId="0" applyFont="1" applyAlignment="1">
      <alignment horizontal="left" vertical="top" indent="1"/>
    </xf>
    <xf numFmtId="0" fontId="12" fillId="0" borderId="0" xfId="0" applyFont="1" applyAlignment="1">
      <alignment horizontal="left" vertical="center" wrapText="1"/>
    </xf>
    <xf numFmtId="0" fontId="40" fillId="0" borderId="0" xfId="0" applyFont="1" applyAlignment="1">
      <alignment horizontal="center" vertical="center"/>
    </xf>
    <xf numFmtId="49" fontId="31" fillId="3" borderId="8" xfId="0" applyNumberFormat="1" applyFont="1" applyFill="1" applyBorder="1" applyAlignment="1">
      <alignment horizontal="left" vertical="top" wrapText="1" indent="1"/>
    </xf>
    <xf numFmtId="49" fontId="5" fillId="0" borderId="9" xfId="0" applyNumberFormat="1" applyFont="1" applyBorder="1" applyAlignment="1">
      <alignment horizontal="left" vertical="top" wrapText="1" indent="1"/>
    </xf>
    <xf numFmtId="49" fontId="31" fillId="3" borderId="7" xfId="0" applyNumberFormat="1" applyFont="1" applyFill="1" applyBorder="1" applyAlignment="1">
      <alignment horizontal="left" vertical="top" indent="1"/>
    </xf>
    <xf numFmtId="49" fontId="31" fillId="3" borderId="7" xfId="0" applyNumberFormat="1" applyFont="1" applyFill="1" applyBorder="1" applyAlignment="1">
      <alignment horizontal="left" vertical="top" wrapText="1" indent="1"/>
    </xf>
    <xf numFmtId="49" fontId="57" fillId="3" borderId="11" xfId="0" applyNumberFormat="1" applyFont="1" applyFill="1" applyBorder="1" applyAlignment="1">
      <alignment horizontal="left" vertical="top" wrapText="1" indent="1"/>
    </xf>
    <xf numFmtId="49" fontId="57" fillId="3" borderId="12" xfId="0" applyNumberFormat="1" applyFont="1" applyFill="1" applyBorder="1" applyAlignment="1">
      <alignment horizontal="left" vertical="top" wrapText="1" indent="1"/>
    </xf>
    <xf numFmtId="49" fontId="31" fillId="3" borderId="7" xfId="0" applyNumberFormat="1" applyFont="1" applyFill="1" applyBorder="1" applyAlignment="1">
      <alignment horizontal="left" vertical="top" wrapText="1" indent="2"/>
    </xf>
    <xf numFmtId="49" fontId="58" fillId="3" borderId="9" xfId="0" applyNumberFormat="1" applyFont="1" applyFill="1" applyBorder="1" applyAlignment="1">
      <alignment horizontal="left" vertical="top" wrapText="1" indent="1"/>
    </xf>
    <xf numFmtId="49" fontId="5" fillId="3" borderId="9" xfId="0" applyNumberFormat="1" applyFont="1" applyFill="1" applyBorder="1" applyAlignment="1">
      <alignment horizontal="left" vertical="top" wrapText="1" indent="1"/>
    </xf>
    <xf numFmtId="49" fontId="31" fillId="3" borderId="13" xfId="0" applyNumberFormat="1" applyFont="1" applyFill="1" applyBorder="1" applyAlignment="1">
      <alignment horizontal="left" vertical="top" wrapText="1" indent="1"/>
    </xf>
    <xf numFmtId="49" fontId="31" fillId="3" borderId="14" xfId="0" applyNumberFormat="1" applyFont="1" applyFill="1" applyBorder="1" applyAlignment="1">
      <alignment horizontal="left" vertical="top" wrapText="1" indent="1"/>
    </xf>
    <xf numFmtId="49" fontId="31" fillId="3" borderId="9" xfId="0" applyNumberFormat="1" applyFont="1" applyFill="1" applyBorder="1" applyAlignment="1">
      <alignment horizontal="left" vertical="top" wrapText="1" indent="1"/>
    </xf>
    <xf numFmtId="49" fontId="32" fillId="6" borderId="0" xfId="0" applyNumberFormat="1" applyFont="1" applyFill="1" applyAlignment="1">
      <alignment horizontal="left" vertical="top" wrapText="1" indent="1"/>
    </xf>
    <xf numFmtId="49" fontId="31" fillId="3" borderId="16" xfId="0" applyNumberFormat="1" applyFont="1" applyFill="1" applyBorder="1" applyAlignment="1">
      <alignment horizontal="left" vertical="top" wrapText="1" indent="1"/>
    </xf>
    <xf numFmtId="0" fontId="31" fillId="0" borderId="17" xfId="0" applyFont="1" applyBorder="1" applyAlignment="1">
      <alignment horizontal="left" vertical="top" indent="1"/>
    </xf>
    <xf numFmtId="49" fontId="31" fillId="3" borderId="18" xfId="0" applyNumberFormat="1" applyFont="1" applyFill="1" applyBorder="1" applyAlignment="1">
      <alignment horizontal="left" vertical="top" wrapText="1" indent="1"/>
    </xf>
    <xf numFmtId="49" fontId="31" fillId="3" borderId="18" xfId="0" applyNumberFormat="1" applyFont="1" applyFill="1" applyBorder="1" applyAlignment="1">
      <alignment horizontal="left" vertical="top" wrapText="1" indent="2"/>
    </xf>
    <xf numFmtId="49" fontId="31" fillId="3" borderId="18" xfId="0" applyNumberFormat="1" applyFont="1" applyFill="1" applyBorder="1" applyAlignment="1">
      <alignment horizontal="left" vertical="top" wrapText="1" indent="3"/>
    </xf>
    <xf numFmtId="49" fontId="31" fillId="3" borderId="16" xfId="0" applyNumberFormat="1" applyFont="1" applyFill="1" applyBorder="1" applyAlignment="1">
      <alignment horizontal="left" vertical="top" wrapText="1" indent="2"/>
    </xf>
    <xf numFmtId="0" fontId="31" fillId="0" borderId="21" xfId="0" applyFont="1" applyBorder="1" applyAlignment="1">
      <alignment horizontal="left" vertical="top" indent="1"/>
    </xf>
    <xf numFmtId="49" fontId="31" fillId="3" borderId="22" xfId="0" applyNumberFormat="1" applyFont="1" applyFill="1" applyBorder="1" applyAlignment="1">
      <alignment horizontal="left" vertical="top" wrapText="1" indent="1"/>
    </xf>
    <xf numFmtId="0" fontId="31" fillId="0" borderId="16" xfId="0" applyFont="1" applyBorder="1" applyAlignment="1">
      <alignment horizontal="left" vertical="top" wrapText="1" indent="1"/>
    </xf>
    <xf numFmtId="49" fontId="31" fillId="3" borderId="23" xfId="0" applyNumberFormat="1" applyFont="1" applyFill="1" applyBorder="1" applyAlignment="1">
      <alignment horizontal="left" vertical="top" wrapText="1" indent="1"/>
    </xf>
    <xf numFmtId="0" fontId="56" fillId="0" borderId="19" xfId="0" applyFont="1" applyBorder="1" applyAlignment="1">
      <alignment horizontal="left" vertical="top" wrapText="1" indent="1"/>
    </xf>
    <xf numFmtId="49" fontId="31" fillId="3" borderId="24" xfId="0" applyNumberFormat="1" applyFont="1" applyFill="1" applyBorder="1" applyAlignment="1">
      <alignment horizontal="left" vertical="top" wrapText="1" indent="2"/>
    </xf>
    <xf numFmtId="49" fontId="56" fillId="3" borderId="19" xfId="0" applyNumberFormat="1" applyFont="1" applyFill="1" applyBorder="1" applyAlignment="1">
      <alignment horizontal="left" vertical="top" wrapText="1" indent="1"/>
    </xf>
    <xf numFmtId="49" fontId="5" fillId="0" borderId="26" xfId="0" applyNumberFormat="1" applyFont="1" applyBorder="1" applyAlignment="1">
      <alignment horizontal="left" vertical="top" wrapText="1" indent="1"/>
    </xf>
    <xf numFmtId="0" fontId="31" fillId="0" borderId="25" xfId="0" applyFont="1" applyBorder="1" applyAlignment="1">
      <alignment horizontal="left" vertical="top" indent="1"/>
    </xf>
    <xf numFmtId="49" fontId="31" fillId="3" borderId="27" xfId="0" applyNumberFormat="1" applyFont="1" applyFill="1" applyBorder="1" applyAlignment="1">
      <alignment horizontal="left" vertical="top" wrapText="1" indent="1"/>
    </xf>
    <xf numFmtId="49" fontId="31" fillId="3" borderId="27" xfId="0" applyNumberFormat="1" applyFont="1" applyFill="1" applyBorder="1" applyAlignment="1">
      <alignment horizontal="left" vertical="top" wrapText="1" indent="2"/>
    </xf>
    <xf numFmtId="49" fontId="31" fillId="0" borderId="27" xfId="0" applyNumberFormat="1" applyFont="1" applyBorder="1" applyAlignment="1">
      <alignment horizontal="left" vertical="top" wrapText="1" indent="1"/>
    </xf>
    <xf numFmtId="0" fontId="5" fillId="0" borderId="26" xfId="0" applyFont="1" applyBorder="1" applyAlignment="1">
      <alignment horizontal="left" vertical="top" indent="1"/>
    </xf>
    <xf numFmtId="0" fontId="5" fillId="0" borderId="17" xfId="0" applyFont="1" applyBorder="1" applyAlignment="1">
      <alignment horizontal="left" vertical="top" indent="1"/>
    </xf>
    <xf numFmtId="0" fontId="5" fillId="0" borderId="31" xfId="0" applyFont="1" applyBorder="1" applyAlignment="1">
      <alignment horizontal="left" vertical="top" indent="1"/>
    </xf>
    <xf numFmtId="49" fontId="31" fillId="0" borderId="14" xfId="0" applyNumberFormat="1" applyFont="1" applyBorder="1" applyAlignment="1">
      <alignment horizontal="left" vertical="top" wrapText="1" indent="1"/>
    </xf>
    <xf numFmtId="0" fontId="5" fillId="3" borderId="8" xfId="0" applyFont="1" applyFill="1" applyBorder="1" applyAlignment="1">
      <alignment horizontal="left" vertical="top" indent="1"/>
    </xf>
    <xf numFmtId="49" fontId="31" fillId="0" borderId="18" xfId="0" applyNumberFormat="1" applyFont="1" applyBorder="1" applyAlignment="1">
      <alignment horizontal="left" vertical="top" wrapText="1" indent="1"/>
    </xf>
    <xf numFmtId="0" fontId="5" fillId="0" borderId="33" xfId="0" applyFont="1" applyBorder="1" applyAlignment="1">
      <alignment horizontal="left" vertical="top" indent="1"/>
    </xf>
    <xf numFmtId="3" fontId="31" fillId="3" borderId="27" xfId="0" applyNumberFormat="1" applyFont="1" applyFill="1" applyBorder="1" applyAlignment="1">
      <alignment horizontal="left" vertical="top" wrapText="1" indent="2"/>
    </xf>
    <xf numFmtId="49" fontId="31" fillId="3" borderId="27" xfId="0" applyNumberFormat="1" applyFont="1" applyFill="1" applyBorder="1" applyAlignment="1">
      <alignment horizontal="left" vertical="top" wrapText="1" indent="3"/>
    </xf>
    <xf numFmtId="3" fontId="31" fillId="3" borderId="18" xfId="0" applyNumberFormat="1" applyFont="1" applyFill="1" applyBorder="1" applyAlignment="1">
      <alignment horizontal="left" vertical="top" wrapText="1" indent="2"/>
    </xf>
    <xf numFmtId="0" fontId="31" fillId="0" borderId="26" xfId="0" applyFont="1" applyBorder="1" applyAlignment="1">
      <alignment horizontal="left" vertical="top" indent="1"/>
    </xf>
    <xf numFmtId="49" fontId="31" fillId="3" borderId="34" xfId="0" applyNumberFormat="1" applyFont="1" applyFill="1" applyBorder="1" applyAlignment="1">
      <alignment horizontal="left" vertical="top" wrapText="1" indent="1"/>
    </xf>
    <xf numFmtId="49" fontId="31" fillId="3" borderId="34" xfId="0" applyNumberFormat="1" applyFont="1" applyFill="1" applyBorder="1" applyAlignment="1">
      <alignment horizontal="left" vertical="top" wrapText="1" indent="2"/>
    </xf>
    <xf numFmtId="0" fontId="31" fillId="0" borderId="35" xfId="0" applyFont="1" applyBorder="1" applyAlignment="1">
      <alignment horizontal="left" vertical="top" indent="1"/>
    </xf>
    <xf numFmtId="49" fontId="31" fillId="3" borderId="39" xfId="0" applyNumberFormat="1" applyFont="1" applyFill="1" applyBorder="1" applyAlignment="1">
      <alignment horizontal="left" vertical="top" wrapText="1" indent="2"/>
    </xf>
    <xf numFmtId="49" fontId="31" fillId="3" borderId="44" xfId="0" applyNumberFormat="1" applyFont="1" applyFill="1" applyBorder="1" applyAlignment="1">
      <alignment horizontal="left" vertical="top" wrapText="1" indent="2"/>
    </xf>
    <xf numFmtId="49" fontId="31" fillId="3" borderId="37" xfId="0" applyNumberFormat="1" applyFont="1" applyFill="1" applyBorder="1" applyAlignment="1">
      <alignment horizontal="left" vertical="top" wrapText="1" indent="2"/>
    </xf>
    <xf numFmtId="0" fontId="31" fillId="0" borderId="45" xfId="0" applyFont="1" applyBorder="1" applyAlignment="1">
      <alignment horizontal="left" vertical="top" indent="1"/>
    </xf>
    <xf numFmtId="49" fontId="31" fillId="3" borderId="37" xfId="0" applyNumberFormat="1" applyFont="1" applyFill="1" applyBorder="1" applyAlignment="1">
      <alignment horizontal="left" vertical="top" wrapText="1" indent="3"/>
    </xf>
    <xf numFmtId="49" fontId="31" fillId="0" borderId="37" xfId="0" applyNumberFormat="1" applyFont="1" applyBorder="1" applyAlignment="1">
      <alignment horizontal="left" vertical="top" wrapText="1" indent="3"/>
    </xf>
    <xf numFmtId="49" fontId="5" fillId="0" borderId="0" xfId="0" applyNumberFormat="1" applyFont="1" applyAlignment="1">
      <alignment horizontal="left" vertical="top" indent="1"/>
    </xf>
    <xf numFmtId="49" fontId="31" fillId="0" borderId="16" xfId="0" applyNumberFormat="1" applyFont="1" applyBorder="1" applyAlignment="1">
      <alignment horizontal="left" vertical="top" indent="1"/>
    </xf>
    <xf numFmtId="0" fontId="31" fillId="0" borderId="47" xfId="0" applyFont="1" applyBorder="1" applyAlignment="1">
      <alignment horizontal="left" vertical="top" indent="1"/>
    </xf>
    <xf numFmtId="0" fontId="5" fillId="0" borderId="32" xfId="0" applyFont="1" applyBorder="1" applyAlignment="1">
      <alignment horizontal="left" vertical="top" indent="1"/>
    </xf>
    <xf numFmtId="49" fontId="31" fillId="3" borderId="49" xfId="0" applyNumberFormat="1" applyFont="1" applyFill="1" applyBorder="1" applyAlignment="1">
      <alignment horizontal="left" vertical="top" wrapText="1" indent="1"/>
    </xf>
    <xf numFmtId="49" fontId="31" fillId="3" borderId="50" xfId="0" applyNumberFormat="1" applyFont="1" applyFill="1" applyBorder="1" applyAlignment="1">
      <alignment horizontal="left" vertical="top" wrapText="1" indent="1"/>
    </xf>
    <xf numFmtId="0" fontId="5" fillId="0" borderId="51" xfId="0" applyFont="1" applyBorder="1" applyAlignment="1">
      <alignment horizontal="left" vertical="top" indent="1"/>
    </xf>
    <xf numFmtId="3" fontId="31" fillId="3" borderId="55" xfId="0" applyNumberFormat="1" applyFont="1" applyFill="1" applyBorder="1" applyAlignment="1">
      <alignment horizontal="left" vertical="top" wrapText="1" indent="2"/>
    </xf>
    <xf numFmtId="0" fontId="5" fillId="0" borderId="57" xfId="0" applyFont="1" applyBorder="1" applyAlignment="1">
      <alignment horizontal="left" vertical="top" indent="1"/>
    </xf>
    <xf numFmtId="0" fontId="5" fillId="0" borderId="58" xfId="0" applyFont="1" applyBorder="1" applyAlignment="1">
      <alignment horizontal="left" vertical="top" indent="1"/>
    </xf>
    <xf numFmtId="0" fontId="5" fillId="0" borderId="8" xfId="0" applyFont="1" applyBorder="1" applyAlignment="1">
      <alignment horizontal="left" vertical="top" indent="1"/>
    </xf>
    <xf numFmtId="0" fontId="5" fillId="0" borderId="33" xfId="0" applyFont="1" applyBorder="1" applyAlignment="1">
      <alignment horizontal="left" vertical="top" wrapText="1" indent="1"/>
    </xf>
    <xf numFmtId="49" fontId="31" fillId="3" borderId="59" xfId="0" applyNumberFormat="1" applyFont="1" applyFill="1" applyBorder="1" applyAlignment="1">
      <alignment horizontal="left" vertical="top" wrapText="1" indent="1"/>
    </xf>
    <xf numFmtId="0" fontId="5" fillId="0" borderId="60" xfId="0" applyFont="1" applyBorder="1" applyAlignment="1">
      <alignment horizontal="left" vertical="top" wrapText="1" indent="1"/>
    </xf>
    <xf numFmtId="49" fontId="31" fillId="3" borderId="61" xfId="0" applyNumberFormat="1" applyFont="1" applyFill="1" applyBorder="1" applyAlignment="1">
      <alignment horizontal="left" vertical="top" wrapText="1" indent="2"/>
    </xf>
    <xf numFmtId="49" fontId="31" fillId="3" borderId="61" xfId="0" applyNumberFormat="1" applyFont="1" applyFill="1" applyBorder="1" applyAlignment="1">
      <alignment horizontal="left" vertical="top" wrapText="1" indent="3"/>
    </xf>
    <xf numFmtId="0" fontId="5" fillId="0" borderId="63" xfId="0" applyFont="1" applyBorder="1" applyAlignment="1">
      <alignment horizontal="left" vertical="top" indent="1"/>
    </xf>
    <xf numFmtId="49" fontId="31" fillId="3" borderId="61" xfId="0" applyNumberFormat="1" applyFont="1" applyFill="1" applyBorder="1" applyAlignment="1">
      <alignment horizontal="left" vertical="top" wrapText="1" indent="1"/>
    </xf>
    <xf numFmtId="0" fontId="5" fillId="0" borderId="64" xfId="0" applyFont="1" applyBorder="1" applyAlignment="1">
      <alignment horizontal="left" vertical="top" indent="1"/>
    </xf>
    <xf numFmtId="0" fontId="5" fillId="0" borderId="66" xfId="0" applyFont="1" applyBorder="1" applyAlignment="1">
      <alignment horizontal="left" vertical="top" indent="1"/>
    </xf>
    <xf numFmtId="0" fontId="5" fillId="0" borderId="68" xfId="0" applyFont="1" applyBorder="1" applyAlignment="1">
      <alignment horizontal="left" vertical="top" indent="1"/>
    </xf>
    <xf numFmtId="49" fontId="31" fillId="3" borderId="21" xfId="0" applyNumberFormat="1" applyFont="1" applyFill="1" applyBorder="1" applyAlignment="1">
      <alignment horizontal="left" vertical="top" wrapText="1" indent="2"/>
    </xf>
    <xf numFmtId="0" fontId="5" fillId="0" borderId="35" xfId="0" applyFont="1" applyBorder="1" applyAlignment="1">
      <alignment horizontal="left" vertical="top" indent="1"/>
    </xf>
    <xf numFmtId="0" fontId="31" fillId="0" borderId="0" xfId="0" applyFont="1" applyAlignment="1">
      <alignment horizontal="left" vertical="top" wrapText="1" indent="1"/>
    </xf>
    <xf numFmtId="0" fontId="5" fillId="3" borderId="71" xfId="0" applyFont="1" applyFill="1" applyBorder="1" applyAlignment="1">
      <alignment horizontal="left" vertical="top" indent="1"/>
    </xf>
    <xf numFmtId="0" fontId="5" fillId="0" borderId="72" xfId="0" applyFont="1" applyBorder="1" applyAlignment="1">
      <alignment horizontal="left" vertical="top" indent="1"/>
    </xf>
    <xf numFmtId="0" fontId="5" fillId="0" borderId="73" xfId="0" applyFont="1" applyBorder="1" applyAlignment="1">
      <alignment horizontal="left" vertical="top" indent="1"/>
    </xf>
    <xf numFmtId="49" fontId="31" fillId="3" borderId="74" xfId="0" applyNumberFormat="1" applyFont="1" applyFill="1" applyBorder="1" applyAlignment="1">
      <alignment horizontal="left" vertical="top" wrapText="1" indent="1"/>
    </xf>
    <xf numFmtId="49" fontId="31" fillId="3" borderId="75" xfId="0" applyNumberFormat="1" applyFont="1" applyFill="1" applyBorder="1" applyAlignment="1">
      <alignment horizontal="left" vertical="top" wrapText="1" indent="2"/>
    </xf>
    <xf numFmtId="49" fontId="31" fillId="3" borderId="76" xfId="0" applyNumberFormat="1" applyFont="1" applyFill="1" applyBorder="1" applyAlignment="1">
      <alignment horizontal="left" vertical="top" wrapText="1" indent="1"/>
    </xf>
    <xf numFmtId="0" fontId="31" fillId="0" borderId="9" xfId="0" applyFont="1" applyBorder="1" applyAlignment="1">
      <alignment horizontal="left" vertical="top" wrapText="1" indent="1"/>
    </xf>
    <xf numFmtId="49" fontId="31" fillId="3" borderId="77" xfId="0" applyNumberFormat="1" applyFont="1" applyFill="1" applyBorder="1" applyAlignment="1">
      <alignment horizontal="left" vertical="top" wrapText="1" indent="1"/>
    </xf>
    <xf numFmtId="49" fontId="31" fillId="3" borderId="78" xfId="0" applyNumberFormat="1" applyFont="1" applyFill="1" applyBorder="1" applyAlignment="1">
      <alignment horizontal="left" vertical="top" wrapText="1" indent="1"/>
    </xf>
    <xf numFmtId="0" fontId="31" fillId="0" borderId="18" xfId="0" applyFont="1" applyBorder="1" applyAlignment="1">
      <alignment horizontal="left" vertical="top" indent="1"/>
    </xf>
    <xf numFmtId="0" fontId="5" fillId="3" borderId="79" xfId="0" applyFont="1" applyFill="1" applyBorder="1" applyAlignment="1">
      <alignment horizontal="left" vertical="top" indent="1"/>
    </xf>
    <xf numFmtId="0" fontId="31" fillId="0" borderId="19" xfId="0" applyFont="1" applyBorder="1" applyAlignment="1">
      <alignment horizontal="left" vertical="top" indent="1"/>
    </xf>
    <xf numFmtId="0" fontId="31" fillId="0" borderId="16" xfId="0" applyFont="1" applyBorder="1" applyAlignment="1">
      <alignment horizontal="left" vertical="top" indent="1"/>
    </xf>
    <xf numFmtId="0" fontId="5" fillId="3" borderId="61" xfId="0" applyFont="1" applyFill="1" applyBorder="1" applyAlignment="1">
      <alignment horizontal="left" vertical="top" indent="2"/>
    </xf>
    <xf numFmtId="0" fontId="5" fillId="3" borderId="61" xfId="0" applyFont="1" applyFill="1" applyBorder="1" applyAlignment="1">
      <alignment horizontal="left" vertical="top" indent="3"/>
    </xf>
    <xf numFmtId="0" fontId="31" fillId="0" borderId="80" xfId="0" applyFont="1" applyBorder="1" applyAlignment="1">
      <alignment horizontal="left" vertical="top" indent="1"/>
    </xf>
    <xf numFmtId="0" fontId="60" fillId="3" borderId="81" xfId="0" applyFont="1" applyFill="1" applyBorder="1" applyAlignment="1">
      <alignment horizontal="left" vertical="top" indent="1"/>
    </xf>
    <xf numFmtId="0" fontId="60" fillId="3" borderId="83" xfId="0" applyFont="1" applyFill="1" applyBorder="1" applyAlignment="1">
      <alignment horizontal="left" vertical="top" indent="1"/>
    </xf>
    <xf numFmtId="49" fontId="31" fillId="3" borderId="84" xfId="0" applyNumberFormat="1" applyFont="1" applyFill="1" applyBorder="1" applyAlignment="1">
      <alignment horizontal="left" vertical="top" wrapText="1" indent="1"/>
    </xf>
    <xf numFmtId="49" fontId="31" fillId="3" borderId="85" xfId="0" applyNumberFormat="1" applyFont="1" applyFill="1" applyBorder="1" applyAlignment="1">
      <alignment horizontal="left" vertical="top" wrapText="1" indent="1"/>
    </xf>
    <xf numFmtId="49" fontId="31" fillId="3" borderId="21" xfId="0" applyNumberFormat="1" applyFont="1" applyFill="1" applyBorder="1" applyAlignment="1">
      <alignment horizontal="left" vertical="top" wrapText="1" indent="1"/>
    </xf>
    <xf numFmtId="49" fontId="31" fillId="3" borderId="88" xfId="0" applyNumberFormat="1" applyFont="1" applyFill="1" applyBorder="1" applyAlignment="1">
      <alignment horizontal="left" vertical="top" wrapText="1" indent="1"/>
    </xf>
    <xf numFmtId="49" fontId="31" fillId="3" borderId="24" xfId="0" applyNumberFormat="1" applyFont="1" applyFill="1" applyBorder="1" applyAlignment="1">
      <alignment horizontal="left" vertical="top" wrapText="1" indent="1"/>
    </xf>
    <xf numFmtId="49" fontId="31" fillId="0" borderId="61" xfId="0" applyNumberFormat="1" applyFont="1" applyBorder="1" applyAlignment="1">
      <alignment horizontal="left" vertical="top" wrapText="1" indent="1"/>
    </xf>
    <xf numFmtId="49" fontId="31" fillId="0" borderId="61" xfId="0" applyNumberFormat="1" applyFont="1" applyBorder="1" applyAlignment="1">
      <alignment horizontal="left" vertical="top" wrapText="1" indent="2"/>
    </xf>
    <xf numFmtId="49" fontId="31" fillId="3" borderId="93" xfId="0" applyNumberFormat="1" applyFont="1" applyFill="1" applyBorder="1" applyAlignment="1">
      <alignment horizontal="left" vertical="top" wrapText="1" indent="1"/>
    </xf>
    <xf numFmtId="49" fontId="31" fillId="0" borderId="61" xfId="0" applyNumberFormat="1" applyFont="1" applyBorder="1" applyAlignment="1">
      <alignment horizontal="left" vertical="top" wrapText="1" indent="3"/>
    </xf>
    <xf numFmtId="49" fontId="31" fillId="3" borderId="97" xfId="0" applyNumberFormat="1" applyFont="1" applyFill="1" applyBorder="1" applyAlignment="1">
      <alignment horizontal="left" vertical="top" wrapText="1" indent="1"/>
    </xf>
    <xf numFmtId="49" fontId="31" fillId="3" borderId="35" xfId="0" applyNumberFormat="1" applyFont="1" applyFill="1" applyBorder="1" applyAlignment="1">
      <alignment horizontal="left" vertical="top" wrapText="1" indent="1"/>
    </xf>
    <xf numFmtId="49" fontId="5" fillId="3" borderId="61" xfId="0" applyNumberFormat="1" applyFont="1" applyFill="1" applyBorder="1" applyAlignment="1">
      <alignment horizontal="left" vertical="top" wrapText="1" indent="2"/>
    </xf>
    <xf numFmtId="49" fontId="31" fillId="3" borderId="100" xfId="0" applyNumberFormat="1" applyFont="1" applyFill="1" applyBorder="1" applyAlignment="1">
      <alignment horizontal="left" vertical="top" wrapText="1" indent="1"/>
    </xf>
    <xf numFmtId="49" fontId="31" fillId="3" borderId="101" xfId="0" applyNumberFormat="1" applyFont="1" applyFill="1" applyBorder="1" applyAlignment="1">
      <alignment horizontal="left" vertical="top" wrapText="1" indent="1"/>
    </xf>
    <xf numFmtId="49" fontId="31" fillId="3" borderId="103" xfId="0" applyNumberFormat="1" applyFont="1" applyFill="1" applyBorder="1" applyAlignment="1">
      <alignment horizontal="left" vertical="top" wrapText="1" indent="1"/>
    </xf>
    <xf numFmtId="49" fontId="31" fillId="3" borderId="28" xfId="0" applyNumberFormat="1" applyFont="1" applyFill="1" applyBorder="1" applyAlignment="1">
      <alignment horizontal="left" vertical="top" wrapText="1" indent="1"/>
    </xf>
    <xf numFmtId="49" fontId="31" fillId="3" borderId="5" xfId="0" applyNumberFormat="1" applyFont="1" applyFill="1" applyBorder="1" applyAlignment="1">
      <alignment horizontal="left" vertical="top" wrapText="1" indent="1"/>
    </xf>
    <xf numFmtId="49" fontId="31" fillId="3" borderId="33" xfId="0" applyNumberFormat="1" applyFont="1" applyFill="1" applyBorder="1" applyAlignment="1">
      <alignment horizontal="left" vertical="top" wrapText="1" indent="1"/>
    </xf>
    <xf numFmtId="49" fontId="31" fillId="3" borderId="106" xfId="0" applyNumberFormat="1" applyFont="1" applyFill="1" applyBorder="1" applyAlignment="1">
      <alignment horizontal="left" vertical="top" wrapText="1" indent="1"/>
    </xf>
    <xf numFmtId="49" fontId="31" fillId="3" borderId="0" xfId="0" applyNumberFormat="1" applyFont="1" applyFill="1" applyAlignment="1">
      <alignment horizontal="left" vertical="top" wrapText="1" indent="1"/>
    </xf>
    <xf numFmtId="49" fontId="31" fillId="3" borderId="109" xfId="0" applyNumberFormat="1" applyFont="1" applyFill="1" applyBorder="1" applyAlignment="1">
      <alignment horizontal="left" vertical="top" wrapText="1" indent="1"/>
    </xf>
    <xf numFmtId="49" fontId="31" fillId="3" borderId="110" xfId="0" applyNumberFormat="1" applyFont="1" applyFill="1" applyBorder="1" applyAlignment="1">
      <alignment horizontal="left" vertical="top" wrapText="1" indent="1"/>
    </xf>
    <xf numFmtId="49" fontId="31" fillId="3" borderId="112" xfId="0" applyNumberFormat="1" applyFont="1" applyFill="1" applyBorder="1" applyAlignment="1">
      <alignment horizontal="left" vertical="top" wrapText="1" indent="1"/>
    </xf>
    <xf numFmtId="49" fontId="31" fillId="3" borderId="57" xfId="0" applyNumberFormat="1" applyFont="1" applyFill="1" applyBorder="1" applyAlignment="1">
      <alignment horizontal="left" vertical="top" wrapText="1" indent="1"/>
    </xf>
    <xf numFmtId="49" fontId="31" fillId="3" borderId="116" xfId="0" applyNumberFormat="1" applyFont="1" applyFill="1" applyBorder="1" applyAlignment="1">
      <alignment horizontal="left" vertical="top" wrapText="1" indent="1"/>
    </xf>
    <xf numFmtId="49" fontId="31" fillId="0" borderId="117" xfId="0" applyNumberFormat="1" applyFont="1" applyBorder="1" applyAlignment="1">
      <alignment horizontal="left" vertical="top" wrapText="1" indent="1"/>
    </xf>
    <xf numFmtId="49" fontId="31" fillId="0" borderId="120" xfId="0" applyNumberFormat="1" applyFont="1" applyBorder="1" applyAlignment="1">
      <alignment horizontal="left" vertical="top" wrapText="1" indent="1"/>
    </xf>
    <xf numFmtId="49" fontId="31" fillId="3" borderId="10" xfId="0" applyNumberFormat="1" applyFont="1" applyFill="1" applyBorder="1" applyAlignment="1">
      <alignment horizontal="left" vertical="top" wrapText="1" indent="1"/>
    </xf>
    <xf numFmtId="49" fontId="31" fillId="0" borderId="30" xfId="0" applyNumberFormat="1" applyFont="1" applyBorder="1" applyAlignment="1">
      <alignment horizontal="left" vertical="top" wrapText="1" indent="1"/>
    </xf>
    <xf numFmtId="49" fontId="31" fillId="3" borderId="56" xfId="0" applyNumberFormat="1" applyFont="1" applyFill="1" applyBorder="1" applyAlignment="1">
      <alignment horizontal="left" vertical="top" wrapText="1" indent="1"/>
    </xf>
    <xf numFmtId="49" fontId="31" fillId="0" borderId="57" xfId="0" applyNumberFormat="1" applyFont="1" applyBorder="1" applyAlignment="1">
      <alignment horizontal="left" vertical="top" wrapText="1" indent="1"/>
    </xf>
    <xf numFmtId="0" fontId="31" fillId="0" borderId="8" xfId="0" applyFont="1" applyBorder="1" applyAlignment="1">
      <alignment horizontal="left" vertical="top" indent="1"/>
    </xf>
    <xf numFmtId="49" fontId="31" fillId="3" borderId="73" xfId="0" applyNumberFormat="1" applyFont="1" applyFill="1" applyBorder="1" applyAlignment="1">
      <alignment horizontal="left" vertical="top" wrapText="1" indent="1"/>
    </xf>
    <xf numFmtId="0" fontId="31" fillId="0" borderId="122" xfId="0" applyFont="1" applyBorder="1" applyAlignment="1">
      <alignment horizontal="left" vertical="top" indent="1"/>
    </xf>
    <xf numFmtId="0" fontId="56" fillId="0" borderId="10" xfId="0" applyFont="1" applyBorder="1" applyAlignment="1">
      <alignment horizontal="left" vertical="top" indent="1"/>
    </xf>
    <xf numFmtId="0" fontId="56" fillId="0" borderId="19" xfId="0" applyFont="1" applyBorder="1" applyAlignment="1">
      <alignment horizontal="left" vertical="top" indent="1"/>
    </xf>
    <xf numFmtId="49" fontId="31" fillId="3" borderId="71" xfId="0" applyNumberFormat="1" applyFont="1" applyFill="1" applyBorder="1" applyAlignment="1">
      <alignment horizontal="left" vertical="top" wrapText="1" indent="2"/>
    </xf>
    <xf numFmtId="0" fontId="31" fillId="0" borderId="8" xfId="0" applyFont="1" applyBorder="1" applyAlignment="1">
      <alignment horizontal="left" vertical="top" wrapText="1" indent="1"/>
    </xf>
    <xf numFmtId="49" fontId="31" fillId="3" borderId="27" xfId="0" applyNumberFormat="1" applyFont="1" applyFill="1" applyBorder="1" applyAlignment="1">
      <alignment horizontal="left" vertical="center" wrapText="1" indent="1"/>
    </xf>
    <xf numFmtId="0" fontId="31" fillId="0" borderId="84" xfId="0" applyFont="1" applyBorder="1" applyAlignment="1">
      <alignment horizontal="left" vertical="top" indent="1"/>
    </xf>
    <xf numFmtId="0" fontId="31" fillId="0" borderId="17" xfId="0" applyFont="1" applyBorder="1" applyAlignment="1">
      <alignment horizontal="left" vertical="top" wrapText="1" indent="1"/>
    </xf>
    <xf numFmtId="49" fontId="31" fillId="3" borderId="26" xfId="0" applyNumberFormat="1" applyFont="1" applyFill="1" applyBorder="1" applyAlignment="1">
      <alignment horizontal="left" vertical="center" wrapText="1" indent="1"/>
    </xf>
    <xf numFmtId="49" fontId="31" fillId="3" borderId="126" xfId="0" applyNumberFormat="1" applyFont="1" applyFill="1" applyBorder="1" applyAlignment="1">
      <alignment horizontal="left" vertical="top" wrapText="1" indent="1"/>
    </xf>
    <xf numFmtId="49" fontId="31" fillId="3" borderId="127" xfId="0" applyNumberFormat="1" applyFont="1" applyFill="1" applyBorder="1" applyAlignment="1">
      <alignment horizontal="left" vertical="center" wrapText="1" indent="1"/>
    </xf>
    <xf numFmtId="49" fontId="31" fillId="3" borderId="1" xfId="0" applyNumberFormat="1" applyFont="1" applyFill="1" applyBorder="1" applyAlignment="1">
      <alignment horizontal="left" vertical="center" wrapText="1" indent="2"/>
    </xf>
    <xf numFmtId="49" fontId="31" fillId="3" borderId="1" xfId="0" applyNumberFormat="1" applyFont="1" applyFill="1" applyBorder="1" applyAlignment="1">
      <alignment horizontal="left" vertical="center" wrapText="1" indent="1"/>
    </xf>
    <xf numFmtId="49" fontId="31" fillId="3" borderId="1" xfId="0" applyNumberFormat="1" applyFont="1" applyFill="1" applyBorder="1" applyAlignment="1">
      <alignment horizontal="left" vertical="center" wrapText="1" indent="3"/>
    </xf>
    <xf numFmtId="49" fontId="31" fillId="3" borderId="128" xfId="0" applyNumberFormat="1" applyFont="1" applyFill="1" applyBorder="1" applyAlignment="1">
      <alignment horizontal="left" vertical="center" wrapText="1" indent="2"/>
    </xf>
    <xf numFmtId="49" fontId="31" fillId="0" borderId="84" xfId="0" applyNumberFormat="1" applyFont="1" applyBorder="1" applyAlignment="1">
      <alignment horizontal="left" vertical="top" wrapText="1" indent="1"/>
    </xf>
    <xf numFmtId="49" fontId="31" fillId="3" borderId="129" xfId="0" applyNumberFormat="1" applyFont="1" applyFill="1" applyBorder="1" applyAlignment="1">
      <alignment horizontal="left" vertical="center" wrapText="1" indent="1"/>
    </xf>
    <xf numFmtId="49" fontId="31" fillId="3" borderId="130" xfId="0" applyNumberFormat="1" applyFont="1" applyFill="1" applyBorder="1" applyAlignment="1">
      <alignment horizontal="left" vertical="center" wrapText="1" indent="1"/>
    </xf>
    <xf numFmtId="49" fontId="31" fillId="3" borderId="130" xfId="0" applyNumberFormat="1" applyFont="1" applyFill="1" applyBorder="1" applyAlignment="1">
      <alignment horizontal="left" vertical="center" wrapText="1" indent="2"/>
    </xf>
    <xf numFmtId="49" fontId="31" fillId="3" borderId="124" xfId="0" applyNumberFormat="1" applyFont="1" applyFill="1" applyBorder="1" applyAlignment="1">
      <alignment horizontal="left" vertical="center" wrapText="1" indent="2"/>
    </xf>
    <xf numFmtId="49" fontId="31" fillId="3" borderId="42" xfId="0" applyNumberFormat="1" applyFont="1" applyFill="1" applyBorder="1" applyAlignment="1">
      <alignment horizontal="left" vertical="center" wrapText="1" indent="1"/>
    </xf>
    <xf numFmtId="49" fontId="31" fillId="3" borderId="27" xfId="0" applyNumberFormat="1" applyFont="1" applyFill="1" applyBorder="1" applyAlignment="1">
      <alignment horizontal="center" vertical="center" wrapText="1"/>
    </xf>
    <xf numFmtId="49" fontId="32" fillId="6" borderId="6" xfId="0" applyNumberFormat="1" applyFont="1" applyFill="1" applyBorder="1" applyAlignment="1">
      <alignment horizontal="center" vertical="center" wrapText="1"/>
    </xf>
    <xf numFmtId="49" fontId="31" fillId="3" borderId="131" xfId="0" applyNumberFormat="1" applyFont="1" applyFill="1" applyBorder="1" applyAlignment="1">
      <alignment horizontal="center" vertical="center" wrapText="1"/>
    </xf>
    <xf numFmtId="49" fontId="31" fillId="3" borderId="132" xfId="0" applyNumberFormat="1" applyFont="1" applyFill="1" applyBorder="1" applyAlignment="1">
      <alignment horizontal="center" vertical="center" wrapText="1"/>
    </xf>
    <xf numFmtId="49" fontId="31" fillId="3" borderId="133" xfId="0" applyNumberFormat="1" applyFont="1" applyFill="1" applyBorder="1" applyAlignment="1">
      <alignment horizontal="center" vertical="center" wrapText="1"/>
    </xf>
    <xf numFmtId="49" fontId="31" fillId="3" borderId="134" xfId="0" applyNumberFormat="1" applyFont="1" applyFill="1" applyBorder="1" applyAlignment="1">
      <alignment horizontal="center" vertical="center" wrapText="1"/>
    </xf>
    <xf numFmtId="49" fontId="31" fillId="3" borderId="135" xfId="0" applyNumberFormat="1" applyFont="1" applyFill="1" applyBorder="1" applyAlignment="1">
      <alignment horizontal="center" vertical="center" wrapText="1"/>
    </xf>
    <xf numFmtId="49" fontId="31" fillId="3" borderId="136" xfId="0" applyNumberFormat="1" applyFont="1" applyFill="1" applyBorder="1" applyAlignment="1">
      <alignment horizontal="center" vertical="center" wrapText="1"/>
    </xf>
    <xf numFmtId="49" fontId="31" fillId="3" borderId="138" xfId="0" applyNumberFormat="1" applyFont="1" applyFill="1" applyBorder="1" applyAlignment="1">
      <alignment horizontal="center" vertical="center" wrapText="1"/>
    </xf>
    <xf numFmtId="49" fontId="31" fillId="3" borderId="139" xfId="0" applyNumberFormat="1" applyFont="1" applyFill="1" applyBorder="1" applyAlignment="1">
      <alignment horizontal="center" vertical="center" wrapText="1"/>
    </xf>
    <xf numFmtId="49" fontId="31" fillId="0" borderId="140" xfId="0" applyNumberFormat="1" applyFont="1" applyBorder="1" applyAlignment="1">
      <alignment horizontal="center" vertical="center" wrapText="1"/>
    </xf>
    <xf numFmtId="49" fontId="31" fillId="0" borderId="141" xfId="0" applyNumberFormat="1" applyFont="1" applyBorder="1" applyAlignment="1">
      <alignment horizontal="center" vertical="center" wrapText="1"/>
    </xf>
    <xf numFmtId="49" fontId="31" fillId="3" borderId="142" xfId="0" applyNumberFormat="1" applyFont="1" applyFill="1" applyBorder="1" applyAlignment="1">
      <alignment horizontal="center" vertical="center" wrapText="1"/>
    </xf>
    <xf numFmtId="49" fontId="31" fillId="0" borderId="142" xfId="0" applyNumberFormat="1" applyFont="1" applyBorder="1" applyAlignment="1">
      <alignment horizontal="center" vertical="center" wrapText="1"/>
    </xf>
    <xf numFmtId="49" fontId="31" fillId="3" borderId="143" xfId="0" applyNumberFormat="1" applyFont="1" applyFill="1" applyBorder="1" applyAlignment="1">
      <alignment horizontal="center" vertical="center" wrapText="1"/>
    </xf>
    <xf numFmtId="49" fontId="31" fillId="3" borderId="144" xfId="0" applyNumberFormat="1" applyFont="1" applyFill="1" applyBorder="1" applyAlignment="1">
      <alignment horizontal="center" vertical="center" wrapText="1"/>
    </xf>
    <xf numFmtId="49" fontId="31" fillId="3" borderId="76" xfId="0" applyNumberFormat="1" applyFont="1" applyFill="1" applyBorder="1" applyAlignment="1">
      <alignment horizontal="center" vertical="center" wrapText="1"/>
    </xf>
    <xf numFmtId="49" fontId="31" fillId="3" borderId="74" xfId="0" applyNumberFormat="1" applyFont="1" applyFill="1" applyBorder="1" applyAlignment="1">
      <alignment horizontal="center" vertical="center" wrapText="1"/>
    </xf>
    <xf numFmtId="49" fontId="31" fillId="3" borderId="37" xfId="0" applyNumberFormat="1" applyFont="1" applyFill="1" applyBorder="1" applyAlignment="1">
      <alignment horizontal="center" vertical="center" wrapText="1"/>
    </xf>
    <xf numFmtId="49" fontId="31" fillId="3" borderId="145" xfId="0" applyNumberFormat="1" applyFont="1" applyFill="1" applyBorder="1" applyAlignment="1">
      <alignment horizontal="center" vertical="center" wrapText="1"/>
    </xf>
    <xf numFmtId="49" fontId="31" fillId="3" borderId="146" xfId="0" applyNumberFormat="1" applyFont="1" applyFill="1" applyBorder="1" applyAlignment="1">
      <alignment horizontal="center" vertical="center" wrapText="1"/>
    </xf>
    <xf numFmtId="49" fontId="31" fillId="3" borderId="147" xfId="0" applyNumberFormat="1" applyFont="1" applyFill="1" applyBorder="1" applyAlignment="1">
      <alignment horizontal="center" vertical="center" wrapText="1"/>
    </xf>
    <xf numFmtId="3" fontId="31" fillId="3" borderId="146" xfId="0" applyNumberFormat="1" applyFont="1" applyFill="1" applyBorder="1" applyAlignment="1">
      <alignment horizontal="center" vertical="center" wrapText="1"/>
    </xf>
    <xf numFmtId="3" fontId="31" fillId="3" borderId="59" xfId="0" applyNumberFormat="1" applyFont="1" applyFill="1" applyBorder="1" applyAlignment="1">
      <alignment horizontal="center" vertical="center" wrapText="1"/>
    </xf>
    <xf numFmtId="49" fontId="31" fillId="3" borderId="148" xfId="0" applyNumberFormat="1" applyFont="1" applyFill="1" applyBorder="1" applyAlignment="1">
      <alignment horizontal="center" vertical="center" wrapText="1"/>
    </xf>
    <xf numFmtId="49" fontId="31" fillId="3" borderId="149" xfId="0" applyNumberFormat="1" applyFont="1" applyFill="1" applyBorder="1" applyAlignment="1">
      <alignment horizontal="center" vertical="center" wrapText="1"/>
    </xf>
    <xf numFmtId="49" fontId="31" fillId="3" borderId="18" xfId="0" applyNumberFormat="1" applyFont="1" applyFill="1" applyBorder="1" applyAlignment="1">
      <alignment horizontal="center" vertical="center" wrapText="1"/>
    </xf>
    <xf numFmtId="0" fontId="5" fillId="0" borderId="18" xfId="0" applyFont="1" applyBorder="1" applyAlignment="1">
      <alignment horizontal="center" vertical="center"/>
    </xf>
    <xf numFmtId="49" fontId="31" fillId="3" borderId="24" xfId="0" applyNumberFormat="1" applyFont="1" applyFill="1" applyBorder="1" applyAlignment="1">
      <alignment horizontal="center" vertical="center" wrapText="1"/>
    </xf>
    <xf numFmtId="49" fontId="31" fillId="3" borderId="150" xfId="0" applyNumberFormat="1" applyFont="1" applyFill="1" applyBorder="1" applyAlignment="1">
      <alignment horizontal="center" vertical="center" wrapText="1"/>
    </xf>
    <xf numFmtId="9" fontId="31" fillId="0" borderId="27" xfId="2" applyFont="1" applyBorder="1" applyAlignment="1">
      <alignment horizontal="center" vertical="center" wrapText="1"/>
    </xf>
    <xf numFmtId="9" fontId="31" fillId="0" borderId="61" xfId="2" applyFont="1" applyBorder="1" applyAlignment="1">
      <alignment horizontal="center" vertical="center" wrapText="1"/>
    </xf>
    <xf numFmtId="9" fontId="31" fillId="0" borderId="26" xfId="2" applyFont="1" applyBorder="1" applyAlignment="1">
      <alignment horizontal="center" vertical="center" wrapText="1"/>
    </xf>
    <xf numFmtId="9" fontId="31" fillId="0" borderId="151" xfId="2" applyFont="1" applyBorder="1" applyAlignment="1">
      <alignment horizontal="center" vertical="center" wrapText="1"/>
    </xf>
    <xf numFmtId="9" fontId="31" fillId="0" borderId="152" xfId="2" applyFont="1" applyBorder="1" applyAlignment="1">
      <alignment horizontal="center" vertical="center" wrapText="1"/>
    </xf>
    <xf numFmtId="9" fontId="31" fillId="0" borderId="153" xfId="2" applyFont="1" applyBorder="1" applyAlignment="1">
      <alignment horizontal="center" vertical="center" wrapText="1"/>
    </xf>
    <xf numFmtId="9" fontId="31" fillId="0" borderId="30" xfId="2" applyFont="1" applyBorder="1" applyAlignment="1">
      <alignment horizontal="center" vertical="center" wrapText="1"/>
    </xf>
    <xf numFmtId="9" fontId="31" fillId="0" borderId="154" xfId="2" applyFont="1" applyBorder="1" applyAlignment="1">
      <alignment horizontal="center" vertical="center" wrapText="1"/>
    </xf>
    <xf numFmtId="9" fontId="31" fillId="0" borderId="155" xfId="2" applyFont="1" applyBorder="1" applyAlignment="1">
      <alignment horizontal="center" vertical="center" wrapText="1"/>
    </xf>
    <xf numFmtId="9" fontId="31" fillId="0" borderId="156" xfId="2" applyFont="1" applyBorder="1" applyAlignment="1">
      <alignment horizontal="center" vertical="center" wrapText="1"/>
    </xf>
    <xf numFmtId="49" fontId="31" fillId="3" borderId="61" xfId="0" applyNumberFormat="1" applyFont="1" applyFill="1" applyBorder="1" applyAlignment="1">
      <alignment horizontal="center" vertical="center" wrapText="1"/>
    </xf>
    <xf numFmtId="49" fontId="31" fillId="3" borderId="157" xfId="0" applyNumberFormat="1" applyFont="1" applyFill="1" applyBorder="1" applyAlignment="1">
      <alignment horizontal="center" vertical="center" wrapText="1"/>
    </xf>
    <xf numFmtId="49" fontId="31" fillId="3" borderId="158" xfId="0" applyNumberFormat="1" applyFont="1" applyFill="1" applyBorder="1" applyAlignment="1">
      <alignment horizontal="center" vertical="center" wrapText="1"/>
    </xf>
    <xf numFmtId="49" fontId="31" fillId="3" borderId="159" xfId="0" applyNumberFormat="1" applyFont="1" applyFill="1" applyBorder="1" applyAlignment="1">
      <alignment horizontal="center" vertical="center" wrapText="1"/>
    </xf>
    <xf numFmtId="49" fontId="31" fillId="3" borderId="160" xfId="0" applyNumberFormat="1" applyFont="1" applyFill="1" applyBorder="1" applyAlignment="1">
      <alignment horizontal="center" vertical="center" wrapText="1"/>
    </xf>
    <xf numFmtId="49" fontId="31" fillId="3" borderId="161" xfId="0" applyNumberFormat="1" applyFont="1" applyFill="1" applyBorder="1" applyAlignment="1">
      <alignment horizontal="center" vertical="center" wrapText="1"/>
    </xf>
    <xf numFmtId="167" fontId="31" fillId="3" borderId="162" xfId="1" quotePrefix="1" applyNumberFormat="1" applyFont="1" applyFill="1" applyBorder="1" applyAlignment="1">
      <alignment horizontal="center" vertical="center" wrapText="1"/>
    </xf>
    <xf numFmtId="167" fontId="31" fillId="3" borderId="163" xfId="1" quotePrefix="1" applyNumberFormat="1" applyFont="1" applyFill="1" applyBorder="1" applyAlignment="1">
      <alignment horizontal="center" vertical="center" wrapText="1"/>
    </xf>
    <xf numFmtId="167" fontId="31" fillId="3" borderId="164" xfId="1" quotePrefix="1" applyNumberFormat="1" applyFont="1" applyFill="1" applyBorder="1" applyAlignment="1">
      <alignment horizontal="center" vertical="center" wrapText="1"/>
    </xf>
    <xf numFmtId="167" fontId="31" fillId="3" borderId="161" xfId="1" quotePrefix="1" applyNumberFormat="1" applyFont="1" applyFill="1" applyBorder="1" applyAlignment="1">
      <alignment horizontal="center" vertical="center" wrapText="1"/>
    </xf>
    <xf numFmtId="0" fontId="5" fillId="0" borderId="165" xfId="0" applyFont="1" applyBorder="1" applyAlignment="1">
      <alignment horizontal="center" vertical="center"/>
    </xf>
    <xf numFmtId="0" fontId="5" fillId="0" borderId="166" xfId="0" applyFont="1" applyBorder="1" applyAlignment="1">
      <alignment horizontal="center" vertical="center"/>
    </xf>
    <xf numFmtId="164" fontId="31" fillId="3" borderId="167" xfId="2" applyNumberFormat="1" applyFont="1" applyFill="1" applyBorder="1" applyAlignment="1">
      <alignment horizontal="center" vertical="center" wrapText="1"/>
    </xf>
    <xf numFmtId="0" fontId="5" fillId="0" borderId="168" xfId="0" applyFont="1" applyBorder="1" applyAlignment="1">
      <alignment horizontal="center" vertical="center"/>
    </xf>
    <xf numFmtId="0" fontId="5" fillId="0" borderId="30" xfId="0" applyFont="1" applyBorder="1" applyAlignment="1">
      <alignment horizontal="center" vertical="center"/>
    </xf>
    <xf numFmtId="0" fontId="5" fillId="0" borderId="27"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10" fontId="5" fillId="0" borderId="172" xfId="0" applyNumberFormat="1" applyFont="1" applyBorder="1" applyAlignment="1">
      <alignment horizontal="center" vertical="center" wrapText="1"/>
    </xf>
    <xf numFmtId="10" fontId="5" fillId="0" borderId="173" xfId="0" applyNumberFormat="1" applyFont="1" applyBorder="1" applyAlignment="1">
      <alignment horizontal="center" vertical="center" wrapText="1"/>
    </xf>
    <xf numFmtId="0" fontId="31" fillId="3" borderId="172" xfId="0" applyFont="1" applyFill="1" applyBorder="1" applyAlignment="1">
      <alignment horizontal="center" vertical="center"/>
    </xf>
    <xf numFmtId="0" fontId="31" fillId="3" borderId="173" xfId="0" applyFont="1" applyFill="1" applyBorder="1" applyAlignment="1">
      <alignment horizontal="center" vertical="center"/>
    </xf>
    <xf numFmtId="0" fontId="31" fillId="3" borderId="174" xfId="0" applyFont="1" applyFill="1" applyBorder="1" applyAlignment="1">
      <alignment horizontal="center" vertical="center"/>
    </xf>
    <xf numFmtId="49" fontId="31" fillId="3" borderId="172" xfId="0" applyNumberFormat="1" applyFont="1" applyFill="1" applyBorder="1" applyAlignment="1">
      <alignment horizontal="center" vertical="center" wrapText="1"/>
    </xf>
    <xf numFmtId="49" fontId="31" fillId="3" borderId="173" xfId="0" applyNumberFormat="1" applyFont="1" applyFill="1" applyBorder="1" applyAlignment="1">
      <alignment horizontal="center" vertical="center" wrapText="1"/>
    </xf>
    <xf numFmtId="49" fontId="31" fillId="3" borderId="21" xfId="0" applyNumberFormat="1" applyFont="1" applyFill="1" applyBorder="1" applyAlignment="1">
      <alignment horizontal="center" vertical="center" wrapText="1"/>
    </xf>
    <xf numFmtId="49" fontId="31" fillId="3" borderId="178" xfId="0" applyNumberFormat="1" applyFont="1" applyFill="1" applyBorder="1" applyAlignment="1">
      <alignment horizontal="center" vertical="center" wrapText="1"/>
    </xf>
    <xf numFmtId="49" fontId="31" fillId="3" borderId="179" xfId="0" applyNumberFormat="1" applyFont="1" applyFill="1" applyBorder="1" applyAlignment="1">
      <alignment horizontal="center" vertical="center" wrapText="1"/>
    </xf>
    <xf numFmtId="49" fontId="31" fillId="3" borderId="180" xfId="0" applyNumberFormat="1" applyFont="1" applyFill="1" applyBorder="1" applyAlignment="1">
      <alignment horizontal="center" vertical="center" wrapText="1"/>
    </xf>
    <xf numFmtId="49" fontId="31" fillId="3" borderId="181" xfId="0" applyNumberFormat="1" applyFont="1" applyFill="1" applyBorder="1" applyAlignment="1">
      <alignment horizontal="center" vertical="center" wrapText="1"/>
    </xf>
    <xf numFmtId="0" fontId="5" fillId="0" borderId="180" xfId="0" applyFont="1" applyBorder="1" applyAlignment="1">
      <alignment horizontal="center" vertical="center"/>
    </xf>
    <xf numFmtId="0" fontId="5" fillId="0" borderId="181" xfId="0" applyFont="1" applyBorder="1" applyAlignment="1">
      <alignment horizontal="center" vertical="center"/>
    </xf>
    <xf numFmtId="0" fontId="5" fillId="0" borderId="182" xfId="0" applyFont="1" applyBorder="1" applyAlignment="1">
      <alignment horizontal="center" vertical="center"/>
    </xf>
    <xf numFmtId="0" fontId="5" fillId="0" borderId="183" xfId="0" applyFont="1" applyBorder="1" applyAlignment="1">
      <alignment horizontal="center" vertical="center"/>
    </xf>
    <xf numFmtId="0" fontId="5" fillId="0" borderId="184" xfId="0" applyFont="1" applyBorder="1" applyAlignment="1">
      <alignment horizontal="center" vertical="center"/>
    </xf>
    <xf numFmtId="168" fontId="31" fillId="3" borderId="37" xfId="1" applyNumberFormat="1" applyFont="1" applyFill="1" applyBorder="1" applyAlignment="1">
      <alignment horizontal="right" vertical="center" wrapText="1" indent="1"/>
    </xf>
    <xf numFmtId="49" fontId="31" fillId="3" borderId="37" xfId="0" applyNumberFormat="1" applyFont="1" applyFill="1" applyBorder="1" applyAlignment="1">
      <alignment horizontal="right" vertical="center" wrapText="1" indent="1"/>
    </xf>
    <xf numFmtId="164" fontId="31" fillId="3" borderId="37" xfId="2" applyNumberFormat="1" applyFont="1" applyFill="1" applyBorder="1" applyAlignment="1">
      <alignment horizontal="right" vertical="center" wrapText="1" indent="1"/>
    </xf>
    <xf numFmtId="3" fontId="31" fillId="3" borderId="37" xfId="0" applyNumberFormat="1" applyFont="1" applyFill="1" applyBorder="1" applyAlignment="1">
      <alignment horizontal="right" vertical="center" wrapText="1" indent="1"/>
    </xf>
    <xf numFmtId="164" fontId="5" fillId="0" borderId="37" xfId="2" applyNumberFormat="1" applyFont="1" applyBorder="1" applyAlignment="1">
      <alignment horizontal="right" vertical="center" wrapText="1" indent="1"/>
    </xf>
    <xf numFmtId="0" fontId="31" fillId="3" borderId="37" xfId="0" applyFont="1" applyFill="1" applyBorder="1" applyAlignment="1">
      <alignment horizontal="right" vertical="center" wrapText="1" indent="1"/>
    </xf>
    <xf numFmtId="3" fontId="31" fillId="3" borderId="185" xfId="0" applyNumberFormat="1" applyFont="1" applyFill="1" applyBorder="1" applyAlignment="1">
      <alignment horizontal="right" vertical="center" wrapText="1" indent="1"/>
    </xf>
    <xf numFmtId="3" fontId="31" fillId="3" borderId="14" xfId="0" applyNumberFormat="1" applyFont="1" applyFill="1" applyBorder="1" applyAlignment="1">
      <alignment horizontal="right" vertical="center" wrapText="1" indent="1"/>
    </xf>
    <xf numFmtId="49" fontId="32" fillId="6" borderId="6" xfId="0" applyNumberFormat="1" applyFont="1" applyFill="1" applyBorder="1" applyAlignment="1">
      <alignment horizontal="right" vertical="center" wrapText="1" indent="1"/>
    </xf>
    <xf numFmtId="3" fontId="31" fillId="3" borderId="18" xfId="0" applyNumberFormat="1" applyFont="1" applyFill="1" applyBorder="1" applyAlignment="1">
      <alignment horizontal="right" vertical="center" wrapText="1" indent="1"/>
    </xf>
    <xf numFmtId="3" fontId="31" fillId="3" borderId="16" xfId="0" applyNumberFormat="1" applyFont="1" applyFill="1" applyBorder="1" applyAlignment="1">
      <alignment horizontal="right" vertical="center" wrapText="1" indent="1"/>
    </xf>
    <xf numFmtId="169" fontId="31" fillId="3" borderId="1" xfId="0" applyNumberFormat="1" applyFont="1" applyFill="1" applyBorder="1" applyAlignment="1">
      <alignment horizontal="right" vertical="center" wrapText="1" indent="1"/>
    </xf>
    <xf numFmtId="3" fontId="31" fillId="3" borderId="27" xfId="0" applyNumberFormat="1" applyFont="1" applyFill="1" applyBorder="1" applyAlignment="1">
      <alignment horizontal="right" vertical="center" wrapText="1" indent="1"/>
    </xf>
    <xf numFmtId="10" fontId="31" fillId="3" borderId="27" xfId="2" applyNumberFormat="1" applyFont="1" applyFill="1" applyBorder="1" applyAlignment="1">
      <alignment horizontal="right" vertical="center" wrapText="1" indent="1"/>
    </xf>
    <xf numFmtId="9" fontId="31" fillId="3" borderId="27" xfId="2" applyFont="1" applyFill="1" applyBorder="1" applyAlignment="1">
      <alignment horizontal="right" vertical="center" wrapText="1" indent="1"/>
    </xf>
    <xf numFmtId="3" fontId="31" fillId="0" borderId="14" xfId="0" applyNumberFormat="1" applyFont="1" applyBorder="1" applyAlignment="1">
      <alignment horizontal="right" vertical="center" wrapText="1" indent="1"/>
    </xf>
    <xf numFmtId="0" fontId="5" fillId="0" borderId="71" xfId="0" applyFont="1" applyBorder="1" applyAlignment="1">
      <alignment horizontal="right" vertical="center" indent="1"/>
    </xf>
    <xf numFmtId="169" fontId="31" fillId="0" borderId="27" xfId="0" applyNumberFormat="1" applyFont="1" applyBorder="1" applyAlignment="1">
      <alignment horizontal="right" vertical="center" wrapText="1" indent="1"/>
    </xf>
    <xf numFmtId="169" fontId="31" fillId="3" borderId="27" xfId="0" applyNumberFormat="1" applyFont="1" applyFill="1" applyBorder="1" applyAlignment="1">
      <alignment horizontal="right" vertical="center" wrapText="1" indent="1"/>
    </xf>
    <xf numFmtId="3" fontId="31" fillId="3" borderId="26" xfId="0" applyNumberFormat="1" applyFont="1" applyFill="1" applyBorder="1" applyAlignment="1">
      <alignment horizontal="right" vertical="center" wrapText="1" indent="1"/>
    </xf>
    <xf numFmtId="3" fontId="31" fillId="0" borderId="18" xfId="0" applyNumberFormat="1" applyFont="1" applyBorder="1" applyAlignment="1">
      <alignment horizontal="right" vertical="center" wrapText="1" indent="1"/>
    </xf>
    <xf numFmtId="3" fontId="31" fillId="0" borderId="16" xfId="0" applyNumberFormat="1" applyFont="1" applyBorder="1" applyAlignment="1">
      <alignment horizontal="right" vertical="center" wrapText="1" indent="1"/>
    </xf>
    <xf numFmtId="9" fontId="31" fillId="3" borderId="37" xfId="2" applyFont="1" applyFill="1" applyBorder="1" applyAlignment="1">
      <alignment horizontal="right" vertical="center" wrapText="1" indent="1"/>
    </xf>
    <xf numFmtId="169" fontId="31" fillId="3" borderId="37" xfId="0" applyNumberFormat="1" applyFont="1" applyFill="1" applyBorder="1" applyAlignment="1">
      <alignment horizontal="right" vertical="center" wrapText="1" indent="1"/>
    </xf>
    <xf numFmtId="9" fontId="31" fillId="3" borderId="144" xfId="2" applyFont="1" applyFill="1" applyBorder="1" applyAlignment="1">
      <alignment horizontal="right" vertical="center" wrapText="1" indent="1"/>
    </xf>
    <xf numFmtId="169" fontId="31" fillId="3" borderId="186" xfId="0" applyNumberFormat="1" applyFont="1" applyFill="1" applyBorder="1" applyAlignment="1">
      <alignment horizontal="right" vertical="center" wrapText="1" indent="1"/>
    </xf>
    <xf numFmtId="9" fontId="31" fillId="3" borderId="187" xfId="2" applyFont="1" applyFill="1" applyBorder="1" applyAlignment="1">
      <alignment horizontal="right" vertical="center" wrapText="1" indent="1"/>
    </xf>
    <xf numFmtId="167" fontId="31" fillId="3" borderId="37" xfId="1" applyNumberFormat="1" applyFont="1" applyFill="1" applyBorder="1" applyAlignment="1">
      <alignment horizontal="right" vertical="center" wrapText="1" indent="1"/>
    </xf>
    <xf numFmtId="167" fontId="5" fillId="0" borderId="37" xfId="1" applyNumberFormat="1" applyFont="1" applyBorder="1" applyAlignment="1">
      <alignment horizontal="right" vertical="center" wrapText="1" indent="1"/>
    </xf>
    <xf numFmtId="168" fontId="31" fillId="0" borderId="37" xfId="1" applyNumberFormat="1" applyFont="1" applyBorder="1" applyAlignment="1">
      <alignment horizontal="right" vertical="center" wrapText="1" indent="1"/>
    </xf>
    <xf numFmtId="164" fontId="31" fillId="0" borderId="37" xfId="2" applyNumberFormat="1" applyFont="1" applyFill="1" applyBorder="1" applyAlignment="1">
      <alignment horizontal="right" vertical="center" wrapText="1" indent="1"/>
    </xf>
    <xf numFmtId="168" fontId="31" fillId="3" borderId="27" xfId="1" applyNumberFormat="1" applyFont="1" applyFill="1" applyBorder="1" applyAlignment="1">
      <alignment horizontal="right" vertical="center" wrapText="1" indent="1"/>
    </xf>
    <xf numFmtId="168" fontId="31" fillId="0" borderId="27" xfId="0" applyNumberFormat="1" applyFont="1" applyBorder="1" applyAlignment="1">
      <alignment horizontal="right" vertical="center" wrapText="1" indent="1"/>
    </xf>
    <xf numFmtId="168" fontId="5" fillId="0" borderId="27" xfId="0" applyNumberFormat="1" applyFont="1" applyBorder="1" applyAlignment="1">
      <alignment horizontal="right" vertical="center" indent="1"/>
    </xf>
    <xf numFmtId="168" fontId="31" fillId="3" borderId="27" xfId="0" applyNumberFormat="1" applyFont="1" applyFill="1" applyBorder="1" applyAlignment="1">
      <alignment horizontal="right" vertical="center" wrapText="1" indent="1"/>
    </xf>
    <xf numFmtId="3" fontId="31" fillId="0" borderId="188" xfId="0" applyNumberFormat="1" applyFont="1" applyBorder="1" applyAlignment="1">
      <alignment horizontal="right" vertical="center" wrapText="1" indent="1"/>
    </xf>
    <xf numFmtId="3" fontId="31" fillId="0" borderId="27" xfId="0" applyNumberFormat="1" applyFont="1" applyBorder="1" applyAlignment="1">
      <alignment horizontal="right" vertical="center" wrapText="1" indent="1"/>
    </xf>
    <xf numFmtId="3" fontId="5" fillId="0" borderId="27" xfId="0" applyNumberFormat="1" applyFont="1" applyBorder="1" applyAlignment="1">
      <alignment horizontal="right" vertical="center" indent="1"/>
    </xf>
    <xf numFmtId="169" fontId="5" fillId="0" borderId="37" xfId="0" applyNumberFormat="1" applyFont="1" applyBorder="1" applyAlignment="1">
      <alignment horizontal="right" vertical="center" indent="1"/>
    </xf>
    <xf numFmtId="3" fontId="5" fillId="0" borderId="37" xfId="0" applyNumberFormat="1" applyFont="1" applyBorder="1" applyAlignment="1">
      <alignment horizontal="right" vertical="center" indent="1"/>
    </xf>
    <xf numFmtId="9" fontId="31" fillId="0" borderId="27" xfId="2" applyFont="1" applyBorder="1" applyAlignment="1">
      <alignment horizontal="right" vertical="center" wrapText="1" indent="1"/>
    </xf>
    <xf numFmtId="164" fontId="31" fillId="0" borderId="27" xfId="2" applyNumberFormat="1" applyFont="1" applyBorder="1" applyAlignment="1">
      <alignment horizontal="right" vertical="center" wrapText="1" indent="1"/>
    </xf>
    <xf numFmtId="164" fontId="31" fillId="0" borderId="27" xfId="2" applyNumberFormat="1" applyFont="1" applyFill="1" applyBorder="1" applyAlignment="1">
      <alignment horizontal="right" vertical="center" wrapText="1" indent="1"/>
    </xf>
    <xf numFmtId="41" fontId="5" fillId="0" borderId="27" xfId="0" applyNumberFormat="1" applyFont="1" applyBorder="1" applyAlignment="1">
      <alignment horizontal="right" vertical="center" indent="1"/>
    </xf>
    <xf numFmtId="41" fontId="5" fillId="0" borderId="26" xfId="0" applyNumberFormat="1" applyFont="1" applyBorder="1" applyAlignment="1">
      <alignment horizontal="right" vertical="center" indent="1"/>
    </xf>
    <xf numFmtId="164" fontId="31" fillId="0" borderId="188" xfId="2" applyNumberFormat="1" applyFont="1" applyBorder="1" applyAlignment="1">
      <alignment horizontal="right" vertical="center" wrapText="1" indent="1"/>
    </xf>
    <xf numFmtId="164" fontId="31" fillId="0" borderId="55" xfId="2" applyNumberFormat="1" applyFont="1" applyBorder="1" applyAlignment="1">
      <alignment horizontal="right" vertical="center" wrapText="1" indent="1"/>
    </xf>
    <xf numFmtId="3" fontId="31" fillId="0" borderId="30" xfId="0" applyNumberFormat="1" applyFont="1" applyBorder="1" applyAlignment="1">
      <alignment horizontal="right" vertical="center" wrapText="1" indent="1"/>
    </xf>
    <xf numFmtId="164" fontId="31" fillId="3" borderId="27" xfId="2" applyNumberFormat="1" applyFont="1" applyFill="1" applyBorder="1" applyAlignment="1">
      <alignment horizontal="right" vertical="center" wrapText="1" indent="1"/>
    </xf>
    <xf numFmtId="49" fontId="31" fillId="3" borderId="27" xfId="0" applyNumberFormat="1" applyFont="1" applyFill="1" applyBorder="1" applyAlignment="1">
      <alignment horizontal="right" vertical="center" wrapText="1" indent="1"/>
    </xf>
    <xf numFmtId="49" fontId="31" fillId="0" borderId="27" xfId="0" applyNumberFormat="1" applyFont="1" applyBorder="1" applyAlignment="1">
      <alignment horizontal="right" vertical="center" wrapText="1" indent="1"/>
    </xf>
    <xf numFmtId="168" fontId="31" fillId="0" borderId="27" xfId="1" applyNumberFormat="1" applyFont="1" applyFill="1" applyBorder="1" applyAlignment="1">
      <alignment horizontal="right" vertical="center" wrapText="1" indent="1"/>
    </xf>
    <xf numFmtId="168" fontId="31" fillId="0" borderId="27" xfId="1" applyNumberFormat="1" applyFont="1" applyBorder="1" applyAlignment="1">
      <alignment horizontal="right" vertical="center" wrapText="1" indent="1"/>
    </xf>
    <xf numFmtId="164" fontId="31" fillId="3" borderId="27" xfId="0" applyNumberFormat="1" applyFont="1" applyFill="1" applyBorder="1" applyAlignment="1">
      <alignment horizontal="right" vertical="center" wrapText="1" indent="1"/>
    </xf>
    <xf numFmtId="164" fontId="31" fillId="3" borderId="26" xfId="2" applyNumberFormat="1" applyFont="1" applyFill="1" applyBorder="1" applyAlignment="1">
      <alignment horizontal="right" vertical="center" wrapText="1" indent="1"/>
    </xf>
    <xf numFmtId="164" fontId="31" fillId="0" borderId="26" xfId="2" applyNumberFormat="1" applyFont="1" applyBorder="1" applyAlignment="1">
      <alignment horizontal="right" vertical="center" wrapText="1" indent="1"/>
    </xf>
    <xf numFmtId="164" fontId="31" fillId="3" borderId="26" xfId="0" applyNumberFormat="1" applyFont="1" applyFill="1" applyBorder="1" applyAlignment="1">
      <alignment horizontal="right" vertical="center" wrapText="1" indent="1"/>
    </xf>
    <xf numFmtId="167" fontId="31" fillId="3" borderId="125" xfId="1" applyNumberFormat="1" applyFont="1" applyFill="1" applyBorder="1" applyAlignment="1">
      <alignment horizontal="right" vertical="center" wrapText="1" indent="1"/>
    </xf>
    <xf numFmtId="167" fontId="31" fillId="3" borderId="125" xfId="0" applyNumberFormat="1" applyFont="1" applyFill="1" applyBorder="1" applyAlignment="1">
      <alignment horizontal="right" vertical="center" wrapText="1" indent="1"/>
    </xf>
    <xf numFmtId="164" fontId="31" fillId="3" borderId="189" xfId="2" applyNumberFormat="1" applyFont="1" applyFill="1" applyBorder="1" applyAlignment="1">
      <alignment horizontal="right" vertical="center" wrapText="1" indent="1"/>
    </xf>
    <xf numFmtId="164" fontId="31" fillId="3" borderId="189" xfId="0" applyNumberFormat="1" applyFont="1" applyFill="1" applyBorder="1" applyAlignment="1">
      <alignment horizontal="right" vertical="center" wrapText="1" indent="1"/>
    </xf>
    <xf numFmtId="168" fontId="31" fillId="3" borderId="184" xfId="1" quotePrefix="1" applyNumberFormat="1" applyFont="1" applyFill="1" applyBorder="1" applyAlignment="1">
      <alignment horizontal="right" vertical="center" wrapText="1" indent="1"/>
    </xf>
    <xf numFmtId="168" fontId="31" fillId="0" borderId="27" xfId="1" quotePrefix="1" applyNumberFormat="1" applyFont="1" applyFill="1" applyBorder="1" applyAlignment="1">
      <alignment horizontal="right" vertical="center" wrapText="1" indent="1"/>
    </xf>
    <xf numFmtId="168" fontId="31" fillId="3" borderId="27" xfId="1" quotePrefix="1" applyNumberFormat="1" applyFont="1" applyFill="1" applyBorder="1" applyAlignment="1">
      <alignment horizontal="right" vertical="center" wrapText="1" indent="1"/>
    </xf>
    <xf numFmtId="167" fontId="31" fillId="3" borderId="27" xfId="1" quotePrefix="1" applyNumberFormat="1" applyFont="1" applyFill="1" applyBorder="1" applyAlignment="1">
      <alignment horizontal="right" vertical="center" wrapText="1" indent="1"/>
    </xf>
    <xf numFmtId="167" fontId="31" fillId="0" borderId="27" xfId="1" applyNumberFormat="1" applyFont="1" applyFill="1" applyBorder="1" applyAlignment="1">
      <alignment horizontal="right" vertical="center" wrapText="1" indent="1"/>
    </xf>
    <xf numFmtId="167" fontId="31" fillId="3" borderId="27" xfId="0" applyNumberFormat="1" applyFont="1" applyFill="1" applyBorder="1" applyAlignment="1">
      <alignment horizontal="right" vertical="center" wrapText="1" indent="1"/>
    </xf>
    <xf numFmtId="168" fontId="31" fillId="0" borderId="190" xfId="1" quotePrefix="1" applyNumberFormat="1" applyFont="1" applyFill="1" applyBorder="1" applyAlignment="1">
      <alignment horizontal="right" vertical="center" wrapText="1" indent="1"/>
    </xf>
    <xf numFmtId="168" fontId="31" fillId="3" borderId="190" xfId="1" quotePrefix="1" applyNumberFormat="1" applyFont="1" applyFill="1" applyBorder="1" applyAlignment="1">
      <alignment horizontal="right" vertical="center" wrapText="1" indent="1"/>
    </xf>
    <xf numFmtId="49" fontId="31" fillId="3" borderId="191" xfId="0" applyNumberFormat="1" applyFont="1" applyFill="1" applyBorder="1" applyAlignment="1">
      <alignment horizontal="right" vertical="center" wrapText="1" indent="1"/>
    </xf>
    <xf numFmtId="49" fontId="31" fillId="3" borderId="192" xfId="0" applyNumberFormat="1" applyFont="1" applyFill="1" applyBorder="1" applyAlignment="1">
      <alignment horizontal="right" vertical="center" wrapText="1" indent="1"/>
    </xf>
    <xf numFmtId="2" fontId="5" fillId="0" borderId="18" xfId="0" applyNumberFormat="1" applyFont="1" applyBorder="1" applyAlignment="1">
      <alignment horizontal="right" vertical="center" indent="1"/>
    </xf>
    <xf numFmtId="3" fontId="31" fillId="0" borderId="193" xfId="0" applyNumberFormat="1" applyFont="1" applyBorder="1" applyAlignment="1">
      <alignment horizontal="right" vertical="center" wrapText="1" indent="1"/>
    </xf>
    <xf numFmtId="164" fontId="31" fillId="0" borderId="18" xfId="2" applyNumberFormat="1" applyFont="1" applyFill="1" applyBorder="1" applyAlignment="1">
      <alignment horizontal="right" vertical="center" wrapText="1" indent="1"/>
    </xf>
    <xf numFmtId="170" fontId="5" fillId="0" borderId="27" xfId="0" applyNumberFormat="1" applyFont="1" applyBorder="1" applyAlignment="1">
      <alignment horizontal="right" vertical="center" wrapText="1" indent="1"/>
    </xf>
    <xf numFmtId="169" fontId="31" fillId="0" borderId="18" xfId="0" applyNumberFormat="1" applyFont="1" applyBorder="1" applyAlignment="1">
      <alignment horizontal="right" vertical="center" wrapText="1" indent="1"/>
    </xf>
    <xf numFmtId="164" fontId="5" fillId="0" borderId="27" xfId="0" applyNumberFormat="1" applyFont="1" applyBorder="1" applyAlignment="1">
      <alignment horizontal="right" vertical="center" wrapText="1" indent="1"/>
    </xf>
    <xf numFmtId="1" fontId="5" fillId="0" borderId="27" xfId="0" applyNumberFormat="1" applyFont="1" applyBorder="1" applyAlignment="1">
      <alignment horizontal="right" vertical="center" wrapText="1" indent="1"/>
    </xf>
    <xf numFmtId="0" fontId="5" fillId="0" borderId="27" xfId="0" applyFont="1" applyBorder="1" applyAlignment="1">
      <alignment horizontal="right" vertical="center" wrapText="1" indent="1"/>
    </xf>
    <xf numFmtId="3" fontId="5" fillId="0" borderId="27" xfId="0" applyNumberFormat="1" applyFont="1" applyBorder="1" applyAlignment="1">
      <alignment horizontal="right" vertical="center" wrapText="1" indent="1"/>
    </xf>
    <xf numFmtId="164" fontId="5" fillId="0" borderId="190" xfId="0" applyNumberFormat="1" applyFont="1" applyBorder="1" applyAlignment="1">
      <alignment horizontal="right" vertical="center" wrapText="1" indent="1"/>
    </xf>
    <xf numFmtId="169" fontId="31" fillId="3" borderId="18" xfId="0" applyNumberFormat="1" applyFont="1" applyFill="1" applyBorder="1" applyAlignment="1">
      <alignment horizontal="right" vertical="center" wrapText="1" indent="1"/>
    </xf>
    <xf numFmtId="164" fontId="5" fillId="0" borderId="18" xfId="0" applyNumberFormat="1" applyFont="1" applyBorder="1" applyAlignment="1">
      <alignment horizontal="right" vertical="center" wrapText="1" indent="1"/>
    </xf>
    <xf numFmtId="1" fontId="31" fillId="3" borderId="18" xfId="0" applyNumberFormat="1" applyFont="1" applyFill="1" applyBorder="1" applyAlignment="1">
      <alignment horizontal="right" vertical="center" wrapText="1" indent="1"/>
    </xf>
    <xf numFmtId="0" fontId="31" fillId="3" borderId="18" xfId="0" applyFont="1" applyFill="1" applyBorder="1" applyAlignment="1">
      <alignment horizontal="right" vertical="center" wrapText="1" indent="1"/>
    </xf>
    <xf numFmtId="9" fontId="31" fillId="0" borderId="18" xfId="2" applyFont="1" applyFill="1" applyBorder="1" applyAlignment="1">
      <alignment horizontal="right" vertical="center" wrapText="1" indent="1"/>
    </xf>
    <xf numFmtId="9" fontId="5" fillId="0" borderId="18" xfId="0" applyNumberFormat="1" applyFont="1" applyBorder="1" applyAlignment="1">
      <alignment horizontal="right" vertical="center" wrapText="1" indent="1"/>
    </xf>
    <xf numFmtId="171" fontId="31" fillId="0" borderId="27" xfId="1" applyNumberFormat="1" applyFont="1" applyFill="1" applyBorder="1" applyAlignment="1">
      <alignment horizontal="right" vertical="center" wrapText="1" indent="1"/>
    </xf>
    <xf numFmtId="164" fontId="31" fillId="0" borderId="26" xfId="2" applyNumberFormat="1" applyFont="1" applyFill="1" applyBorder="1" applyAlignment="1">
      <alignment horizontal="right" vertical="center" wrapText="1" indent="1"/>
    </xf>
    <xf numFmtId="9" fontId="31" fillId="0" borderId="27" xfId="2" applyFont="1" applyFill="1" applyBorder="1" applyAlignment="1">
      <alignment horizontal="right" vertical="center" wrapText="1" indent="1"/>
    </xf>
    <xf numFmtId="9" fontId="31" fillId="0" borderId="26" xfId="2" applyFont="1" applyFill="1" applyBorder="1" applyAlignment="1">
      <alignment horizontal="right" vertical="center" wrapText="1" indent="1"/>
    </xf>
    <xf numFmtId="171" fontId="31" fillId="0" borderId="26" xfId="1" quotePrefix="1" applyNumberFormat="1" applyFont="1" applyFill="1" applyBorder="1" applyAlignment="1">
      <alignment horizontal="right" vertical="center" wrapText="1" indent="1"/>
    </xf>
    <xf numFmtId="171" fontId="31" fillId="0" borderId="27" xfId="1" quotePrefix="1" applyNumberFormat="1" applyFont="1" applyFill="1" applyBorder="1" applyAlignment="1">
      <alignment horizontal="right" vertical="center" wrapText="1" indent="1"/>
    </xf>
    <xf numFmtId="49" fontId="31" fillId="3" borderId="127" xfId="0" applyNumberFormat="1" applyFont="1" applyFill="1" applyBorder="1" applyAlignment="1">
      <alignment horizontal="right" vertical="center" wrapText="1" indent="1"/>
    </xf>
    <xf numFmtId="164" fontId="5" fillId="0" borderId="1" xfId="0" applyNumberFormat="1" applyFont="1" applyBorder="1" applyAlignment="1">
      <alignment horizontal="right" vertical="center" wrapText="1" indent="1"/>
    </xf>
    <xf numFmtId="0" fontId="5" fillId="0" borderId="1" xfId="0" applyFont="1" applyBorder="1" applyAlignment="1">
      <alignment horizontal="right" vertical="center" wrapText="1" indent="1"/>
    </xf>
    <xf numFmtId="3" fontId="5" fillId="0" borderId="1" xfId="0" applyNumberFormat="1" applyFont="1" applyBorder="1" applyAlignment="1">
      <alignment horizontal="right" vertical="center" wrapText="1" indent="1"/>
    </xf>
    <xf numFmtId="49" fontId="31" fillId="3" borderId="1" xfId="0" applyNumberFormat="1" applyFont="1" applyFill="1" applyBorder="1" applyAlignment="1">
      <alignment horizontal="right" vertical="center" wrapText="1" indent="1"/>
    </xf>
    <xf numFmtId="3" fontId="31" fillId="3" borderId="1" xfId="0" applyNumberFormat="1" applyFont="1" applyFill="1" applyBorder="1" applyAlignment="1">
      <alignment horizontal="right" vertical="center" wrapText="1" indent="1"/>
    </xf>
    <xf numFmtId="164" fontId="31" fillId="3" borderId="1" xfId="2" applyNumberFormat="1" applyFont="1" applyFill="1" applyBorder="1" applyAlignment="1">
      <alignment horizontal="right" vertical="center" wrapText="1" indent="1"/>
    </xf>
    <xf numFmtId="49" fontId="31" fillId="0" borderId="1" xfId="0" applyNumberFormat="1" applyFont="1" applyBorder="1" applyAlignment="1">
      <alignment horizontal="right" vertical="center" wrapText="1" indent="1"/>
    </xf>
    <xf numFmtId="164" fontId="5" fillId="3" borderId="1" xfId="0" applyNumberFormat="1" applyFont="1" applyFill="1" applyBorder="1" applyAlignment="1">
      <alignment horizontal="right" vertical="center" wrapText="1" indent="1"/>
    </xf>
    <xf numFmtId="9" fontId="5" fillId="3" borderId="1" xfId="0" applyNumberFormat="1" applyFont="1" applyFill="1" applyBorder="1" applyAlignment="1">
      <alignment horizontal="right" vertical="center" wrapText="1" indent="1"/>
    </xf>
    <xf numFmtId="49" fontId="31" fillId="0" borderId="56" xfId="0" applyNumberFormat="1" applyFont="1" applyBorder="1" applyAlignment="1">
      <alignment horizontal="left" vertical="top" wrapText="1" indent="2"/>
    </xf>
    <xf numFmtId="49" fontId="31" fillId="0" borderId="18" xfId="0" applyNumberFormat="1" applyFont="1" applyBorder="1" applyAlignment="1">
      <alignment horizontal="left" vertical="top" wrapText="1" indent="2"/>
    </xf>
    <xf numFmtId="0" fontId="61" fillId="6" borderId="0" xfId="0" applyFont="1" applyFill="1" applyAlignment="1">
      <alignment horizontal="left" vertical="top" wrapText="1" indent="1"/>
    </xf>
    <xf numFmtId="49" fontId="62" fillId="6" borderId="0" xfId="0" applyNumberFormat="1" applyFont="1" applyFill="1" applyAlignment="1">
      <alignment horizontal="left" vertical="top" wrapText="1" indent="1"/>
    </xf>
    <xf numFmtId="0" fontId="5" fillId="3" borderId="25" xfId="0" applyFont="1" applyFill="1" applyBorder="1" applyAlignment="1">
      <alignment horizontal="left" vertical="top" wrapText="1" indent="1"/>
    </xf>
    <xf numFmtId="49" fontId="56" fillId="3" borderId="95" xfId="0" applyNumberFormat="1" applyFont="1" applyFill="1" applyBorder="1" applyAlignment="1">
      <alignment horizontal="left" vertical="top" wrapText="1" indent="1"/>
    </xf>
    <xf numFmtId="49" fontId="31" fillId="0" borderId="34" xfId="0" applyNumberFormat="1" applyFont="1" applyBorder="1" applyAlignment="1">
      <alignment horizontal="left" vertical="top" wrapText="1" indent="1"/>
    </xf>
    <xf numFmtId="49" fontId="5" fillId="0" borderId="132" xfId="0" applyNumberFormat="1" applyFont="1" applyBorder="1" applyAlignment="1">
      <alignment horizontal="left" vertical="top" indent="1"/>
    </xf>
    <xf numFmtId="49" fontId="31" fillId="3" borderId="132" xfId="0" applyNumberFormat="1" applyFont="1" applyFill="1" applyBorder="1" applyAlignment="1">
      <alignment horizontal="left" vertical="top" wrapText="1" indent="1"/>
    </xf>
    <xf numFmtId="49" fontId="31" fillId="3" borderId="92" xfId="0" applyNumberFormat="1" applyFont="1" applyFill="1" applyBorder="1" applyAlignment="1">
      <alignment horizontal="left" vertical="top" wrapText="1" indent="1"/>
    </xf>
    <xf numFmtId="0" fontId="32" fillId="5" borderId="1" xfId="0" applyFont="1" applyFill="1" applyBorder="1" applyAlignment="1">
      <alignment horizontal="center" vertical="center"/>
    </xf>
    <xf numFmtId="0" fontId="64"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vertical="center" wrapText="1"/>
    </xf>
    <xf numFmtId="0" fontId="65" fillId="0" borderId="0" xfId="0" applyFont="1" applyAlignment="1">
      <alignment vertical="center" wrapText="1"/>
    </xf>
    <xf numFmtId="8" fontId="65" fillId="0" borderId="0" xfId="0" applyNumberFormat="1" applyFont="1" applyAlignment="1">
      <alignment vertical="center" wrapText="1"/>
    </xf>
    <xf numFmtId="0" fontId="65" fillId="0" borderId="196" xfId="0" applyFont="1" applyBorder="1" applyAlignment="1">
      <alignment vertical="center" wrapText="1"/>
    </xf>
    <xf numFmtId="0" fontId="66" fillId="0" borderId="0" xfId="0" applyFont="1" applyAlignment="1">
      <alignment vertical="center" wrapText="1"/>
    </xf>
    <xf numFmtId="0" fontId="66" fillId="3" borderId="0" xfId="0" applyFont="1" applyFill="1" applyAlignment="1">
      <alignment vertical="center" wrapText="1"/>
    </xf>
    <xf numFmtId="0" fontId="65" fillId="3" borderId="0" xfId="0" applyFont="1" applyFill="1" applyAlignment="1">
      <alignment vertical="center" wrapText="1"/>
    </xf>
    <xf numFmtId="0" fontId="64" fillId="3" borderId="0" xfId="0" applyFont="1" applyFill="1" applyAlignment="1">
      <alignment vertical="center" wrapText="1"/>
    </xf>
    <xf numFmtId="0" fontId="67" fillId="0" borderId="0" xfId="0" applyFont="1" applyAlignment="1">
      <alignment vertical="center"/>
    </xf>
    <xf numFmtId="6" fontId="36" fillId="0" borderId="0" xfId="0" applyNumberFormat="1" applyFont="1" applyAlignment="1">
      <alignment vertical="center" wrapText="1"/>
    </xf>
    <xf numFmtId="8" fontId="64" fillId="3" borderId="0" xfId="0" applyNumberFormat="1" applyFont="1" applyFill="1" applyAlignment="1">
      <alignment vertical="center" wrapText="1"/>
    </xf>
    <xf numFmtId="172" fontId="64" fillId="3" borderId="0" xfId="0" applyNumberFormat="1" applyFont="1" applyFill="1" applyAlignment="1">
      <alignment vertical="center" wrapText="1"/>
    </xf>
    <xf numFmtId="2" fontId="64" fillId="3" borderId="0" xfId="0" applyNumberFormat="1" applyFont="1" applyFill="1" applyAlignment="1">
      <alignment vertical="center" wrapText="1"/>
    </xf>
    <xf numFmtId="10" fontId="64" fillId="0" borderId="0" xfId="2" applyNumberFormat="1" applyFont="1" applyAlignment="1">
      <alignment vertical="center" wrapText="1"/>
    </xf>
    <xf numFmtId="173" fontId="64" fillId="3" borderId="0" xfId="0" applyNumberFormat="1" applyFont="1" applyFill="1" applyAlignment="1">
      <alignment vertical="center" wrapText="1"/>
    </xf>
    <xf numFmtId="171" fontId="31" fillId="0" borderId="58" xfId="1" applyNumberFormat="1" applyFont="1" applyFill="1" applyBorder="1" applyAlignment="1">
      <alignment horizontal="right" vertical="center" wrapText="1" indent="1"/>
    </xf>
    <xf numFmtId="8" fontId="64" fillId="0" borderId="0" xfId="0" applyNumberFormat="1" applyFont="1" applyAlignment="1">
      <alignment vertical="center" wrapText="1"/>
    </xf>
    <xf numFmtId="0" fontId="49" fillId="0" borderId="0" xfId="0" applyFont="1" applyAlignment="1">
      <alignment vertical="center" wrapText="1"/>
    </xf>
    <xf numFmtId="4" fontId="49" fillId="0" borderId="0" xfId="0" applyNumberFormat="1" applyFont="1" applyAlignment="1">
      <alignment vertical="center" wrapText="1"/>
    </xf>
    <xf numFmtId="0" fontId="68" fillId="0" borderId="0" xfId="0" applyFont="1" applyAlignment="1">
      <alignment vertical="center" wrapText="1"/>
    </xf>
    <xf numFmtId="172" fontId="67" fillId="0" borderId="0" xfId="0" applyNumberFormat="1" applyFont="1" applyAlignment="1">
      <alignment vertical="center"/>
    </xf>
    <xf numFmtId="4" fontId="36" fillId="0" borderId="0" xfId="0" applyNumberFormat="1" applyFont="1" applyAlignment="1">
      <alignment vertical="center" wrapText="1"/>
    </xf>
    <xf numFmtId="4" fontId="64" fillId="0" borderId="0" xfId="0" applyNumberFormat="1" applyFont="1" applyAlignment="1">
      <alignment vertical="center" wrapText="1"/>
    </xf>
    <xf numFmtId="0" fontId="64" fillId="0" borderId="0" xfId="0" applyFont="1"/>
    <xf numFmtId="0" fontId="69" fillId="0" borderId="0" xfId="3" applyFont="1"/>
    <xf numFmtId="0" fontId="64" fillId="0" borderId="0" xfId="0" applyFont="1" applyAlignment="1">
      <alignment vertical="center"/>
    </xf>
    <xf numFmtId="0" fontId="68" fillId="3" borderId="0" xfId="0" applyFont="1" applyFill="1" applyAlignment="1">
      <alignment vertical="center" wrapText="1"/>
    </xf>
    <xf numFmtId="0" fontId="71" fillId="0" borderId="0" xfId="0" applyFont="1" applyAlignment="1">
      <alignment horizontal="center" vertical="center" wrapText="1"/>
    </xf>
    <xf numFmtId="8" fontId="68" fillId="3" borderId="0" xfId="0" applyNumberFormat="1" applyFont="1" applyFill="1" applyAlignment="1">
      <alignment vertical="center" wrapText="1"/>
    </xf>
    <xf numFmtId="0" fontId="71" fillId="3" borderId="0" xfId="0" applyFont="1" applyFill="1" applyAlignment="1">
      <alignment vertical="center" wrapText="1"/>
    </xf>
    <xf numFmtId="172" fontId="68" fillId="3" borderId="0" xfId="0" applyNumberFormat="1" applyFont="1" applyFill="1" applyAlignment="1">
      <alignment vertical="center" wrapText="1"/>
    </xf>
    <xf numFmtId="0" fontId="71" fillId="0" borderId="0" xfId="0" applyFont="1" applyAlignment="1">
      <alignment vertical="center" wrapText="1"/>
    </xf>
    <xf numFmtId="0" fontId="72" fillId="0" borderId="0" xfId="0" applyFont="1" applyAlignment="1">
      <alignment vertical="center"/>
    </xf>
    <xf numFmtId="0" fontId="19" fillId="0" borderId="0" xfId="0" applyFont="1" applyAlignment="1">
      <alignment vertical="center" wrapText="1"/>
    </xf>
    <xf numFmtId="172" fontId="72" fillId="0" borderId="0" xfId="0" applyNumberFormat="1" applyFont="1" applyAlignment="1">
      <alignment vertical="center"/>
    </xf>
    <xf numFmtId="0" fontId="49" fillId="3" borderId="0" xfId="0" applyFont="1" applyFill="1" applyAlignment="1">
      <alignment vertical="center" wrapText="1"/>
    </xf>
    <xf numFmtId="3" fontId="19" fillId="0" borderId="0" xfId="0" applyNumberFormat="1" applyFont="1" applyAlignment="1">
      <alignment vertical="center" wrapText="1"/>
    </xf>
    <xf numFmtId="0" fontId="68" fillId="0" borderId="0" xfId="0" applyFont="1" applyAlignment="1">
      <alignment vertical="center"/>
    </xf>
    <xf numFmtId="172" fontId="68" fillId="0" borderId="0" xfId="0" applyNumberFormat="1" applyFont="1" applyAlignment="1">
      <alignment vertical="center"/>
    </xf>
    <xf numFmtId="3" fontId="49" fillId="0" borderId="0" xfId="0" applyNumberFormat="1" applyFont="1" applyAlignment="1">
      <alignment vertical="center" wrapText="1"/>
    </xf>
    <xf numFmtId="0" fontId="19" fillId="3" borderId="0" xfId="0" applyFont="1" applyFill="1" applyAlignment="1">
      <alignment vertical="center" wrapText="1"/>
    </xf>
    <xf numFmtId="172" fontId="72" fillId="0" borderId="0" xfId="0" applyNumberFormat="1" applyFont="1" applyAlignment="1">
      <alignment vertical="center" wrapText="1"/>
    </xf>
    <xf numFmtId="0" fontId="68" fillId="0" borderId="197" xfId="0" applyFont="1" applyBorder="1"/>
    <xf numFmtId="0" fontId="68" fillId="0" borderId="197" xfId="0" applyFont="1" applyBorder="1" applyAlignment="1">
      <alignment vertical="center" wrapText="1"/>
    </xf>
    <xf numFmtId="10" fontId="68" fillId="0" borderId="197" xfId="2" applyNumberFormat="1" applyFont="1" applyBorder="1" applyAlignment="1">
      <alignment vertical="center" wrapText="1"/>
    </xf>
    <xf numFmtId="10" fontId="49" fillId="0" borderId="0" xfId="2" applyNumberFormat="1" applyFont="1" applyAlignment="1">
      <alignment vertical="center" wrapText="1"/>
    </xf>
    <xf numFmtId="0" fontId="49" fillId="0" borderId="197" xfId="0" applyFont="1" applyBorder="1" applyAlignment="1">
      <alignment vertical="center" wrapText="1"/>
    </xf>
    <xf numFmtId="0" fontId="73" fillId="0" borderId="196" xfId="0" applyFont="1" applyBorder="1" applyAlignment="1">
      <alignment vertical="center" wrapText="1"/>
    </xf>
    <xf numFmtId="0" fontId="73" fillId="0" borderId="196" xfId="0" applyFont="1" applyBorder="1" applyAlignment="1">
      <alignment horizontal="center" vertical="center" wrapText="1"/>
    </xf>
    <xf numFmtId="0" fontId="74" fillId="0" borderId="0" xfId="0" applyFont="1" applyAlignment="1">
      <alignment vertical="center" wrapText="1"/>
    </xf>
    <xf numFmtId="0" fontId="75" fillId="0" borderId="0" xfId="0" applyFont="1" applyAlignment="1">
      <alignment vertical="center" wrapText="1"/>
    </xf>
    <xf numFmtId="4" fontId="76" fillId="0" borderId="0" xfId="0" applyNumberFormat="1" applyFont="1" applyAlignment="1">
      <alignment vertical="center" wrapText="1"/>
    </xf>
    <xf numFmtId="0" fontId="74" fillId="3" borderId="0" xfId="0" applyFont="1" applyFill="1" applyAlignment="1">
      <alignment vertical="center" wrapText="1"/>
    </xf>
    <xf numFmtId="0" fontId="76" fillId="0" borderId="0" xfId="0" applyFont="1" applyAlignment="1">
      <alignment vertical="center" wrapText="1"/>
    </xf>
    <xf numFmtId="0" fontId="75" fillId="3" borderId="0" xfId="0" applyFont="1" applyFill="1" applyAlignment="1">
      <alignment vertical="center" wrapText="1"/>
    </xf>
    <xf numFmtId="0" fontId="56" fillId="0" borderId="0" xfId="0" applyFont="1" applyAlignment="1">
      <alignment horizontal="left" vertical="top" indent="1"/>
    </xf>
    <xf numFmtId="0" fontId="67" fillId="0" borderId="0" xfId="0" applyFont="1" applyAlignment="1">
      <alignment horizontal="left" vertical="center" indent="1"/>
    </xf>
    <xf numFmtId="0" fontId="65" fillId="0" borderId="0" xfId="0" applyFont="1" applyAlignment="1">
      <alignment horizontal="left" vertical="center" wrapText="1" indent="1"/>
    </xf>
    <xf numFmtId="0" fontId="65" fillId="0" borderId="196" xfId="0" applyFont="1" applyBorder="1" applyAlignment="1">
      <alignment horizontal="left" vertical="center" wrapText="1" indent="1"/>
    </xf>
    <xf numFmtId="0" fontId="67" fillId="0" borderId="196" xfId="0" applyFont="1" applyBorder="1" applyAlignment="1">
      <alignment horizontal="left" vertical="center" indent="1"/>
    </xf>
    <xf numFmtId="0" fontId="64" fillId="0" borderId="0" xfId="0" applyFont="1" applyAlignment="1">
      <alignment horizontal="left" vertical="center" wrapText="1" indent="1"/>
    </xf>
    <xf numFmtId="49" fontId="78" fillId="3" borderId="37" xfId="0" applyNumberFormat="1" applyFont="1" applyFill="1" applyBorder="1" applyAlignment="1">
      <alignment horizontal="left" vertical="top" wrapText="1" indent="3"/>
    </xf>
    <xf numFmtId="171" fontId="0" fillId="0" borderId="0" xfId="0" applyNumberFormat="1"/>
    <xf numFmtId="164" fontId="31" fillId="3" borderId="188" xfId="2" applyNumberFormat="1" applyFont="1" applyFill="1" applyBorder="1" applyAlignment="1">
      <alignment horizontal="right" vertical="center" wrapText="1" indent="1"/>
    </xf>
    <xf numFmtId="41" fontId="5" fillId="3" borderId="27" xfId="0" applyNumberFormat="1" applyFont="1" applyFill="1" applyBorder="1" applyAlignment="1">
      <alignment horizontal="right" vertical="center" indent="1"/>
    </xf>
    <xf numFmtId="167" fontId="78" fillId="0" borderId="27" xfId="1" applyNumberFormat="1" applyFont="1" applyFill="1" applyBorder="1" applyAlignment="1">
      <alignment horizontal="right" vertical="center" wrapText="1" indent="1"/>
    </xf>
    <xf numFmtId="43" fontId="78" fillId="0" borderId="58" xfId="1" applyFont="1" applyFill="1" applyBorder="1" applyAlignment="1">
      <alignment horizontal="right" vertical="center" wrapText="1" indent="1"/>
    </xf>
    <xf numFmtId="49" fontId="31" fillId="0" borderId="26" xfId="0" applyNumberFormat="1" applyFont="1" applyBorder="1" applyAlignment="1">
      <alignment horizontal="left" vertical="top" wrapText="1" indent="1"/>
    </xf>
    <xf numFmtId="9" fontId="31" fillId="0" borderId="27" xfId="2" applyFont="1" applyFill="1" applyBorder="1" applyAlignment="1">
      <alignment horizontal="center" vertical="center" wrapText="1"/>
    </xf>
    <xf numFmtId="0" fontId="56" fillId="0" borderId="10" xfId="0" applyFont="1" applyBorder="1" applyAlignment="1">
      <alignment horizontal="left" vertical="top" wrapText="1" indent="1"/>
    </xf>
    <xf numFmtId="49" fontId="56" fillId="3" borderId="11" xfId="0" applyNumberFormat="1" applyFont="1" applyFill="1" applyBorder="1" applyAlignment="1">
      <alignment horizontal="left" vertical="top" wrapText="1" indent="1"/>
    </xf>
    <xf numFmtId="0" fontId="56" fillId="0" borderId="12" xfId="0" applyFont="1" applyBorder="1" applyAlignment="1">
      <alignment horizontal="left" vertical="top" wrapText="1" indent="1"/>
    </xf>
    <xf numFmtId="49" fontId="56" fillId="3" borderId="12" xfId="0" applyNumberFormat="1" applyFont="1" applyFill="1" applyBorder="1" applyAlignment="1">
      <alignment horizontal="left" vertical="top" wrapText="1" indent="1"/>
    </xf>
    <xf numFmtId="0" fontId="56" fillId="0" borderId="15" xfId="0" applyFont="1" applyBorder="1" applyAlignment="1">
      <alignment horizontal="left" vertical="top" wrapText="1" indent="1"/>
    </xf>
    <xf numFmtId="0" fontId="56" fillId="0" borderId="20" xfId="0" applyFont="1" applyBorder="1" applyAlignment="1">
      <alignment horizontal="left" vertical="top" indent="1"/>
    </xf>
    <xf numFmtId="49" fontId="56" fillId="3" borderId="28" xfId="0" applyNumberFormat="1" applyFont="1" applyFill="1" applyBorder="1" applyAlignment="1">
      <alignment horizontal="left" vertical="top" wrapText="1" indent="1"/>
    </xf>
    <xf numFmtId="0" fontId="56" fillId="0" borderId="29" xfId="0" applyFont="1" applyBorder="1" applyAlignment="1">
      <alignment horizontal="left" vertical="top" indent="1"/>
    </xf>
    <xf numFmtId="49" fontId="56" fillId="3" borderId="30" xfId="0" applyNumberFormat="1" applyFont="1" applyFill="1" applyBorder="1" applyAlignment="1">
      <alignment horizontal="left" vertical="top" wrapText="1" indent="1"/>
    </xf>
    <xf numFmtId="0" fontId="56" fillId="0" borderId="28" xfId="0" applyFont="1" applyBorder="1" applyAlignment="1">
      <alignment horizontal="left" vertical="top" indent="1"/>
    </xf>
    <xf numFmtId="0" fontId="56" fillId="3" borderId="0" xfId="0" applyFont="1" applyFill="1" applyAlignment="1">
      <alignment horizontal="left" vertical="top" indent="1"/>
    </xf>
    <xf numFmtId="0" fontId="56" fillId="3" borderId="10" xfId="0" applyFont="1" applyFill="1" applyBorder="1" applyAlignment="1">
      <alignment horizontal="left" vertical="top" indent="1"/>
    </xf>
    <xf numFmtId="0" fontId="56" fillId="0" borderId="5" xfId="0" applyFont="1" applyBorder="1" applyAlignment="1">
      <alignment horizontal="left" vertical="top" indent="1"/>
    </xf>
    <xf numFmtId="0" fontId="56" fillId="0" borderId="6" xfId="0" applyFont="1" applyBorder="1" applyAlignment="1">
      <alignment horizontal="left" vertical="top" indent="1"/>
    </xf>
    <xf numFmtId="0" fontId="56" fillId="0" borderId="36" xfId="0" applyFont="1" applyBorder="1" applyAlignment="1">
      <alignment horizontal="left" vertical="top" indent="1"/>
    </xf>
    <xf numFmtId="0" fontId="56" fillId="0" borderId="38" xfId="0" applyFont="1" applyBorder="1" applyAlignment="1">
      <alignment horizontal="left" vertical="top" indent="1"/>
    </xf>
    <xf numFmtId="0" fontId="56" fillId="0" borderId="41" xfId="0" applyFont="1" applyBorder="1" applyAlignment="1">
      <alignment horizontal="left" vertical="top" indent="1"/>
    </xf>
    <xf numFmtId="0" fontId="56" fillId="0" borderId="42" xfId="0" applyFont="1" applyBorder="1" applyAlignment="1">
      <alignment horizontal="left" vertical="top" indent="1"/>
    </xf>
    <xf numFmtId="0" fontId="56" fillId="0" borderId="43" xfId="0" applyFont="1" applyBorder="1" applyAlignment="1">
      <alignment horizontal="left" vertical="top" indent="1"/>
    </xf>
    <xf numFmtId="49" fontId="56" fillId="0" borderId="194" xfId="0" applyNumberFormat="1" applyFont="1" applyBorder="1" applyAlignment="1">
      <alignment horizontal="left" vertical="top" indent="1"/>
    </xf>
    <xf numFmtId="49" fontId="56" fillId="0" borderId="195" xfId="0" applyNumberFormat="1" applyFont="1" applyBorder="1" applyAlignment="1">
      <alignment horizontal="left" vertical="top" indent="1"/>
    </xf>
    <xf numFmtId="49" fontId="56" fillId="0" borderId="19" xfId="0" applyNumberFormat="1" applyFont="1" applyBorder="1" applyAlignment="1">
      <alignment horizontal="left" vertical="top" indent="1"/>
    </xf>
    <xf numFmtId="49" fontId="56" fillId="0" borderId="48" xfId="0" applyNumberFormat="1" applyFont="1" applyBorder="1" applyAlignment="1">
      <alignment horizontal="left" vertical="top" indent="1"/>
    </xf>
    <xf numFmtId="0" fontId="56" fillId="0" borderId="52" xfId="0" applyFont="1" applyBorder="1" applyAlignment="1">
      <alignment horizontal="left" vertical="top" indent="1"/>
    </xf>
    <xf numFmtId="0" fontId="56" fillId="0" borderId="53" xfId="0" applyFont="1" applyBorder="1" applyAlignment="1">
      <alignment horizontal="left" vertical="top" indent="1"/>
    </xf>
    <xf numFmtId="49" fontId="56" fillId="3" borderId="54" xfId="0" applyNumberFormat="1" applyFont="1" applyFill="1" applyBorder="1" applyAlignment="1">
      <alignment horizontal="left" vertical="top" wrapText="1" indent="1"/>
    </xf>
    <xf numFmtId="0" fontId="56" fillId="0" borderId="15" xfId="0" applyFont="1" applyBorder="1" applyAlignment="1">
      <alignment horizontal="left" vertical="top" indent="1"/>
    </xf>
    <xf numFmtId="0" fontId="56" fillId="0" borderId="62" xfId="0" applyFont="1" applyBorder="1" applyAlignment="1">
      <alignment horizontal="left" vertical="top" wrapText="1" indent="1"/>
    </xf>
    <xf numFmtId="0" fontId="56" fillId="0" borderId="65" xfId="0" applyFont="1" applyBorder="1" applyAlignment="1">
      <alignment horizontal="left" vertical="top" indent="1"/>
    </xf>
    <xf numFmtId="0" fontId="56" fillId="0" borderId="67" xfId="0" applyFont="1" applyBorder="1" applyAlignment="1">
      <alignment horizontal="left" vertical="top" indent="1"/>
    </xf>
    <xf numFmtId="0" fontId="56" fillId="0" borderId="69" xfId="0" applyFont="1" applyBorder="1" applyAlignment="1">
      <alignment horizontal="left" vertical="top" indent="1"/>
    </xf>
    <xf numFmtId="0" fontId="56" fillId="0" borderId="70" xfId="0" applyFont="1" applyBorder="1" applyAlignment="1">
      <alignment horizontal="left" vertical="top" indent="1"/>
    </xf>
    <xf numFmtId="0" fontId="56" fillId="0" borderId="46" xfId="0" applyFont="1" applyBorder="1" applyAlignment="1">
      <alignment horizontal="left" vertical="top" indent="1"/>
    </xf>
    <xf numFmtId="0" fontId="56" fillId="0" borderId="0" xfId="0" applyFont="1" applyAlignment="1">
      <alignment horizontal="left" vertical="top" wrapText="1" indent="1"/>
    </xf>
    <xf numFmtId="0" fontId="56" fillId="0" borderId="48" xfId="0" applyFont="1" applyBorder="1" applyAlignment="1">
      <alignment horizontal="left" vertical="top" wrapText="1" indent="1"/>
    </xf>
    <xf numFmtId="0" fontId="56" fillId="0" borderId="48" xfId="0" applyFont="1" applyBorder="1" applyAlignment="1">
      <alignment horizontal="left" vertical="top" indent="1"/>
    </xf>
    <xf numFmtId="0" fontId="56" fillId="0" borderId="80" xfId="0" applyFont="1" applyBorder="1" applyAlignment="1">
      <alignment horizontal="left" vertical="top" indent="1"/>
    </xf>
    <xf numFmtId="0" fontId="56" fillId="0" borderId="82" xfId="0" applyFont="1" applyBorder="1" applyAlignment="1">
      <alignment horizontal="left" vertical="top" indent="1"/>
    </xf>
    <xf numFmtId="49" fontId="56" fillId="3" borderId="86" xfId="0" applyNumberFormat="1" applyFont="1" applyFill="1" applyBorder="1" applyAlignment="1">
      <alignment horizontal="left" vertical="top" wrapText="1" indent="1"/>
    </xf>
    <xf numFmtId="49" fontId="56" fillId="3" borderId="87" xfId="0" applyNumberFormat="1" applyFont="1" applyFill="1" applyBorder="1" applyAlignment="1">
      <alignment horizontal="left" vertical="top" wrapText="1" indent="1"/>
    </xf>
    <xf numFmtId="49" fontId="56" fillId="3" borderId="46" xfId="0" applyNumberFormat="1" applyFont="1" applyFill="1" applyBorder="1" applyAlignment="1">
      <alignment horizontal="left" vertical="top" wrapText="1" indent="1"/>
    </xf>
    <xf numFmtId="49" fontId="56" fillId="3" borderId="89" xfId="0" applyNumberFormat="1" applyFont="1" applyFill="1" applyBorder="1" applyAlignment="1">
      <alignment horizontal="left" vertical="top" wrapText="1" indent="1"/>
    </xf>
    <xf numFmtId="49" fontId="56" fillId="3" borderId="90" xfId="0" applyNumberFormat="1" applyFont="1" applyFill="1" applyBorder="1" applyAlignment="1">
      <alignment horizontal="left" vertical="top" wrapText="1" indent="1"/>
    </xf>
    <xf numFmtId="49" fontId="56" fillId="3" borderId="91" xfId="0" applyNumberFormat="1" applyFont="1" applyFill="1" applyBorder="1" applyAlignment="1">
      <alignment horizontal="left" vertical="top" wrapText="1" indent="1"/>
    </xf>
    <xf numFmtId="49" fontId="56" fillId="3" borderId="10" xfId="0" applyNumberFormat="1" applyFont="1" applyFill="1" applyBorder="1" applyAlignment="1">
      <alignment horizontal="left" vertical="top" wrapText="1" indent="1"/>
    </xf>
    <xf numFmtId="49" fontId="56" fillId="3" borderId="194" xfId="0" applyNumberFormat="1" applyFont="1" applyFill="1" applyBorder="1" applyAlignment="1">
      <alignment horizontal="left" vertical="top" wrapText="1" indent="1"/>
    </xf>
    <xf numFmtId="49" fontId="56" fillId="3" borderId="195" xfId="0" applyNumberFormat="1" applyFont="1" applyFill="1" applyBorder="1" applyAlignment="1">
      <alignment horizontal="left" vertical="top" wrapText="1" indent="1"/>
    </xf>
    <xf numFmtId="49" fontId="56" fillId="3" borderId="92" xfId="0" applyNumberFormat="1" applyFont="1" applyFill="1" applyBorder="1" applyAlignment="1">
      <alignment horizontal="left" vertical="top" wrapText="1" indent="1"/>
    </xf>
    <xf numFmtId="49" fontId="56" fillId="3" borderId="94" xfId="0" applyNumberFormat="1" applyFont="1" applyFill="1" applyBorder="1" applyAlignment="1">
      <alignment horizontal="left" vertical="top" wrapText="1" indent="1"/>
    </xf>
    <xf numFmtId="49" fontId="56" fillId="3" borderId="96" xfId="0" applyNumberFormat="1" applyFont="1" applyFill="1" applyBorder="1" applyAlignment="1">
      <alignment horizontal="left" vertical="top" wrapText="1" indent="1"/>
    </xf>
    <xf numFmtId="49" fontId="56" fillId="3" borderId="36" xfId="0" applyNumberFormat="1" applyFont="1" applyFill="1" applyBorder="1" applyAlignment="1">
      <alignment horizontal="left" vertical="top" wrapText="1" indent="1"/>
    </xf>
    <xf numFmtId="49" fontId="56" fillId="3" borderId="98" xfId="0" applyNumberFormat="1" applyFont="1" applyFill="1" applyBorder="1" applyAlignment="1">
      <alignment horizontal="left" vertical="top" wrapText="1" indent="1"/>
    </xf>
    <xf numFmtId="49" fontId="56" fillId="3" borderId="99" xfId="0" applyNumberFormat="1" applyFont="1" applyFill="1" applyBorder="1" applyAlignment="1">
      <alignment horizontal="left" vertical="top" wrapText="1" indent="1"/>
    </xf>
    <xf numFmtId="49" fontId="56" fillId="3" borderId="38" xfId="0" applyNumberFormat="1" applyFont="1" applyFill="1" applyBorder="1" applyAlignment="1">
      <alignment horizontal="left" vertical="top" wrapText="1" indent="1"/>
    </xf>
    <xf numFmtId="49" fontId="56" fillId="3" borderId="100" xfId="0" applyNumberFormat="1" applyFont="1" applyFill="1" applyBorder="1" applyAlignment="1">
      <alignment horizontal="left" vertical="top" wrapText="1" indent="1"/>
    </xf>
    <xf numFmtId="49" fontId="56" fillId="3" borderId="15" xfId="0" applyNumberFormat="1" applyFont="1" applyFill="1" applyBorder="1" applyAlignment="1">
      <alignment horizontal="left" vertical="top" wrapText="1" indent="1"/>
    </xf>
    <xf numFmtId="49" fontId="56" fillId="3" borderId="102" xfId="0" applyNumberFormat="1" applyFont="1" applyFill="1" applyBorder="1" applyAlignment="1">
      <alignment horizontal="left" vertical="top" wrapText="1" indent="1"/>
    </xf>
    <xf numFmtId="49" fontId="56" fillId="3" borderId="104" xfId="0" applyNumberFormat="1" applyFont="1" applyFill="1" applyBorder="1" applyAlignment="1">
      <alignment horizontal="left" vertical="top" wrapText="1" indent="1"/>
    </xf>
    <xf numFmtId="49" fontId="56" fillId="3" borderId="5" xfId="0" applyNumberFormat="1" applyFont="1" applyFill="1" applyBorder="1" applyAlignment="1">
      <alignment horizontal="left" vertical="top" wrapText="1" indent="1"/>
    </xf>
    <xf numFmtId="49" fontId="56" fillId="3" borderId="105" xfId="0" applyNumberFormat="1" applyFont="1" applyFill="1" applyBorder="1" applyAlignment="1">
      <alignment horizontal="left" vertical="top" wrapText="1" indent="1"/>
    </xf>
    <xf numFmtId="49" fontId="56" fillId="3" borderId="107" xfId="0" applyNumberFormat="1" applyFont="1" applyFill="1" applyBorder="1" applyAlignment="1">
      <alignment horizontal="left" vertical="top" wrapText="1" indent="1"/>
    </xf>
    <xf numFmtId="49" fontId="56" fillId="3" borderId="108" xfId="0" applyNumberFormat="1" applyFont="1" applyFill="1" applyBorder="1" applyAlignment="1">
      <alignment horizontal="left" vertical="top" wrapText="1" indent="1"/>
    </xf>
    <xf numFmtId="49" fontId="56" fillId="3" borderId="0" xfId="0" applyNumberFormat="1" applyFont="1" applyFill="1" applyAlignment="1">
      <alignment horizontal="left" vertical="top" wrapText="1" indent="1"/>
    </xf>
    <xf numFmtId="49" fontId="56" fillId="3" borderId="111" xfId="0" applyNumberFormat="1" applyFont="1" applyFill="1" applyBorder="1" applyAlignment="1">
      <alignment horizontal="left" vertical="top" wrapText="1" indent="1"/>
    </xf>
    <xf numFmtId="49" fontId="56" fillId="3" borderId="113" xfId="0" applyNumberFormat="1" applyFont="1" applyFill="1" applyBorder="1" applyAlignment="1">
      <alignment horizontal="left" vertical="top" wrapText="1" indent="1"/>
    </xf>
    <xf numFmtId="49" fontId="56" fillId="3" borderId="114" xfId="0" applyNumberFormat="1" applyFont="1" applyFill="1" applyBorder="1" applyAlignment="1">
      <alignment horizontal="left" vertical="top" wrapText="1" indent="1"/>
    </xf>
    <xf numFmtId="49" fontId="56" fillId="3" borderId="115" xfId="0" applyNumberFormat="1" applyFont="1" applyFill="1" applyBorder="1" applyAlignment="1">
      <alignment horizontal="left" vertical="top" wrapText="1" indent="1"/>
    </xf>
    <xf numFmtId="49" fontId="56" fillId="3" borderId="6" xfId="0" applyNumberFormat="1" applyFont="1" applyFill="1" applyBorder="1" applyAlignment="1">
      <alignment horizontal="left" vertical="top" wrapText="1" indent="1"/>
    </xf>
    <xf numFmtId="49" fontId="56" fillId="3" borderId="118" xfId="0" applyNumberFormat="1" applyFont="1" applyFill="1" applyBorder="1" applyAlignment="1">
      <alignment horizontal="left" vertical="top" wrapText="1" indent="1"/>
    </xf>
    <xf numFmtId="49" fontId="56" fillId="3" borderId="119" xfId="0" applyNumberFormat="1" applyFont="1" applyFill="1" applyBorder="1" applyAlignment="1">
      <alignment horizontal="left" vertical="top" wrapText="1" indent="1"/>
    </xf>
    <xf numFmtId="49" fontId="56" fillId="3" borderId="42" xfId="0" applyNumberFormat="1" applyFont="1" applyFill="1" applyBorder="1" applyAlignment="1">
      <alignment horizontal="left" vertical="top" wrapText="1" indent="1"/>
    </xf>
    <xf numFmtId="49" fontId="56" fillId="3" borderId="121" xfId="0" applyNumberFormat="1" applyFont="1" applyFill="1" applyBorder="1" applyAlignment="1">
      <alignment horizontal="left" vertical="top" wrapText="1" indent="1"/>
    </xf>
    <xf numFmtId="0" fontId="56" fillId="0" borderId="86" xfId="0" applyFont="1" applyBorder="1" applyAlignment="1">
      <alignment horizontal="left" vertical="top" indent="1"/>
    </xf>
    <xf numFmtId="0" fontId="56" fillId="0" borderId="95" xfId="0" applyFont="1" applyBorder="1" applyAlignment="1">
      <alignment horizontal="left" vertical="top" indent="1"/>
    </xf>
    <xf numFmtId="0" fontId="56" fillId="0" borderId="20" xfId="0" applyFont="1" applyBorder="1" applyAlignment="1">
      <alignment horizontal="left" vertical="top" wrapText="1" indent="1"/>
    </xf>
    <xf numFmtId="49" fontId="56" fillId="0" borderId="86" xfId="0" applyNumberFormat="1" applyFont="1" applyBorder="1" applyAlignment="1">
      <alignment horizontal="left" vertical="top" wrapText="1" indent="1"/>
    </xf>
    <xf numFmtId="49" fontId="56" fillId="0" borderId="95" xfId="0" applyNumberFormat="1" applyFont="1" applyBorder="1" applyAlignment="1">
      <alignment horizontal="left" vertical="top" wrapText="1" indent="1"/>
    </xf>
    <xf numFmtId="49" fontId="78" fillId="0" borderId="84" xfId="0" applyNumberFormat="1" applyFont="1" applyBorder="1" applyAlignment="1">
      <alignment horizontal="left" vertical="top" wrapText="1" indent="1"/>
    </xf>
    <xf numFmtId="0" fontId="78" fillId="0" borderId="123" xfId="0" applyFont="1" applyBorder="1" applyAlignment="1">
      <alignment horizontal="left" vertical="top" wrapText="1" indent="1"/>
    </xf>
    <xf numFmtId="49" fontId="31" fillId="0" borderId="27" xfId="0" applyNumberFormat="1" applyFont="1" applyBorder="1" applyAlignment="1">
      <alignment horizontal="left" vertical="center" wrapText="1" indent="2"/>
    </xf>
    <xf numFmtId="0" fontId="5" fillId="0" borderId="58" xfId="0" applyFont="1" applyBorder="1" applyAlignment="1">
      <alignment horizontal="right" vertical="center" wrapText="1" indent="1"/>
    </xf>
    <xf numFmtId="49" fontId="31" fillId="0" borderId="175" xfId="0" applyNumberFormat="1" applyFont="1" applyBorder="1" applyAlignment="1">
      <alignment horizontal="center" vertical="center" wrapText="1"/>
    </xf>
    <xf numFmtId="0" fontId="56" fillId="0" borderId="6" xfId="0" applyFont="1" applyBorder="1" applyAlignment="1">
      <alignment horizontal="left" vertical="top" wrapText="1" indent="1"/>
    </xf>
    <xf numFmtId="49" fontId="78" fillId="0" borderId="27" xfId="0" applyNumberFormat="1" applyFont="1" applyBorder="1" applyAlignment="1">
      <alignment horizontal="left" vertical="top" wrapText="1" indent="2"/>
    </xf>
    <xf numFmtId="49" fontId="78" fillId="0" borderId="27" xfId="0" applyNumberFormat="1" applyFont="1" applyBorder="1" applyAlignment="1">
      <alignment horizontal="left" vertical="top" wrapText="1" indent="3"/>
    </xf>
    <xf numFmtId="49" fontId="31" fillId="0" borderId="176" xfId="0" applyNumberFormat="1" applyFont="1" applyBorder="1" applyAlignment="1">
      <alignment horizontal="center" vertical="center" wrapText="1"/>
    </xf>
    <xf numFmtId="0" fontId="77" fillId="0" borderId="86" xfId="0" applyFont="1" applyBorder="1" applyAlignment="1">
      <alignment horizontal="left" vertical="top" indent="1"/>
    </xf>
    <xf numFmtId="0" fontId="77" fillId="0" borderId="62" xfId="0" applyFont="1" applyBorder="1" applyAlignment="1">
      <alignment horizontal="left" vertical="top" wrapText="1" indent="1"/>
    </xf>
    <xf numFmtId="49" fontId="78" fillId="0" borderId="177" xfId="0" applyNumberFormat="1" applyFont="1" applyBorder="1" applyAlignment="1">
      <alignment horizontal="center" vertical="center" wrapText="1"/>
    </xf>
    <xf numFmtId="3" fontId="78" fillId="0" borderId="27" xfId="0" applyNumberFormat="1" applyFont="1" applyBorder="1" applyAlignment="1">
      <alignment horizontal="right" vertical="center" wrapText="1" indent="1"/>
    </xf>
    <xf numFmtId="49" fontId="31" fillId="0" borderId="21" xfId="0" applyNumberFormat="1" applyFont="1" applyBorder="1" applyAlignment="1">
      <alignment horizontal="left" vertical="top" wrapText="1" indent="2"/>
    </xf>
    <xf numFmtId="9" fontId="31" fillId="0" borderId="61" xfId="2" applyFont="1" applyFill="1" applyBorder="1" applyAlignment="1">
      <alignment horizontal="center" vertical="center" wrapText="1"/>
    </xf>
    <xf numFmtId="49" fontId="31" fillId="0" borderId="135" xfId="0" applyNumberFormat="1" applyFont="1" applyBorder="1" applyAlignment="1">
      <alignment horizontal="center" vertical="center" wrapText="1"/>
    </xf>
    <xf numFmtId="49" fontId="31" fillId="0" borderId="84" xfId="0" applyNumberFormat="1" applyFont="1" applyBorder="1" applyAlignment="1">
      <alignment horizontal="center" vertical="center" wrapText="1"/>
    </xf>
    <xf numFmtId="49" fontId="31" fillId="0" borderId="137" xfId="0" applyNumberFormat="1" applyFont="1" applyBorder="1" applyAlignment="1">
      <alignment horizontal="center" vertical="center" wrapText="1"/>
    </xf>
    <xf numFmtId="41" fontId="31" fillId="3" borderId="37" xfId="0" applyNumberFormat="1" applyFont="1" applyFill="1" applyBorder="1" applyAlignment="1">
      <alignment horizontal="right" vertical="center" wrapText="1" indent="1"/>
    </xf>
    <xf numFmtId="41" fontId="78" fillId="3" borderId="37" xfId="0" applyNumberFormat="1" applyFont="1" applyFill="1" applyBorder="1" applyAlignment="1">
      <alignment horizontal="right" vertical="center" wrapText="1" indent="1"/>
    </xf>
    <xf numFmtId="169" fontId="78" fillId="3" borderId="37" xfId="0" applyNumberFormat="1" applyFont="1" applyFill="1" applyBorder="1" applyAlignment="1">
      <alignment horizontal="right" vertical="center" wrapText="1" indent="1"/>
    </xf>
    <xf numFmtId="9" fontId="78" fillId="3" borderId="37" xfId="2" applyFont="1" applyFill="1" applyBorder="1" applyAlignment="1">
      <alignment horizontal="right" vertical="center" wrapText="1" indent="1"/>
    </xf>
    <xf numFmtId="41" fontId="31" fillId="3" borderId="27" xfId="0" applyNumberFormat="1" applyFont="1" applyFill="1" applyBorder="1" applyAlignment="1">
      <alignment horizontal="right" vertical="center" wrapText="1" indent="1"/>
    </xf>
    <xf numFmtId="3" fontId="31" fillId="3" borderId="26" xfId="0" applyNumberFormat="1" applyFont="1" applyFill="1" applyBorder="1" applyAlignment="1">
      <alignment horizontal="left" vertical="top" wrapText="1" indent="2"/>
    </xf>
    <xf numFmtId="3" fontId="31" fillId="3" borderId="16" xfId="0" applyNumberFormat="1" applyFont="1" applyFill="1" applyBorder="1" applyAlignment="1">
      <alignment horizontal="left" vertical="top" wrapText="1" indent="2"/>
    </xf>
    <xf numFmtId="164" fontId="31" fillId="0" borderId="188" xfId="2" applyNumberFormat="1" applyFont="1" applyFill="1" applyBorder="1" applyAlignment="1">
      <alignment horizontal="right" vertical="center" wrapText="1" indent="1"/>
    </xf>
    <xf numFmtId="174" fontId="31" fillId="3" borderId="125" xfId="0" applyNumberFormat="1" applyFont="1" applyFill="1" applyBorder="1" applyAlignment="1">
      <alignment horizontal="right" vertical="center" wrapText="1" indent="1"/>
    </xf>
    <xf numFmtId="1" fontId="31" fillId="3" borderId="27" xfId="1" quotePrefix="1" applyNumberFormat="1" applyFont="1" applyFill="1" applyBorder="1" applyAlignment="1">
      <alignment horizontal="right" vertical="center" wrapText="1" indent="1"/>
    </xf>
    <xf numFmtId="1" fontId="31" fillId="3" borderId="27" xfId="1" applyNumberFormat="1" applyFont="1" applyFill="1" applyBorder="1" applyAlignment="1">
      <alignment horizontal="right" vertical="center" wrapText="1" indent="1"/>
    </xf>
    <xf numFmtId="1" fontId="31" fillId="3" borderId="27" xfId="0" applyNumberFormat="1" applyFont="1" applyFill="1" applyBorder="1" applyAlignment="1">
      <alignment horizontal="right" vertical="center" wrapText="1" indent="1"/>
    </xf>
    <xf numFmtId="170" fontId="5" fillId="0" borderId="18" xfId="0" applyNumberFormat="1" applyFont="1" applyBorder="1" applyAlignment="1">
      <alignment horizontal="right" vertical="center" indent="1"/>
    </xf>
    <xf numFmtId="0" fontId="78" fillId="0" borderId="27" xfId="1" applyNumberFormat="1" applyFont="1" applyBorder="1" applyAlignment="1">
      <alignment horizontal="right" vertical="center" wrapText="1" indent="1"/>
    </xf>
    <xf numFmtId="0" fontId="31" fillId="0" borderId="27" xfId="1" quotePrefix="1" applyNumberFormat="1" applyFont="1" applyFill="1" applyBorder="1" applyAlignment="1">
      <alignment horizontal="right" vertical="center" wrapText="1" indent="1"/>
    </xf>
    <xf numFmtId="3" fontId="79" fillId="0" borderId="1" xfId="0" applyNumberFormat="1" applyFont="1" applyBorder="1" applyAlignment="1">
      <alignment horizontal="right" vertical="center" wrapText="1" indent="1"/>
    </xf>
    <xf numFmtId="164" fontId="79" fillId="0" borderId="1" xfId="0" applyNumberFormat="1" applyFont="1" applyBorder="1" applyAlignment="1">
      <alignment horizontal="right" vertical="center" wrapText="1" indent="1"/>
    </xf>
    <xf numFmtId="49" fontId="78" fillId="3" borderId="1" xfId="0" applyNumberFormat="1" applyFont="1" applyFill="1" applyBorder="1" applyAlignment="1">
      <alignment horizontal="right" vertical="center" wrapText="1" indent="1"/>
    </xf>
    <xf numFmtId="3" fontId="78" fillId="3" borderId="1" xfId="0" applyNumberFormat="1" applyFont="1" applyFill="1" applyBorder="1" applyAlignment="1">
      <alignment horizontal="right" vertical="center" wrapText="1" indent="1"/>
    </xf>
    <xf numFmtId="164" fontId="78" fillId="3" borderId="1" xfId="2" applyNumberFormat="1" applyFont="1" applyFill="1" applyBorder="1" applyAlignment="1">
      <alignment horizontal="right" vertical="center" wrapText="1" indent="1"/>
    </xf>
    <xf numFmtId="0" fontId="78" fillId="3" borderId="1" xfId="0" applyFont="1" applyFill="1" applyBorder="1" applyAlignment="1">
      <alignment horizontal="right" vertical="center" wrapText="1" indent="1"/>
    </xf>
    <xf numFmtId="164" fontId="79" fillId="3" borderId="1" xfId="0" applyNumberFormat="1" applyFont="1" applyFill="1" applyBorder="1" applyAlignment="1">
      <alignment horizontal="right" vertical="center" wrapText="1" indent="1"/>
    </xf>
    <xf numFmtId="9" fontId="79" fillId="3" borderId="1" xfId="0" applyNumberFormat="1" applyFont="1" applyFill="1" applyBorder="1" applyAlignment="1">
      <alignment horizontal="right" vertical="center" wrapText="1" indent="1"/>
    </xf>
    <xf numFmtId="164" fontId="31" fillId="0" borderId="27" xfId="1" applyNumberFormat="1" applyFont="1" applyFill="1" applyBorder="1" applyAlignment="1">
      <alignment horizontal="right" vertical="center" wrapText="1" indent="1"/>
    </xf>
    <xf numFmtId="164" fontId="31" fillId="0" borderId="27" xfId="0" applyNumberFormat="1" applyFont="1" applyBorder="1" applyAlignment="1">
      <alignment horizontal="right" vertical="center" wrapText="1" indent="1"/>
    </xf>
    <xf numFmtId="164" fontId="5" fillId="3" borderId="18" xfId="0" applyNumberFormat="1" applyFont="1" applyFill="1" applyBorder="1" applyAlignment="1">
      <alignment horizontal="right" vertical="center" wrapText="1" indent="1"/>
    </xf>
    <xf numFmtId="10" fontId="5" fillId="3" borderId="174" xfId="0" applyNumberFormat="1" applyFont="1" applyFill="1" applyBorder="1" applyAlignment="1">
      <alignment horizontal="center" vertical="center" wrapText="1"/>
    </xf>
    <xf numFmtId="171" fontId="31" fillId="3" borderId="27" xfId="1" applyNumberFormat="1" applyFont="1" applyFill="1" applyBorder="1" applyAlignment="1">
      <alignment horizontal="right" vertical="center" wrapText="1" indent="1"/>
    </xf>
    <xf numFmtId="0" fontId="0" fillId="3" borderId="0" xfId="0" applyFill="1" applyAlignment="1">
      <alignment vertical="center" wrapText="1"/>
    </xf>
    <xf numFmtId="3" fontId="5" fillId="3" borderId="1" xfId="0" applyNumberFormat="1" applyFont="1" applyFill="1" applyBorder="1" applyAlignment="1">
      <alignment horizontal="right" vertical="center" wrapText="1" indent="1"/>
    </xf>
    <xf numFmtId="0" fontId="79" fillId="0" borderId="1" xfId="0" applyFont="1" applyBorder="1" applyAlignment="1">
      <alignment horizontal="center" vertical="center"/>
    </xf>
    <xf numFmtId="9" fontId="5" fillId="0" borderId="1" xfId="2" applyFont="1" applyFill="1" applyBorder="1" applyAlignment="1">
      <alignment horizontal="center" vertical="center"/>
    </xf>
    <xf numFmtId="49" fontId="32" fillId="0" borderId="1" xfId="0" applyNumberFormat="1" applyFont="1" applyBorder="1" applyAlignment="1">
      <alignment horizontal="left" vertical="center" indent="1"/>
    </xf>
    <xf numFmtId="165" fontId="82" fillId="0" borderId="1" xfId="0" applyNumberFormat="1" applyFont="1" applyBorder="1" applyAlignment="1">
      <alignment horizontal="right" vertical="center" indent="1"/>
    </xf>
    <xf numFmtId="0" fontId="6" fillId="3" borderId="0" xfId="0" applyFont="1" applyFill="1" applyAlignment="1">
      <alignment horizontal="left" indent="2"/>
    </xf>
    <xf numFmtId="0" fontId="9" fillId="3" borderId="0" xfId="0" applyFont="1" applyFill="1"/>
    <xf numFmtId="172" fontId="49" fillId="0" borderId="0" xfId="0" applyNumberFormat="1" applyFont="1" applyAlignment="1">
      <alignment vertical="center" wrapText="1"/>
    </xf>
    <xf numFmtId="0" fontId="49" fillId="0" borderId="0" xfId="0" applyFont="1" applyAlignment="1">
      <alignment horizontal="left" vertical="center" wrapText="1" indent="1"/>
    </xf>
    <xf numFmtId="172" fontId="65" fillId="0" borderId="196" xfId="0" applyNumberFormat="1" applyFont="1" applyBorder="1" applyAlignment="1">
      <alignment horizontal="right" vertical="center" wrapText="1"/>
    </xf>
    <xf numFmtId="172" fontId="68" fillId="0" borderId="0" xfId="4" applyNumberFormat="1" applyFont="1" applyAlignment="1">
      <alignment vertical="center" wrapText="1"/>
    </xf>
    <xf numFmtId="0" fontId="83" fillId="0" borderId="0" xfId="3" applyFont="1"/>
    <xf numFmtId="0" fontId="84" fillId="0" borderId="0" xfId="0" applyFont="1" applyAlignment="1">
      <alignment vertical="center" wrapText="1"/>
    </xf>
    <xf numFmtId="172" fontId="0" fillId="0" borderId="0" xfId="4" applyNumberFormat="1" applyFont="1" applyAlignment="1">
      <alignment vertical="center" wrapText="1"/>
    </xf>
    <xf numFmtId="172" fontId="71" fillId="0" borderId="0" xfId="0" applyNumberFormat="1" applyFont="1" applyAlignment="1">
      <alignment horizontal="right" vertical="center" wrapText="1"/>
    </xf>
    <xf numFmtId="172" fontId="67" fillId="0" borderId="196" xfId="0" applyNumberFormat="1" applyFont="1" applyBorder="1" applyAlignment="1">
      <alignment vertical="center"/>
    </xf>
    <xf numFmtId="172" fontId="65" fillId="3" borderId="0" xfId="0" applyNumberFormat="1" applyFont="1" applyFill="1" applyAlignment="1">
      <alignment vertical="center" wrapText="1"/>
    </xf>
    <xf numFmtId="172" fontId="68" fillId="0" borderId="0" xfId="0" applyNumberFormat="1" applyFont="1" applyAlignment="1">
      <alignment vertical="center" wrapText="1"/>
    </xf>
    <xf numFmtId="164" fontId="68" fillId="0" borderId="197" xfId="2" applyNumberFormat="1" applyFont="1" applyBorder="1" applyAlignment="1">
      <alignment vertical="center" wrapText="1"/>
    </xf>
    <xf numFmtId="172" fontId="68" fillId="3" borderId="0" xfId="4" applyNumberFormat="1" applyFont="1" applyFill="1" applyAlignment="1">
      <alignment vertical="center" wrapText="1"/>
    </xf>
    <xf numFmtId="172" fontId="80" fillId="0" borderId="0" xfId="4" applyNumberFormat="1" applyFont="1" applyAlignment="1">
      <alignment vertical="center" wrapText="1"/>
    </xf>
    <xf numFmtId="172" fontId="1" fillId="0" borderId="0" xfId="4" applyNumberFormat="1" applyFont="1" applyAlignment="1">
      <alignment vertical="center" wrapText="1"/>
    </xf>
    <xf numFmtId="172" fontId="64" fillId="3" borderId="0" xfId="4" applyNumberFormat="1" applyFont="1" applyFill="1" applyAlignment="1">
      <alignment vertical="center" wrapText="1"/>
    </xf>
    <xf numFmtId="172" fontId="72" fillId="0" borderId="0" xfId="4" applyNumberFormat="1" applyFont="1" applyAlignment="1">
      <alignment vertical="center"/>
    </xf>
    <xf numFmtId="175" fontId="68" fillId="3" borderId="0" xfId="4" applyNumberFormat="1" applyFont="1" applyFill="1" applyAlignment="1">
      <alignment vertical="center" wrapText="1"/>
    </xf>
    <xf numFmtId="175" fontId="64" fillId="0" borderId="0" xfId="4" applyNumberFormat="1" applyFont="1" applyAlignment="1">
      <alignment vertical="center" wrapText="1"/>
    </xf>
    <xf numFmtId="175" fontId="64" fillId="3" borderId="0" xfId="4" applyNumberFormat="1" applyFont="1" applyFill="1" applyAlignment="1">
      <alignment vertical="center" wrapText="1"/>
    </xf>
    <xf numFmtId="175" fontId="0" fillId="0" borderId="0" xfId="4" applyNumberFormat="1" applyFont="1" applyAlignment="1">
      <alignment vertical="center" wrapText="1"/>
    </xf>
    <xf numFmtId="6" fontId="68" fillId="3" borderId="0" xfId="0" applyNumberFormat="1" applyFont="1" applyFill="1" applyAlignment="1">
      <alignment vertical="center" wrapText="1"/>
    </xf>
    <xf numFmtId="6" fontId="64" fillId="3" borderId="0" xfId="0" applyNumberFormat="1" applyFont="1" applyFill="1" applyAlignment="1">
      <alignment vertical="center" wrapText="1"/>
    </xf>
    <xf numFmtId="6" fontId="72" fillId="0" borderId="0" xfId="0" applyNumberFormat="1" applyFont="1" applyAlignment="1">
      <alignment vertical="center"/>
    </xf>
    <xf numFmtId="164" fontId="68" fillId="0" borderId="197" xfId="2" applyNumberFormat="1" applyFont="1" applyFill="1" applyBorder="1" applyAlignment="1">
      <alignment vertical="center" wrapText="1"/>
    </xf>
    <xf numFmtId="0" fontId="5" fillId="3" borderId="2" xfId="0" applyFont="1" applyFill="1" applyBorder="1" applyAlignment="1">
      <alignment horizontal="left" vertical="center" wrapText="1" indent="2"/>
    </xf>
    <xf numFmtId="0" fontId="5" fillId="3" borderId="37" xfId="0" applyFont="1" applyFill="1" applyBorder="1" applyAlignment="1">
      <alignment horizontal="left" vertical="top" indent="1"/>
    </xf>
    <xf numFmtId="0" fontId="5" fillId="3" borderId="40" xfId="0" applyFont="1" applyFill="1" applyBorder="1" applyAlignment="1">
      <alignment horizontal="left" vertical="top" indent="1"/>
    </xf>
    <xf numFmtId="9" fontId="56" fillId="3" borderId="23" xfId="0" applyNumberFormat="1" applyFont="1" applyFill="1" applyBorder="1" applyAlignment="1">
      <alignment horizontal="right" vertical="center" wrapText="1" indent="1"/>
    </xf>
    <xf numFmtId="49" fontId="31" fillId="3" borderId="47" xfId="0" applyNumberFormat="1" applyFont="1" applyFill="1" applyBorder="1" applyAlignment="1">
      <alignment horizontal="left" vertical="center" wrapText="1" indent="2"/>
    </xf>
    <xf numFmtId="9" fontId="56" fillId="3" borderId="91" xfId="0" applyNumberFormat="1" applyFont="1" applyFill="1" applyBorder="1" applyAlignment="1">
      <alignment horizontal="right" vertical="center" wrapText="1" indent="1"/>
    </xf>
    <xf numFmtId="0" fontId="16" fillId="0" borderId="0" xfId="3" applyFont="1" applyAlignment="1">
      <alignment horizontal="center" vertical="top" wrapText="1"/>
    </xf>
    <xf numFmtId="0" fontId="85" fillId="0" borderId="0" xfId="3" applyFont="1" applyAlignment="1">
      <alignment horizontal="center" vertical="top" wrapText="1"/>
    </xf>
    <xf numFmtId="49" fontId="81" fillId="2" borderId="0" xfId="0" applyNumberFormat="1" applyFont="1" applyFill="1" applyAlignment="1">
      <alignment horizontal="center" vertical="center" wrapText="1"/>
    </xf>
    <xf numFmtId="49" fontId="39" fillId="3" borderId="0" xfId="0" applyNumberFormat="1" applyFont="1" applyFill="1" applyAlignment="1">
      <alignment horizontal="left" vertical="top" wrapText="1" indent="1"/>
    </xf>
    <xf numFmtId="49" fontId="39" fillId="0" borderId="0" xfId="0" applyNumberFormat="1" applyFont="1" applyAlignment="1">
      <alignment horizontal="left" vertical="top" wrapText="1" indent="2"/>
    </xf>
    <xf numFmtId="49" fontId="39" fillId="0" borderId="0" xfId="0" applyNumberFormat="1" applyFont="1" applyAlignment="1">
      <alignment horizontal="left" vertical="top" wrapText="1" indent="1"/>
    </xf>
    <xf numFmtId="0" fontId="39" fillId="3" borderId="0" xfId="0" applyFont="1" applyFill="1" applyAlignment="1">
      <alignment vertical="top"/>
    </xf>
    <xf numFmtId="0" fontId="52" fillId="3" borderId="0" xfId="0" applyFont="1" applyFill="1" applyAlignment="1">
      <alignment horizontal="left" vertical="top" wrapText="1"/>
    </xf>
    <xf numFmtId="0" fontId="63" fillId="0" borderId="0" xfId="0" applyFont="1" applyAlignment="1">
      <alignment horizontal="left" vertical="center" wrapText="1"/>
    </xf>
    <xf numFmtId="0" fontId="35" fillId="0" borderId="0" xfId="0" applyFont="1" applyAlignment="1">
      <alignment horizontal="left" vertical="center" wrapText="1"/>
    </xf>
  </cellXfs>
  <cellStyles count="5">
    <cellStyle name="Hiperlink" xfId="3" builtinId="8"/>
    <cellStyle name="Moeda" xfId="4" builtinId="4"/>
    <cellStyle name="Normal" xfId="0" builtinId="0"/>
    <cellStyle name="Porcentagem" xfId="2"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3" Type="http://schemas.openxmlformats.org/officeDocument/2006/relationships/hyperlink" Target="#Index!A1"/><Relationship Id="rId2" Type="http://schemas.openxmlformats.org/officeDocument/2006/relationships/image" Target="../media/image2.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10583</xdr:rowOff>
    </xdr:from>
    <xdr:to>
      <xdr:col>18</xdr:col>
      <xdr:colOff>85329</xdr:colOff>
      <xdr:row>5</xdr:row>
      <xdr:rowOff>157994</xdr:rowOff>
    </xdr:to>
    <xdr:grpSp>
      <xdr:nvGrpSpPr>
        <xdr:cNvPr id="2" name="Agrupar 1">
          <a:extLst>
            <a:ext uri="{FF2B5EF4-FFF2-40B4-BE49-F238E27FC236}">
              <a16:creationId xmlns:a16="http://schemas.microsoft.com/office/drawing/2014/main" id="{43180E3D-16B9-43F9-867F-1C0F48091375}"/>
            </a:ext>
          </a:extLst>
        </xdr:cNvPr>
        <xdr:cNvGrpSpPr/>
      </xdr:nvGrpSpPr>
      <xdr:grpSpPr>
        <a:xfrm>
          <a:off x="0" y="10583"/>
          <a:ext cx="21287273" cy="994078"/>
          <a:chOff x="0" y="10583"/>
          <a:chExt cx="20362996" cy="994078"/>
        </a:xfrm>
      </xdr:grpSpPr>
      <xdr:sp macro="" textlink="">
        <xdr:nvSpPr>
          <xdr:cNvPr id="3" name="Retângulo: Cantos Arredondados 2">
            <a:extLst>
              <a:ext uri="{FF2B5EF4-FFF2-40B4-BE49-F238E27FC236}">
                <a16:creationId xmlns:a16="http://schemas.microsoft.com/office/drawing/2014/main" id="{DE0BAF9E-AC38-EFCB-DDA8-B41928F00C2D}"/>
              </a:ext>
            </a:extLst>
          </xdr:cNvPr>
          <xdr:cNvSpPr/>
        </xdr:nvSpPr>
        <xdr:spPr>
          <a:xfrm>
            <a:off x="0" y="10583"/>
            <a:ext cx="20362996" cy="994078"/>
          </a:xfrm>
          <a:prstGeom prst="roundRect">
            <a:avLst>
              <a:gd name="adj" fmla="val 10279"/>
            </a:avLst>
          </a:prstGeom>
          <a:solidFill>
            <a:srgbClr val="FF62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cap="none" spc="0">
              <a:ln w="0"/>
              <a:solidFill>
                <a:schemeClr val="tx1"/>
              </a:solidFill>
              <a:effectLst>
                <a:outerShdw blurRad="38100" dist="19050" dir="2700000" algn="tl" rotWithShape="0">
                  <a:schemeClr val="dk1">
                    <a:alpha val="40000"/>
                  </a:schemeClr>
                </a:outerShdw>
              </a:effectLst>
              <a:latin typeface="Itau Text" panose="020B0503020204020203" pitchFamily="34" charset="0"/>
              <a:cs typeface="Itau Text" panose="020B0503020204020203" pitchFamily="34" charset="0"/>
            </a:endParaRPr>
          </a:p>
        </xdr:txBody>
      </xdr:sp>
      <xdr:cxnSp macro="">
        <xdr:nvCxnSpPr>
          <xdr:cNvPr id="4" name="Conector reto 3">
            <a:extLst>
              <a:ext uri="{FF2B5EF4-FFF2-40B4-BE49-F238E27FC236}">
                <a16:creationId xmlns:a16="http://schemas.microsoft.com/office/drawing/2014/main" id="{CA35268F-48B1-8A47-4AB2-C9C8A5C3678B}"/>
              </a:ext>
            </a:extLst>
          </xdr:cNvPr>
          <xdr:cNvCxnSpPr/>
        </xdr:nvCxnSpPr>
        <xdr:spPr>
          <a:xfrm flipH="1">
            <a:off x="1047178" y="159515"/>
            <a:ext cx="3032" cy="655429"/>
          </a:xfrm>
          <a:prstGeom prst="line">
            <a:avLst/>
          </a:prstGeom>
          <a:ln>
            <a:solidFill>
              <a:schemeClr val="bg1"/>
            </a:solidFill>
          </a:ln>
        </xdr:spPr>
        <xdr:style>
          <a:lnRef idx="3">
            <a:schemeClr val="accent3"/>
          </a:lnRef>
          <a:fillRef idx="0">
            <a:schemeClr val="accent3"/>
          </a:fillRef>
          <a:effectRef idx="2">
            <a:schemeClr val="accent3"/>
          </a:effectRef>
          <a:fontRef idx="minor">
            <a:schemeClr val="tx1"/>
          </a:fontRef>
        </xdr:style>
      </xdr:cxnSp>
      <xdr:sp macro="" textlink="">
        <xdr:nvSpPr>
          <xdr:cNvPr id="5" name="Retângulo 4">
            <a:extLst>
              <a:ext uri="{FF2B5EF4-FFF2-40B4-BE49-F238E27FC236}">
                <a16:creationId xmlns:a16="http://schemas.microsoft.com/office/drawing/2014/main" id="{E424EA93-D39B-4AF3-44E6-22431E16C731}"/>
              </a:ext>
            </a:extLst>
          </xdr:cNvPr>
          <xdr:cNvSpPr/>
        </xdr:nvSpPr>
        <xdr:spPr>
          <a:xfrm>
            <a:off x="1208115" y="175491"/>
            <a:ext cx="13442823" cy="581145"/>
          </a:xfrm>
          <a:prstGeom prst="rect">
            <a:avLst/>
          </a:prstGeom>
          <a:noFill/>
        </xdr:spPr>
        <xdr:txBody>
          <a:bodyPr wrap="square" lIns="91440" tIns="45720" rIns="91440" bIns="45720">
            <a:noAutofit/>
          </a:bodyPr>
          <a:lstStyle/>
          <a:p>
            <a:r>
              <a:rPr lang="pt-BR" sz="1800" b="1" baseline="0">
                <a:solidFill>
                  <a:schemeClr val="bg1"/>
                </a:solidFill>
                <a:effectLst/>
                <a:latin typeface="Itau Text Pro XBold" panose="020B0803020204020203" pitchFamily="34" charset="0"/>
                <a:ea typeface="+mn-ea"/>
                <a:cs typeface="Itau Text Pro XBold" panose="020B0803020204020203" pitchFamily="34" charset="0"/>
              </a:rPr>
              <a:t>ESG Indicators Spreadsheet</a:t>
            </a:r>
            <a:br>
              <a:rPr lang="pt-BR" sz="2000" b="0" baseline="0">
                <a:solidFill>
                  <a:schemeClr val="bg1"/>
                </a:solidFill>
                <a:effectLst/>
                <a:latin typeface="Itau Text Pro XBold" panose="020B0803020204020203" pitchFamily="34" charset="0"/>
                <a:ea typeface="+mn-ea"/>
                <a:cs typeface="Itau Text Pro XBold" panose="020B0803020204020203" pitchFamily="34" charset="0"/>
              </a:rPr>
            </a:br>
            <a:r>
              <a:rPr lang="pt-BR" sz="1800" b="0">
                <a:solidFill>
                  <a:schemeClr val="bg1"/>
                </a:solidFill>
                <a:effectLst/>
                <a:latin typeface="Itau Text Pro" panose="020B0503020204020203" pitchFamily="34" charset="0"/>
                <a:ea typeface="+mn-ea"/>
                <a:cs typeface="Itau Text Pro" panose="020B0503020204020203" pitchFamily="34" charset="0"/>
              </a:rPr>
              <a:t>2024</a:t>
            </a:r>
          </a:p>
        </xdr:txBody>
      </xdr:sp>
      <xdr:pic>
        <xdr:nvPicPr>
          <xdr:cNvPr id="6" name="Imagem" descr="Imagem">
            <a:extLst>
              <a:ext uri="{FF2B5EF4-FFF2-40B4-BE49-F238E27FC236}">
                <a16:creationId xmlns:a16="http://schemas.microsoft.com/office/drawing/2014/main" id="{269A6505-F57B-B2C9-AEF9-5A50985BF61B}"/>
              </a:ext>
            </a:extLst>
          </xdr:cNvPr>
          <xdr:cNvPicPr>
            <a:picLocks noChangeAspect="1"/>
          </xdr:cNvPicPr>
        </xdr:nvPicPr>
        <xdr:blipFill>
          <a:blip xmlns:r="http://schemas.openxmlformats.org/officeDocument/2006/relationships" r:embed="rId1"/>
          <a:stretch>
            <a:fillRect/>
          </a:stretch>
        </xdr:blipFill>
        <xdr:spPr>
          <a:xfrm>
            <a:off x="222250" y="201138"/>
            <a:ext cx="576972" cy="572183"/>
          </a:xfrm>
          <a:prstGeom prst="rect">
            <a:avLst/>
          </a:prstGeom>
          <a:ln w="12700">
            <a:miter lim="400000"/>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608775</xdr:colOff>
      <xdr:row>2</xdr:row>
      <xdr:rowOff>167550</xdr:rowOff>
    </xdr:to>
    <xdr:grpSp>
      <xdr:nvGrpSpPr>
        <xdr:cNvPr id="2" name="Agrupar 1">
          <a:hlinkClick xmlns:r="http://schemas.openxmlformats.org/officeDocument/2006/relationships" r:id="rId1"/>
          <a:extLst>
            <a:ext uri="{FF2B5EF4-FFF2-40B4-BE49-F238E27FC236}">
              <a16:creationId xmlns:a16="http://schemas.microsoft.com/office/drawing/2014/main" id="{B85230D2-099C-4AD4-8853-4C5916618647}"/>
            </a:ext>
          </a:extLst>
        </xdr:cNvPr>
        <xdr:cNvGrpSpPr/>
      </xdr:nvGrpSpPr>
      <xdr:grpSpPr>
        <a:xfrm>
          <a:off x="104775" y="38100"/>
          <a:ext cx="504000" cy="577685"/>
          <a:chOff x="14541501" y="1230312"/>
          <a:chExt cx="753959" cy="1047750"/>
        </a:xfrm>
      </xdr:grpSpPr>
      <xdr:grpSp>
        <xdr:nvGrpSpPr>
          <xdr:cNvPr id="3" name="Agrupar 2">
            <a:extLst>
              <a:ext uri="{FF2B5EF4-FFF2-40B4-BE49-F238E27FC236}">
                <a16:creationId xmlns:a16="http://schemas.microsoft.com/office/drawing/2014/main" id="{2040895C-7610-DDD6-A4D8-73C139EC70F8}"/>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0F3516CB-8966-A00C-E340-16BC0A0C9740}"/>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6" name="Seta: para a Esquerda 5">
              <a:extLst>
                <a:ext uri="{FF2B5EF4-FFF2-40B4-BE49-F238E27FC236}">
                  <a16:creationId xmlns:a16="http://schemas.microsoft.com/office/drawing/2014/main" id="{419AE616-2981-392B-F1FE-D8E6ADE33A1C}"/>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FDF72BF7-63B9-9E1C-69B2-05FCD317A94A}"/>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47624</xdr:rowOff>
    </xdr:from>
    <xdr:to>
      <xdr:col>1</xdr:col>
      <xdr:colOff>522754</xdr:colOff>
      <xdr:row>2</xdr:row>
      <xdr:rowOff>253439</xdr:rowOff>
    </xdr:to>
    <xdr:grpSp>
      <xdr:nvGrpSpPr>
        <xdr:cNvPr id="2" name="Agrupar 1">
          <a:hlinkClick xmlns:r="http://schemas.openxmlformats.org/officeDocument/2006/relationships" r:id="rId1"/>
          <a:extLst>
            <a:ext uri="{FF2B5EF4-FFF2-40B4-BE49-F238E27FC236}">
              <a16:creationId xmlns:a16="http://schemas.microsoft.com/office/drawing/2014/main" id="{877E2597-95A2-471F-820C-1475D5FD94B1}"/>
            </a:ext>
          </a:extLst>
        </xdr:cNvPr>
        <xdr:cNvGrpSpPr/>
      </xdr:nvGrpSpPr>
      <xdr:grpSpPr>
        <a:xfrm>
          <a:off x="222250" y="47624"/>
          <a:ext cx="522754" cy="713815"/>
          <a:chOff x="14541501" y="1230312"/>
          <a:chExt cx="753959" cy="1047750"/>
        </a:xfrm>
      </xdr:grpSpPr>
      <xdr:grpSp>
        <xdr:nvGrpSpPr>
          <xdr:cNvPr id="3" name="Agrupar 2">
            <a:extLst>
              <a:ext uri="{FF2B5EF4-FFF2-40B4-BE49-F238E27FC236}">
                <a16:creationId xmlns:a16="http://schemas.microsoft.com/office/drawing/2014/main" id="{44F9D692-34B1-DFCF-EB58-BBB22A07B47F}"/>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42D99181-E071-1384-B89A-15E4D4739EEC}"/>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extLst>
                <a:ext uri="{FF2B5EF4-FFF2-40B4-BE49-F238E27FC236}">
                  <a16:creationId xmlns:a16="http://schemas.microsoft.com/office/drawing/2014/main" id="{16286C92-D65E-C2F8-EFF4-D13DF4F2F0F0}"/>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7FFB3FD0-4AC2-37C7-5704-27855D3875E3}"/>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twoCellAnchor>
    <xdr:from>
      <xdr:col>1</xdr:col>
      <xdr:colOff>0</xdr:colOff>
      <xdr:row>0</xdr:row>
      <xdr:rowOff>35718</xdr:rowOff>
    </xdr:from>
    <xdr:to>
      <xdr:col>1</xdr:col>
      <xdr:colOff>522754</xdr:colOff>
      <xdr:row>2</xdr:row>
      <xdr:rowOff>235183</xdr:rowOff>
    </xdr:to>
    <xdr:grpSp>
      <xdr:nvGrpSpPr>
        <xdr:cNvPr id="7" name="Agrupar 6">
          <a:hlinkClick xmlns:r="http://schemas.openxmlformats.org/officeDocument/2006/relationships" r:id="rId3"/>
          <a:extLst>
            <a:ext uri="{FF2B5EF4-FFF2-40B4-BE49-F238E27FC236}">
              <a16:creationId xmlns:a16="http://schemas.microsoft.com/office/drawing/2014/main" id="{5F63B08C-0EE8-4313-A83D-54301A788E4C}"/>
            </a:ext>
          </a:extLst>
        </xdr:cNvPr>
        <xdr:cNvGrpSpPr/>
      </xdr:nvGrpSpPr>
      <xdr:grpSpPr>
        <a:xfrm>
          <a:off x="222250" y="35718"/>
          <a:ext cx="522754" cy="707465"/>
          <a:chOff x="14541501" y="1230312"/>
          <a:chExt cx="753959" cy="1047750"/>
        </a:xfrm>
      </xdr:grpSpPr>
      <xdr:grpSp>
        <xdr:nvGrpSpPr>
          <xdr:cNvPr id="8" name="Agrupar 7">
            <a:extLst>
              <a:ext uri="{FF2B5EF4-FFF2-40B4-BE49-F238E27FC236}">
                <a16:creationId xmlns:a16="http://schemas.microsoft.com/office/drawing/2014/main" id="{C3C22C77-2CD7-A6E3-9FAA-4E4DC8141F5E}"/>
              </a:ext>
            </a:extLst>
          </xdr:cNvPr>
          <xdr:cNvGrpSpPr/>
        </xdr:nvGrpSpPr>
        <xdr:grpSpPr>
          <a:xfrm>
            <a:off x="14581188" y="1992704"/>
            <a:ext cx="714272" cy="285358"/>
            <a:chOff x="14581188" y="1992704"/>
            <a:chExt cx="714272" cy="285358"/>
          </a:xfrm>
        </xdr:grpSpPr>
        <xdr:sp macro="" textlink="">
          <xdr:nvSpPr>
            <xdr:cNvPr id="10" name="Retângulo 9">
              <a:extLst>
                <a:ext uri="{FF2B5EF4-FFF2-40B4-BE49-F238E27FC236}">
                  <a16:creationId xmlns:a16="http://schemas.microsoft.com/office/drawing/2014/main" id="{75411412-8D53-84B5-0863-1C2E405F98C3}"/>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11" name="Seta: para a Esquerda 10">
              <a:extLst>
                <a:ext uri="{FF2B5EF4-FFF2-40B4-BE49-F238E27FC236}">
                  <a16:creationId xmlns:a16="http://schemas.microsoft.com/office/drawing/2014/main" id="{855E05EF-F766-47AB-5278-A4FE15B29F58}"/>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9" name="Imagem" descr="Imagem">
            <a:extLst>
              <a:ext uri="{FF2B5EF4-FFF2-40B4-BE49-F238E27FC236}">
                <a16:creationId xmlns:a16="http://schemas.microsoft.com/office/drawing/2014/main" id="{1813A2E0-7117-33BE-4673-C58E4AD0EF17}"/>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35718</xdr:rowOff>
    </xdr:from>
    <xdr:to>
      <xdr:col>1</xdr:col>
      <xdr:colOff>522754</xdr:colOff>
      <xdr:row>2</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990E6170-7DFD-4DE8-9325-BEA763D0FA04}"/>
            </a:ext>
          </a:extLst>
        </xdr:cNvPr>
        <xdr:cNvGrpSpPr/>
      </xdr:nvGrpSpPr>
      <xdr:grpSpPr>
        <a:xfrm>
          <a:off x="222250" y="35718"/>
          <a:ext cx="522754" cy="707465"/>
          <a:chOff x="14541501" y="1230312"/>
          <a:chExt cx="753959" cy="1047750"/>
        </a:xfrm>
      </xdr:grpSpPr>
      <xdr:grpSp>
        <xdr:nvGrpSpPr>
          <xdr:cNvPr id="3" name="Agrupar 2">
            <a:extLst>
              <a:ext uri="{FF2B5EF4-FFF2-40B4-BE49-F238E27FC236}">
                <a16:creationId xmlns:a16="http://schemas.microsoft.com/office/drawing/2014/main" id="{B732F209-BF37-7E2E-0ED6-120BD292AD23}"/>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F6C508E6-A050-790B-DDB9-1D98C38006D0}"/>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6" name="Seta: para a Esquerda 5">
              <a:extLst>
                <a:ext uri="{FF2B5EF4-FFF2-40B4-BE49-F238E27FC236}">
                  <a16:creationId xmlns:a16="http://schemas.microsoft.com/office/drawing/2014/main" id="{1AFE2C4E-1411-BBD6-2D37-0E69D95FAB03}"/>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EEB6856C-BC34-CFA1-5ECE-D14CE8B00B77}"/>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35718</xdr:rowOff>
    </xdr:from>
    <xdr:to>
      <xdr:col>1</xdr:col>
      <xdr:colOff>522754</xdr:colOff>
      <xdr:row>3</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51F8315D-1D5B-4DBF-831A-9FD8E6AB27C7}"/>
            </a:ext>
          </a:extLst>
        </xdr:cNvPr>
        <xdr:cNvGrpSpPr/>
      </xdr:nvGrpSpPr>
      <xdr:grpSpPr>
        <a:xfrm>
          <a:off x="222250" y="218281"/>
          <a:ext cx="522754" cy="707465"/>
          <a:chOff x="14541501" y="1230312"/>
          <a:chExt cx="753959" cy="1047750"/>
        </a:xfrm>
      </xdr:grpSpPr>
      <xdr:grpSp>
        <xdr:nvGrpSpPr>
          <xdr:cNvPr id="3" name="Agrupar 2">
            <a:extLst>
              <a:ext uri="{FF2B5EF4-FFF2-40B4-BE49-F238E27FC236}">
                <a16:creationId xmlns:a16="http://schemas.microsoft.com/office/drawing/2014/main" id="{34F71D06-59B7-4F3D-E33B-DBB7C3DCDA3C}"/>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84B22D2F-BFA3-2732-3196-59D744271CAA}"/>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Back</a:t>
              </a:r>
            </a:p>
          </xdr:txBody>
        </xdr:sp>
        <xdr:sp macro="" textlink="">
          <xdr:nvSpPr>
            <xdr:cNvPr id="6" name="Seta: para a Esquerda 5">
              <a:extLst>
                <a:ext uri="{FF2B5EF4-FFF2-40B4-BE49-F238E27FC236}">
                  <a16:creationId xmlns:a16="http://schemas.microsoft.com/office/drawing/2014/main" id="{DDD014B5-ACFA-70F6-1749-A6B05DB057B6}"/>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19D55E64-C40B-C291-20B6-F420AD37665E}"/>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i.mziq.com/mzfilemanager/v2/d/42787847-4cf6-4461-94a5-40ed237dca33/c742d04c-7282-bcab-b831-88e521fe5bd0?origin=2" TargetMode="External"/><Relationship Id="rId2" Type="http://schemas.openxmlformats.org/officeDocument/2006/relationships/hyperlink" Target="https://api.mziq.com/mzfilemanager/v2/d/42787847-4cf6-4461-94a5-40ed237dca33/c742d04c-7282-bcab-b831-88e521fe5bd0?origin=2" TargetMode="External"/><Relationship Id="rId1" Type="http://schemas.openxmlformats.org/officeDocument/2006/relationships/hyperlink" Target="https://api.mziq.com/mzfilemanager/v2/d/42787847-4cf6-4461-94a5-40ed237dca33/c742d04c-7282-bcab-b831-88e521fe5bd0?origin=2" TargetMode="External"/><Relationship Id="rId6" Type="http://schemas.openxmlformats.org/officeDocument/2006/relationships/drawing" Target="../drawings/drawing1.xml"/><Relationship Id="rId5" Type="http://schemas.openxmlformats.org/officeDocument/2006/relationships/hyperlink" Target="https://api.mziq.com/mzfilemanager/v2/d/42787847-4cf6-4461-94a5-40ed237dca33/c742d04c-7282-bcab-b831-88e521fe5bd0?origin=2" TargetMode="External"/><Relationship Id="rId4" Type="http://schemas.openxmlformats.org/officeDocument/2006/relationships/hyperlink" Target="https://api.mziq.com/mzfilemanager/v2/d/42787847-4cf6-4461-94a5-40ed237dca33/c742d04c-7282-bcab-b831-88e521fe5bd0?origin=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api.mziq.com/mzfilemanager/v2/d/42787847-4cf6-4461-94a5-40ed237dca33/6774fa39-7bc2-b971-d420-d5420828b333?origin=2" TargetMode="External"/><Relationship Id="rId7" Type="http://schemas.openxmlformats.org/officeDocument/2006/relationships/printerSettings" Target="../printerSettings/printerSettings5.bin"/><Relationship Id="rId2" Type="http://schemas.openxmlformats.org/officeDocument/2006/relationships/hyperlink" Target="https://api.mziq.com/mzfilemanager/v2/d/42787847-4cf6-4461-94a5-40ed237dca33/6774fa39-7bc2-b971-d420-d5420828b333?origin=2" TargetMode="External"/><Relationship Id="rId1" Type="http://schemas.openxmlformats.org/officeDocument/2006/relationships/hyperlink" Target="https://api.mziq.com/mzfilemanager/v2/d/42787847-4cf6-4461-94a5-40ed237dca33/6774fa39-7bc2-b971-d420-d5420828b333?origin=2" TargetMode="External"/><Relationship Id="rId6" Type="http://schemas.openxmlformats.org/officeDocument/2006/relationships/hyperlink" Target="https://api.mziq.com/mzfilemanager/v2/d/42787847-4cf6-4461-94a5-40ed237dca33/5515608b-6771-7238-9846-cbb71a14c8db?origin=2" TargetMode="External"/><Relationship Id="rId5" Type="http://schemas.openxmlformats.org/officeDocument/2006/relationships/hyperlink" Target="https://api.mziq.com/mzfilemanager/v2/d/42787847-4cf6-4461-94a5-40ed237dca33/5515608b-6771-7238-9846-cbb71a14c8db?origin=2" TargetMode="External"/><Relationship Id="rId4" Type="http://schemas.openxmlformats.org/officeDocument/2006/relationships/hyperlink" Target="https://api.mziq.com/mzfilemanager/v2/d/42787847-4cf6-4461-94a5-40ed237dca33/6774fa39-7bc2-b971-d420-d5420828b333?origin=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3B3A0-9E71-406D-A2F8-CE7EA5CF7B0D}">
  <sheetPr>
    <tabColor rgb="FF0070C0"/>
  </sheetPr>
  <dimension ref="B9:N39"/>
  <sheetViews>
    <sheetView showGridLines="0" tabSelected="1" zoomScale="90" zoomScaleNormal="90" workbookViewId="0"/>
  </sheetViews>
  <sheetFormatPr defaultColWidth="8.7265625" defaultRowHeight="13.5" x14ac:dyDescent="0.35"/>
  <cols>
    <col min="1" max="1" width="15.7265625" style="13" customWidth="1"/>
    <col min="2" max="2" width="80.7265625" style="13" customWidth="1"/>
    <col min="3" max="3" width="8.7265625" style="13"/>
    <col min="4" max="4" width="80.7265625" style="13" customWidth="1"/>
    <col min="5" max="5" width="8.7265625" style="13"/>
    <col min="6" max="6" width="2.453125" style="13" customWidth="1"/>
    <col min="7" max="7" width="11" style="13" customWidth="1"/>
    <col min="8" max="16384" width="8.7265625" style="13"/>
  </cols>
  <sheetData>
    <row r="9" spans="2:14" s="5" customFormat="1" ht="20.149999999999999" customHeight="1" x14ac:dyDescent="0.35">
      <c r="B9" s="1" t="s">
        <v>0</v>
      </c>
      <c r="C9" s="2"/>
      <c r="D9" s="1" t="s">
        <v>1</v>
      </c>
      <c r="E9" s="1"/>
      <c r="F9" s="1"/>
      <c r="G9" s="1"/>
      <c r="H9" s="1"/>
      <c r="I9" s="1"/>
      <c r="J9" s="1"/>
      <c r="K9" s="3"/>
      <c r="L9" s="4"/>
      <c r="M9" s="4"/>
    </row>
    <row r="10" spans="2:14" s="7" customFormat="1" ht="20.149999999999999" customHeight="1" x14ac:dyDescent="0.4">
      <c r="B10" s="6" t="s">
        <v>2</v>
      </c>
      <c r="D10" s="6" t="s">
        <v>3</v>
      </c>
      <c r="E10" s="8"/>
      <c r="G10" s="8"/>
      <c r="H10" s="8"/>
      <c r="I10" s="8"/>
      <c r="J10" s="8"/>
      <c r="K10" s="8"/>
    </row>
    <row r="11" spans="2:14" s="7" customFormat="1" ht="20.149999999999999" customHeight="1" x14ac:dyDescent="0.4">
      <c r="B11" s="6" t="s">
        <v>4</v>
      </c>
      <c r="C11"/>
      <c r="D11" s="6" t="s">
        <v>5</v>
      </c>
      <c r="E11" s="8"/>
      <c r="G11" s="8"/>
      <c r="H11" s="8"/>
      <c r="I11" s="8"/>
      <c r="J11" s="8"/>
      <c r="K11" s="8"/>
    </row>
    <row r="12" spans="2:14" s="7" customFormat="1" ht="20.149999999999999" customHeight="1" x14ac:dyDescent="0.4">
      <c r="B12" s="6" t="s">
        <v>6</v>
      </c>
      <c r="D12" s="6" t="s">
        <v>7</v>
      </c>
      <c r="E12" s="8"/>
      <c r="G12" s="8"/>
      <c r="H12" s="8"/>
      <c r="I12" s="8"/>
      <c r="J12" s="8"/>
      <c r="K12" s="8"/>
    </row>
    <row r="13" spans="2:14" s="7" customFormat="1" ht="20.149999999999999" customHeight="1" x14ac:dyDescent="0.4">
      <c r="B13" s="6" t="s">
        <v>8</v>
      </c>
      <c r="C13" s="9"/>
      <c r="D13" s="6" t="s">
        <v>9</v>
      </c>
      <c r="E13" s="8"/>
      <c r="G13" s="8"/>
      <c r="H13" s="8"/>
      <c r="I13" s="8"/>
      <c r="J13" s="8"/>
      <c r="K13" s="8"/>
    </row>
    <row r="14" spans="2:14" s="7" customFormat="1" ht="20.149999999999999" customHeight="1" x14ac:dyDescent="0.4">
      <c r="B14" s="6"/>
      <c r="D14" s="6" t="s">
        <v>10</v>
      </c>
      <c r="E14" s="8"/>
      <c r="G14" s="8"/>
      <c r="H14" s="8"/>
      <c r="I14" s="8"/>
      <c r="J14" s="8"/>
      <c r="K14" s="8"/>
    </row>
    <row r="15" spans="2:14" s="7" customFormat="1" ht="20.149999999999999" customHeight="1" x14ac:dyDescent="0.4">
      <c r="C15"/>
      <c r="K15" s="10"/>
      <c r="L15" s="11"/>
      <c r="M15" s="11"/>
      <c r="N15" s="11"/>
    </row>
    <row r="16" spans="2:14" s="5" customFormat="1" ht="20.149999999999999" customHeight="1" x14ac:dyDescent="0.35">
      <c r="B16" s="1" t="s">
        <v>11</v>
      </c>
      <c r="C16" s="2"/>
      <c r="D16" s="1" t="s">
        <v>12</v>
      </c>
      <c r="E16"/>
      <c r="F16"/>
      <c r="G16"/>
      <c r="H16"/>
      <c r="I16"/>
      <c r="J16"/>
      <c r="K16" s="3"/>
      <c r="L16" s="4"/>
      <c r="M16" s="4"/>
    </row>
    <row r="17" spans="2:11" s="7" customFormat="1" ht="20.149999999999999" customHeight="1" x14ac:dyDescent="0.4">
      <c r="B17" s="6" t="s">
        <v>13</v>
      </c>
      <c r="C17" s="8"/>
      <c r="D17" s="6" t="s">
        <v>14</v>
      </c>
      <c r="E17" s="8"/>
      <c r="G17" s="8"/>
      <c r="H17" s="8"/>
      <c r="I17" s="8"/>
      <c r="J17" s="8"/>
      <c r="K17" s="8"/>
    </row>
    <row r="18" spans="2:11" s="7" customFormat="1" ht="20.149999999999999" customHeight="1" x14ac:dyDescent="0.4">
      <c r="B18" s="6" t="s">
        <v>15</v>
      </c>
      <c r="C18" s="8"/>
      <c r="D18" s="12" t="s">
        <v>16</v>
      </c>
      <c r="E18" s="8"/>
      <c r="H18" s="9"/>
      <c r="I18" s="9"/>
      <c r="J18" s="8"/>
      <c r="K18" s="8"/>
    </row>
    <row r="19" spans="2:11" s="7" customFormat="1" ht="20.149999999999999" customHeight="1" x14ac:dyDescent="0.4">
      <c r="B19" s="6" t="s">
        <v>17</v>
      </c>
      <c r="C19" s="8"/>
      <c r="D19" s="6" t="s">
        <v>18</v>
      </c>
      <c r="G19" s="8"/>
      <c r="H19" s="8"/>
      <c r="I19" s="8"/>
      <c r="J19" s="8"/>
      <c r="K19" s="8"/>
    </row>
    <row r="20" spans="2:11" s="7" customFormat="1" ht="20.149999999999999" customHeight="1" x14ac:dyDescent="0.4">
      <c r="B20" s="6" t="s">
        <v>19</v>
      </c>
      <c r="C20" s="8"/>
      <c r="D20" s="12" t="s">
        <v>20</v>
      </c>
      <c r="E20" s="8"/>
      <c r="G20" s="8"/>
      <c r="H20" s="8"/>
      <c r="I20" s="8"/>
      <c r="J20" s="8"/>
      <c r="K20" s="8"/>
    </row>
    <row r="21" spans="2:11" s="7" customFormat="1" ht="20.149999999999999" customHeight="1" x14ac:dyDescent="0.4">
      <c r="B21" s="6" t="s">
        <v>21</v>
      </c>
      <c r="C21" s="8"/>
      <c r="D21" s="6" t="s">
        <v>22</v>
      </c>
      <c r="E21" s="8"/>
      <c r="G21" s="8"/>
      <c r="H21" s="8"/>
      <c r="I21" s="8"/>
      <c r="J21" s="8"/>
      <c r="K21" s="8"/>
    </row>
    <row r="22" spans="2:11" s="7" customFormat="1" ht="20.149999999999999" customHeight="1" x14ac:dyDescent="0.4">
      <c r="B22" s="6" t="s">
        <v>23</v>
      </c>
      <c r="C22" s="8"/>
      <c r="D22" s="6" t="s">
        <v>24</v>
      </c>
      <c r="E22" s="8"/>
      <c r="H22" s="8"/>
      <c r="I22" s="8"/>
      <c r="J22" s="8"/>
      <c r="K22" s="8"/>
    </row>
    <row r="23" spans="2:11" s="7" customFormat="1" ht="20.149999999999999" customHeight="1" x14ac:dyDescent="0.4">
      <c r="B23" s="6" t="s">
        <v>962</v>
      </c>
      <c r="C23" s="8"/>
      <c r="D23" s="12" t="s">
        <v>26</v>
      </c>
      <c r="E23" s="8"/>
      <c r="G23" s="8"/>
      <c r="H23" s="8"/>
      <c r="I23" s="8"/>
      <c r="J23" s="8"/>
      <c r="K23" s="8"/>
    </row>
    <row r="24" spans="2:11" s="7" customFormat="1" ht="20.149999999999999" customHeight="1" x14ac:dyDescent="0.4">
      <c r="B24" s="6" t="s">
        <v>25</v>
      </c>
      <c r="C24" s="8"/>
      <c r="D24" s="6"/>
      <c r="E24" s="8"/>
      <c r="F24" s="8"/>
      <c r="G24" s="8"/>
      <c r="H24" s="8"/>
      <c r="I24" s="8"/>
      <c r="J24" s="8"/>
      <c r="K24" s="8"/>
    </row>
    <row r="25" spans="2:11" s="7" customFormat="1" ht="20.149999999999999" customHeight="1" x14ac:dyDescent="0.4">
      <c r="B25" s="6" t="s">
        <v>27</v>
      </c>
      <c r="C25" s="8"/>
      <c r="E25" s="8"/>
      <c r="F25" s="8"/>
      <c r="G25" s="8"/>
      <c r="H25" s="8"/>
      <c r="I25" s="8"/>
      <c r="J25" s="8"/>
      <c r="K25" s="8"/>
    </row>
    <row r="26" spans="2:11" s="7" customFormat="1" ht="20.149999999999999" customHeight="1" x14ac:dyDescent="0.4">
      <c r="C26" s="8"/>
      <c r="D26" s="1" t="s">
        <v>28</v>
      </c>
      <c r="F26" s="8"/>
      <c r="G26" s="8"/>
      <c r="H26" s="8"/>
      <c r="I26" s="8"/>
      <c r="J26" s="8"/>
      <c r="K26" s="8"/>
    </row>
    <row r="27" spans="2:11" ht="20.149999999999999" customHeight="1" x14ac:dyDescent="0.4">
      <c r="D27" s="648" t="s">
        <v>29</v>
      </c>
      <c r="F27" s="14"/>
      <c r="G27" s="14"/>
      <c r="H27" s="14"/>
      <c r="I27" s="14"/>
      <c r="J27" s="14"/>
      <c r="K27" s="14"/>
    </row>
    <row r="28" spans="2:11" ht="20.149999999999999" customHeight="1" x14ac:dyDescent="0.4">
      <c r="D28" s="648" t="s">
        <v>30</v>
      </c>
    </row>
    <row r="29" spans="2:11" ht="20.149999999999999" customHeight="1" x14ac:dyDescent="0.4">
      <c r="D29" s="648" t="s">
        <v>31</v>
      </c>
    </row>
    <row r="30" spans="2:11" ht="20.149999999999999" customHeight="1" x14ac:dyDescent="0.4">
      <c r="D30" s="648" t="s">
        <v>32</v>
      </c>
    </row>
    <row r="31" spans="2:11" ht="20.149999999999999" customHeight="1" x14ac:dyDescent="0.4">
      <c r="D31" s="648" t="s">
        <v>33</v>
      </c>
    </row>
    <row r="32" spans="2:11" ht="20.149999999999999" customHeight="1" x14ac:dyDescent="0.35">
      <c r="D32" s="649"/>
    </row>
    <row r="33" spans="7:11" x14ac:dyDescent="0.35">
      <c r="G33" s="15"/>
    </row>
    <row r="37" spans="7:11" x14ac:dyDescent="0.35">
      <c r="I37" s="16"/>
      <c r="J37" s="16"/>
    </row>
    <row r="38" spans="7:11" x14ac:dyDescent="0.35">
      <c r="K38" s="16"/>
    </row>
    <row r="39" spans="7:11" x14ac:dyDescent="0.35">
      <c r="H39" s="16"/>
    </row>
  </sheetData>
  <hyperlinks>
    <hyperlink ref="D18:I18" location="'Conselho de Administração'!A1" display="Conselho da administração" xr:uid="{DD0A2D27-F586-4829-B3B6-9E7A693B9B17}"/>
    <hyperlink ref="B27:C27" location="'entidades e afiliações'!A1" display="Entidades e afiliações" xr:uid="{7F360A30-B7E0-4933-AB77-A4A6981EF1BB}"/>
    <hyperlink ref="B13:C13" location="'Indicadores ESG'!A5" display="Risco SAC" xr:uid="{2C287779-2792-489E-AE49-BA03E23CE047}"/>
    <hyperlink ref="B10:C10" location="'Indicadores ESG'!A8" display="Riscos sociais, ambientais e climáticos" xr:uid="{7A09FCE3-AE6C-458D-900B-4FD06DB87CE2}"/>
    <hyperlink ref="B10" location="'ESG Indicators'!A5" display="Social, environmental and climate risks" xr:uid="{0F397AE5-F0B0-4A01-8734-0885C32A8C9A}"/>
    <hyperlink ref="B11" location="'ESG Indicators'!A27" display="Sustainable finance" xr:uid="{C5A83DDC-B691-43B1-812F-854A1F914081}"/>
    <hyperlink ref="B12" location="'ESG Indicators'!A51" display="Asset management" xr:uid="{483C5594-F165-443D-8671-299FD53B0841}"/>
    <hyperlink ref="B13" location="'ESG Indicators'!A65" display="Retail bank" xr:uid="{65197AC8-9B61-4488-9645-33E94503E8B0}"/>
    <hyperlink ref="B17" location="'ESG Indicators'!A233" display="Workforce" xr:uid="{E8932127-63D9-47DF-9A89-7FEC058482DB}"/>
    <hyperlink ref="B18" location="'ESG Indicators'!A273" display="Diversity and inclusion" xr:uid="{35A8D74D-4F59-456E-B7A8-BB4F585BA37A}"/>
    <hyperlink ref="B19" location="'ESG Indicators'!A359" display="Attraction and retention" xr:uid="{3594F2F5-413C-4051-984A-4F6FF93CDA74}"/>
    <hyperlink ref="B20" location="'ESG Indicators'!A405" display="Employee experience" xr:uid="{1A4D0B56-2DB2-47D9-A9D1-BA1BE6BAE7AC}"/>
    <hyperlink ref="B22" location="'ESG Indicators'!A458" display="Remuneration and benefits" xr:uid="{99C4A05B-8B4C-4EB6-A070-00ADA2909823}"/>
    <hyperlink ref="B23" location="'ESG Indicators'!A479" display="Occpational health and safety" xr:uid="{BE05519E-3A11-4F6F-933F-B35906F4A73C}"/>
    <hyperlink ref="B24" location="'ESG Indicators'!A507" display="Suppliers" xr:uid="{27EC9D0C-76A9-41FF-9E5B-5097969402A8}"/>
    <hyperlink ref="B25" location="'ESG Indicators'!A524" display="Social private investment" xr:uid="{3D1641AF-E107-4289-AD98-3EBE709F09B2}"/>
    <hyperlink ref="D17" location="'ESG Indicators'!A565" display="Corporate governance" xr:uid="{0D5755F1-5988-46D6-830E-D64E86729F07}"/>
    <hyperlink ref="D18" location="'Board of Directors'!A1" display="Board of Directors" xr:uid="{457AFBF7-371B-4A7F-B9CA-0258F02B0575}"/>
    <hyperlink ref="D19" location="'ESG Indicators'!A576" display="Political influence" xr:uid="{FC1F4878-CC69-48E7-A4A5-21E3019670D1}"/>
    <hyperlink ref="D21" location="'ESG Indicators'!A584" display="Business ethics" xr:uid="{E4D01442-48FF-4A3F-A1F8-ECFDDEB2159F}"/>
    <hyperlink ref="D27" r:id="rId1" location="page=5" xr:uid="{A6245754-5746-4CA8-B3B4-534874560128}"/>
    <hyperlink ref="D28" r:id="rId2" location="page=20" xr:uid="{774410F6-8491-4E4C-8053-C16DBA37E272}"/>
    <hyperlink ref="D29" r:id="rId3" location="page=24" xr:uid="{5995E68A-7F78-4A49-AEC1-7B2743E27F87}"/>
    <hyperlink ref="D30" r:id="rId4" location="page=38" xr:uid="{C19497AF-56DA-46CE-A867-0E27405C3863}"/>
    <hyperlink ref="D31" r:id="rId5" location="page=40" xr:uid="{386220D8-9FE5-4D71-B277-5389E770BA1B}"/>
    <hyperlink ref="D20" location="'Entities and affiliations'!A1" display="Entities and affiliations" xr:uid="{A7CBF289-9C3C-40C8-8D86-4DC51675A582}"/>
    <hyperlink ref="B21" location="'ESG Indicators'!A421" display="Development" xr:uid="{3EEEA58E-70D1-4E89-B82F-F8BD7F2B110B}"/>
    <hyperlink ref="D10" location="'ESG Indicators'!A76" display="Environmental management" xr:uid="{1F0D2B7A-8D26-4CFF-9434-24A05BBD3503}"/>
    <hyperlink ref="D11" location="'ESG Indicators'!A79" display="GHG emissions" xr:uid="{17E70F95-B045-4FA9-A313-5EB11F6128E6}"/>
    <hyperlink ref="D12" location="'ESG Indicators'!A207" display="Energy" xr:uid="{444E5E41-3480-4156-A989-45A709C4F4BC}"/>
    <hyperlink ref="D13" location="'ESG Indicators'!A216" display="Water" xr:uid="{7A2D42AE-975A-4774-B438-34F35356261B}"/>
    <hyperlink ref="D14" location="'ESG Indicators'!A224" display="Materials and waste" xr:uid="{7A097979-D505-4EEC-AF7E-D996170E2271}"/>
    <hyperlink ref="D22" location="'ESG Indicators'!A591" display="Reporting channels" xr:uid="{483D8E9C-F13B-4299-AFEE-EBA68E11AA68}"/>
    <hyperlink ref="D23" location="'Tax reporting'!A1" display="Tax reporting" xr:uid="{FD917FBA-AAC8-498A-AC5E-439A1A67FFF9}"/>
  </hyperlinks>
  <pageMargins left="0.511811024" right="0.511811024" top="0.78740157499999996" bottom="0.78740157499999996" header="0.31496062000000002" footer="0.31496062000000002"/>
  <headerFooter>
    <oddFooter>&amp;L_x000D_&amp;1#&amp;"Calibri"&amp;9&amp;K000000 Corporativo | Interno</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6A03-5DDE-4FD5-9481-17513371DB93}">
  <sheetPr>
    <tabColor rgb="FF0070C0"/>
  </sheetPr>
  <dimension ref="A1:H632"/>
  <sheetViews>
    <sheetView showGridLines="0" zoomScale="85" zoomScaleNormal="85" workbookViewId="0">
      <pane ySplit="4" topLeftCell="A5" activePane="bottomLeft" state="frozen"/>
      <selection activeCell="B18" sqref="B18:I18"/>
      <selection pane="bottomLeft" activeCell="A5" sqref="A5"/>
    </sheetView>
  </sheetViews>
  <sheetFormatPr defaultRowHeight="20.149999999999999" customHeight="1" x14ac:dyDescent="0.35"/>
  <cols>
    <col min="1" max="1" width="21.81640625" style="27" customWidth="1"/>
    <col min="2" max="2" width="40.7265625" style="27" customWidth="1"/>
    <col min="3" max="3" width="73.453125" style="27" customWidth="1"/>
    <col min="4" max="4" width="16" style="23" customWidth="1"/>
    <col min="5" max="6" width="13.7265625" style="23" customWidth="1"/>
    <col min="7" max="7" width="17" style="4" customWidth="1"/>
    <col min="8" max="8" width="23.36328125" customWidth="1"/>
  </cols>
  <sheetData>
    <row r="1" spans="1:7" ht="20.149999999999999" customHeight="1" x14ac:dyDescent="0.35">
      <c r="A1" s="17"/>
      <c r="B1" s="18"/>
      <c r="C1" s="19"/>
      <c r="D1" s="681" t="s">
        <v>0</v>
      </c>
      <c r="E1" s="682" t="s">
        <v>1</v>
      </c>
      <c r="F1" s="682" t="s">
        <v>11</v>
      </c>
      <c r="G1" s="682" t="s">
        <v>12</v>
      </c>
    </row>
    <row r="2" spans="1:7" ht="15.65" customHeight="1" x14ac:dyDescent="0.35">
      <c r="A2" s="20" t="s">
        <v>851</v>
      </c>
      <c r="B2" s="21"/>
      <c r="C2" s="22"/>
      <c r="D2" s="681"/>
      <c r="E2" s="682"/>
      <c r="F2" s="682"/>
      <c r="G2" s="682"/>
    </row>
    <row r="3" spans="1:7" ht="20.149999999999999" customHeight="1" x14ac:dyDescent="0.35">
      <c r="A3" s="22"/>
      <c r="B3" s="24"/>
      <c r="C3" s="22"/>
      <c r="G3" s="18"/>
    </row>
    <row r="4" spans="1:7" ht="20.149999999999999" customHeight="1" x14ac:dyDescent="0.35">
      <c r="A4" s="25" t="s">
        <v>34</v>
      </c>
      <c r="B4" s="25" t="s">
        <v>35</v>
      </c>
      <c r="C4" s="25" t="s">
        <v>36</v>
      </c>
      <c r="D4" s="26">
        <v>2022</v>
      </c>
      <c r="E4" s="26">
        <v>2023</v>
      </c>
      <c r="F4" s="26" t="s">
        <v>836</v>
      </c>
      <c r="G4" s="26" t="s">
        <v>37</v>
      </c>
    </row>
    <row r="5" spans="1:7" ht="27.65" customHeight="1" x14ac:dyDescent="0.35">
      <c r="A5" s="111" t="s">
        <v>2</v>
      </c>
      <c r="B5" s="112" t="s">
        <v>38</v>
      </c>
      <c r="C5" s="113" t="s">
        <v>39</v>
      </c>
      <c r="D5" s="334">
        <v>150</v>
      </c>
      <c r="E5" s="335" t="s">
        <v>40</v>
      </c>
      <c r="F5" s="335">
        <v>922</v>
      </c>
      <c r="G5" s="258" t="s">
        <v>41</v>
      </c>
    </row>
    <row r="6" spans="1:7" ht="20.149999999999999" customHeight="1" x14ac:dyDescent="0.35">
      <c r="A6" s="519" t="s">
        <v>2</v>
      </c>
      <c r="B6" s="520" t="s">
        <v>38</v>
      </c>
      <c r="C6" s="114" t="s">
        <v>42</v>
      </c>
      <c r="D6" s="336">
        <v>0.47</v>
      </c>
      <c r="E6" s="335" t="s">
        <v>43</v>
      </c>
      <c r="F6" s="617">
        <v>0.5</v>
      </c>
      <c r="G6" s="258" t="s">
        <v>44</v>
      </c>
    </row>
    <row r="7" spans="1:7" ht="20.149999999999999" customHeight="1" x14ac:dyDescent="0.35">
      <c r="A7" s="519" t="s">
        <v>2</v>
      </c>
      <c r="B7" s="115" t="s">
        <v>38</v>
      </c>
      <c r="C7" s="114" t="s">
        <v>45</v>
      </c>
      <c r="D7" s="337">
        <v>19800</v>
      </c>
      <c r="E7" s="337">
        <v>20000</v>
      </c>
      <c r="F7" s="357">
        <v>22000</v>
      </c>
      <c r="G7" s="258" t="s">
        <v>46</v>
      </c>
    </row>
    <row r="8" spans="1:7" ht="20.149999999999999" customHeight="1" x14ac:dyDescent="0.35">
      <c r="A8" s="519" t="s">
        <v>2</v>
      </c>
      <c r="B8" s="116" t="s">
        <v>38</v>
      </c>
      <c r="C8" s="117" t="s">
        <v>47</v>
      </c>
      <c r="D8" s="338">
        <v>2.1999999999999999E-2</v>
      </c>
      <c r="E8" s="338">
        <v>2.1999999999999999E-2</v>
      </c>
      <c r="F8" s="338">
        <v>2.1000000000000001E-2</v>
      </c>
      <c r="G8" s="258" t="s">
        <v>44</v>
      </c>
    </row>
    <row r="9" spans="1:7" ht="20.149999999999999" customHeight="1" x14ac:dyDescent="0.35">
      <c r="A9" s="519" t="s">
        <v>2</v>
      </c>
      <c r="B9" s="112" t="s">
        <v>48</v>
      </c>
      <c r="C9" s="114" t="s">
        <v>49</v>
      </c>
      <c r="D9" s="335">
        <v>1</v>
      </c>
      <c r="E9" s="614" t="s">
        <v>81</v>
      </c>
      <c r="F9" s="614" t="s">
        <v>81</v>
      </c>
      <c r="G9" s="258" t="s">
        <v>41</v>
      </c>
    </row>
    <row r="10" spans="1:7" ht="20.149999999999999" customHeight="1" x14ac:dyDescent="0.35">
      <c r="A10" s="519" t="s">
        <v>2</v>
      </c>
      <c r="B10" s="520" t="s">
        <v>48</v>
      </c>
      <c r="C10" s="114" t="s">
        <v>50</v>
      </c>
      <c r="D10" s="337">
        <v>506</v>
      </c>
      <c r="E10" s="614" t="s">
        <v>81</v>
      </c>
      <c r="F10" s="615">
        <v>0</v>
      </c>
      <c r="G10" s="258" t="s">
        <v>46</v>
      </c>
    </row>
    <row r="11" spans="1:7" ht="20.149999999999999" customHeight="1" x14ac:dyDescent="0.35">
      <c r="A11" s="519" t="s">
        <v>2</v>
      </c>
      <c r="B11" s="521" t="s">
        <v>48</v>
      </c>
      <c r="C11" s="114" t="s">
        <v>51</v>
      </c>
      <c r="D11" s="337">
        <v>506</v>
      </c>
      <c r="E11" s="614" t="s">
        <v>81</v>
      </c>
      <c r="F11" s="615">
        <v>0</v>
      </c>
      <c r="G11" s="258" t="s">
        <v>46</v>
      </c>
    </row>
    <row r="12" spans="1:7" ht="20.149999999999999" customHeight="1" x14ac:dyDescent="0.35">
      <c r="A12" s="519" t="s">
        <v>2</v>
      </c>
      <c r="B12" s="112" t="s">
        <v>52</v>
      </c>
      <c r="C12" s="114" t="s">
        <v>49</v>
      </c>
      <c r="D12" s="339">
        <v>43</v>
      </c>
      <c r="E12" s="339">
        <v>42</v>
      </c>
      <c r="F12" s="339">
        <v>50</v>
      </c>
      <c r="G12" s="258" t="s">
        <v>41</v>
      </c>
    </row>
    <row r="13" spans="1:7" ht="20.149999999999999" customHeight="1" x14ac:dyDescent="0.35">
      <c r="A13" s="519" t="s">
        <v>2</v>
      </c>
      <c r="B13" s="520" t="s">
        <v>52</v>
      </c>
      <c r="C13" s="114" t="s">
        <v>50</v>
      </c>
      <c r="D13" s="337">
        <v>35570</v>
      </c>
      <c r="E13" s="337">
        <v>29118</v>
      </c>
      <c r="F13" s="616">
        <v>42817</v>
      </c>
      <c r="G13" s="258" t="s">
        <v>46</v>
      </c>
    </row>
    <row r="14" spans="1:7" ht="20.149999999999999" customHeight="1" x14ac:dyDescent="0.35">
      <c r="A14" s="519" t="s">
        <v>2</v>
      </c>
      <c r="B14" s="521" t="s">
        <v>52</v>
      </c>
      <c r="C14" s="114" t="s">
        <v>51</v>
      </c>
      <c r="D14" s="337">
        <v>10734</v>
      </c>
      <c r="E14" s="337">
        <v>8539</v>
      </c>
      <c r="F14" s="616">
        <v>15996</v>
      </c>
      <c r="G14" s="258" t="s">
        <v>46</v>
      </c>
    </row>
    <row r="15" spans="1:7" ht="20.149999999999999" customHeight="1" x14ac:dyDescent="0.35">
      <c r="A15" s="519" t="s">
        <v>2</v>
      </c>
      <c r="B15" s="118" t="s">
        <v>53</v>
      </c>
      <c r="C15" s="114" t="s">
        <v>49</v>
      </c>
      <c r="D15" s="335" t="s">
        <v>54</v>
      </c>
      <c r="E15" s="335" t="s">
        <v>55</v>
      </c>
      <c r="F15" s="335">
        <v>33</v>
      </c>
      <c r="G15" s="258" t="s">
        <v>41</v>
      </c>
    </row>
    <row r="16" spans="1:7" ht="20.149999999999999" customHeight="1" x14ac:dyDescent="0.35">
      <c r="A16" s="519" t="s">
        <v>2</v>
      </c>
      <c r="B16" s="520" t="s">
        <v>53</v>
      </c>
      <c r="C16" s="114" t="s">
        <v>50</v>
      </c>
      <c r="D16" s="337">
        <v>8640</v>
      </c>
      <c r="E16" s="337">
        <v>25441</v>
      </c>
      <c r="F16" s="616">
        <v>12771</v>
      </c>
      <c r="G16" s="258" t="s">
        <v>46</v>
      </c>
    </row>
    <row r="17" spans="1:7" ht="20.149999999999999" customHeight="1" x14ac:dyDescent="0.35">
      <c r="A17" s="519" t="s">
        <v>2</v>
      </c>
      <c r="B17" s="522" t="s">
        <v>53</v>
      </c>
      <c r="C17" s="114" t="s">
        <v>51</v>
      </c>
      <c r="D17" s="337">
        <v>5101</v>
      </c>
      <c r="E17" s="337">
        <v>5644</v>
      </c>
      <c r="F17" s="616">
        <v>8815</v>
      </c>
      <c r="G17" s="258" t="s">
        <v>46</v>
      </c>
    </row>
    <row r="18" spans="1:7" ht="20.149999999999999" customHeight="1" x14ac:dyDescent="0.35">
      <c r="A18" s="519" t="s">
        <v>2</v>
      </c>
      <c r="B18" s="119" t="s">
        <v>56</v>
      </c>
      <c r="C18" s="114" t="s">
        <v>49</v>
      </c>
      <c r="D18" s="335" t="s">
        <v>57</v>
      </c>
      <c r="E18" s="335" t="s">
        <v>58</v>
      </c>
      <c r="F18" s="335" t="s">
        <v>837</v>
      </c>
      <c r="G18" s="258" t="s">
        <v>41</v>
      </c>
    </row>
    <row r="19" spans="1:7" ht="20.149999999999999" customHeight="1" x14ac:dyDescent="0.35">
      <c r="A19" s="519" t="s">
        <v>2</v>
      </c>
      <c r="B19" s="520" t="s">
        <v>56</v>
      </c>
      <c r="C19" s="114" t="s">
        <v>50</v>
      </c>
      <c r="D19" s="337">
        <v>26929</v>
      </c>
      <c r="E19" s="337">
        <v>3677</v>
      </c>
      <c r="F19" s="616">
        <v>30046</v>
      </c>
      <c r="G19" s="258" t="s">
        <v>46</v>
      </c>
    </row>
    <row r="20" spans="1:7" ht="20.149999999999999" customHeight="1" x14ac:dyDescent="0.35">
      <c r="A20" s="519" t="s">
        <v>2</v>
      </c>
      <c r="B20" s="522" t="s">
        <v>56</v>
      </c>
      <c r="C20" s="120" t="s">
        <v>51</v>
      </c>
      <c r="D20" s="340">
        <v>5633</v>
      </c>
      <c r="E20" s="340">
        <v>2895</v>
      </c>
      <c r="F20" s="616">
        <v>7181</v>
      </c>
      <c r="G20" s="258" t="s">
        <v>46</v>
      </c>
    </row>
    <row r="21" spans="1:7" ht="20.149999999999999" customHeight="1" x14ac:dyDescent="0.35">
      <c r="A21" s="519" t="s">
        <v>2</v>
      </c>
      <c r="B21" s="119" t="s">
        <v>59</v>
      </c>
      <c r="C21" s="121" t="s">
        <v>60</v>
      </c>
      <c r="D21" s="341">
        <v>30</v>
      </c>
      <c r="E21" s="341">
        <v>33</v>
      </c>
      <c r="F21" s="341">
        <v>58</v>
      </c>
      <c r="G21" s="258" t="s">
        <v>41</v>
      </c>
    </row>
    <row r="22" spans="1:7" ht="20.149999999999999" customHeight="1" x14ac:dyDescent="0.35">
      <c r="A22" s="519" t="s">
        <v>2</v>
      </c>
      <c r="B22" s="522" t="s">
        <v>61</v>
      </c>
      <c r="C22" s="121" t="s">
        <v>62</v>
      </c>
      <c r="D22" s="341">
        <v>17890</v>
      </c>
      <c r="E22" s="341">
        <v>30487</v>
      </c>
      <c r="F22" s="616">
        <v>62931</v>
      </c>
      <c r="G22" s="258" t="s">
        <v>46</v>
      </c>
    </row>
    <row r="23" spans="1:7" ht="20.149999999999999" customHeight="1" x14ac:dyDescent="0.35">
      <c r="A23" s="519" t="s">
        <v>2</v>
      </c>
      <c r="B23" s="122" t="s">
        <v>63</v>
      </c>
      <c r="C23" s="121" t="s">
        <v>49</v>
      </c>
      <c r="D23" s="341">
        <v>4</v>
      </c>
      <c r="E23" s="341">
        <v>1</v>
      </c>
      <c r="F23" s="341">
        <v>1</v>
      </c>
      <c r="G23" s="258" t="s">
        <v>41</v>
      </c>
    </row>
    <row r="24" spans="1:7" ht="20.149999999999999" customHeight="1" x14ac:dyDescent="0.35">
      <c r="A24" s="519" t="s">
        <v>2</v>
      </c>
      <c r="B24" s="520" t="s">
        <v>63</v>
      </c>
      <c r="C24" s="121" t="s">
        <v>50</v>
      </c>
      <c r="D24" s="341">
        <v>4379</v>
      </c>
      <c r="E24" s="341">
        <v>4379</v>
      </c>
      <c r="F24" s="616">
        <v>225</v>
      </c>
      <c r="G24" s="258" t="s">
        <v>46</v>
      </c>
    </row>
    <row r="25" spans="1:7" ht="20.149999999999999" customHeight="1" x14ac:dyDescent="0.35">
      <c r="A25" s="523" t="s">
        <v>2</v>
      </c>
      <c r="B25" s="522" t="s">
        <v>63</v>
      </c>
      <c r="C25" s="121" t="s">
        <v>51</v>
      </c>
      <c r="D25" s="341">
        <v>591</v>
      </c>
      <c r="E25" s="341">
        <v>126</v>
      </c>
      <c r="F25" s="616">
        <v>225</v>
      </c>
      <c r="G25" s="258" t="s">
        <v>46</v>
      </c>
    </row>
    <row r="26" spans="1:7" ht="20.149999999999999" customHeight="1" x14ac:dyDescent="0.35">
      <c r="A26" s="439" t="s">
        <v>4</v>
      </c>
      <c r="B26" s="440" t="s">
        <v>64</v>
      </c>
      <c r="C26" s="123"/>
      <c r="D26" s="342"/>
      <c r="E26" s="342"/>
      <c r="F26" s="259"/>
      <c r="G26" s="259"/>
    </row>
    <row r="27" spans="1:7" ht="20.149999999999999" customHeight="1" x14ac:dyDescent="0.35">
      <c r="A27" s="124" t="s">
        <v>4</v>
      </c>
      <c r="B27" s="125" t="s">
        <v>64</v>
      </c>
      <c r="C27" s="126" t="s">
        <v>847</v>
      </c>
      <c r="D27" s="357">
        <v>266.39999999999998</v>
      </c>
      <c r="E27" s="357">
        <v>355.9</v>
      </c>
      <c r="F27" s="357">
        <v>469.06327981016</v>
      </c>
      <c r="G27" s="260" t="s">
        <v>65</v>
      </c>
    </row>
    <row r="28" spans="1:7" ht="20.149999999999999" customHeight="1" x14ac:dyDescent="0.35">
      <c r="A28" s="136" t="s">
        <v>4</v>
      </c>
      <c r="B28" s="505" t="s">
        <v>64</v>
      </c>
      <c r="C28" s="127" t="s">
        <v>840</v>
      </c>
      <c r="D28" s="357">
        <v>196.7</v>
      </c>
      <c r="E28" s="357">
        <v>257.3</v>
      </c>
      <c r="F28" s="357">
        <v>328.08738649321998</v>
      </c>
      <c r="G28" s="260" t="s">
        <v>65</v>
      </c>
    </row>
    <row r="29" spans="1:7" ht="20.149999999999999" customHeight="1" x14ac:dyDescent="0.35">
      <c r="A29" s="136" t="s">
        <v>4</v>
      </c>
      <c r="B29" s="505" t="s">
        <v>64</v>
      </c>
      <c r="C29" s="128" t="s">
        <v>66</v>
      </c>
      <c r="D29" s="357">
        <v>84</v>
      </c>
      <c r="E29" s="357">
        <v>112.5</v>
      </c>
      <c r="F29" s="357">
        <v>133.56115084583001</v>
      </c>
      <c r="G29" s="260" t="s">
        <v>65</v>
      </c>
    </row>
    <row r="30" spans="1:7" ht="20.149999999999999" customHeight="1" x14ac:dyDescent="0.35">
      <c r="A30" s="136" t="s">
        <v>4</v>
      </c>
      <c r="B30" s="505" t="s">
        <v>64</v>
      </c>
      <c r="C30" s="128" t="s">
        <v>67</v>
      </c>
      <c r="D30" s="357">
        <v>40.299999999999997</v>
      </c>
      <c r="E30" s="357">
        <v>50</v>
      </c>
      <c r="F30" s="357">
        <v>64.184450577920003</v>
      </c>
      <c r="G30" s="260" t="s">
        <v>65</v>
      </c>
    </row>
    <row r="31" spans="1:7" ht="20.149999999999999" customHeight="1" x14ac:dyDescent="0.35">
      <c r="A31" s="136" t="s">
        <v>4</v>
      </c>
      <c r="B31" s="505" t="s">
        <v>64</v>
      </c>
      <c r="C31" s="128" t="s">
        <v>68</v>
      </c>
      <c r="D31" s="357">
        <v>17.7</v>
      </c>
      <c r="E31" s="357">
        <v>22.2</v>
      </c>
      <c r="F31" s="357">
        <v>29.573608380100001</v>
      </c>
      <c r="G31" s="260" t="s">
        <v>65</v>
      </c>
    </row>
    <row r="32" spans="1:7" ht="20.149999999999999" customHeight="1" x14ac:dyDescent="0.35">
      <c r="A32" s="136" t="s">
        <v>4</v>
      </c>
      <c r="B32" s="505" t="s">
        <v>64</v>
      </c>
      <c r="C32" s="128" t="s">
        <v>69</v>
      </c>
      <c r="D32" s="357">
        <v>22.1</v>
      </c>
      <c r="E32" s="357">
        <v>31.2</v>
      </c>
      <c r="F32" s="357">
        <v>46.478646412899998</v>
      </c>
      <c r="G32" s="260" t="s">
        <v>65</v>
      </c>
    </row>
    <row r="33" spans="1:7" ht="20.149999999999999" customHeight="1" x14ac:dyDescent="0.35">
      <c r="A33" s="136" t="s">
        <v>4</v>
      </c>
      <c r="B33" s="505" t="s">
        <v>64</v>
      </c>
      <c r="C33" s="128" t="s">
        <v>70</v>
      </c>
      <c r="D33" s="357">
        <v>18.899999999999999</v>
      </c>
      <c r="E33" s="357">
        <v>23.2</v>
      </c>
      <c r="F33" s="357">
        <v>28.122485643240001</v>
      </c>
      <c r="G33" s="260" t="s">
        <v>65</v>
      </c>
    </row>
    <row r="34" spans="1:7" ht="20.149999999999999" customHeight="1" x14ac:dyDescent="0.35">
      <c r="A34" s="136" t="s">
        <v>4</v>
      </c>
      <c r="B34" s="505" t="s">
        <v>64</v>
      </c>
      <c r="C34" s="128" t="s">
        <v>71</v>
      </c>
      <c r="D34" s="357">
        <v>14</v>
      </c>
      <c r="E34" s="357">
        <v>18.2</v>
      </c>
      <c r="F34" s="357">
        <v>26.167044633229999</v>
      </c>
      <c r="G34" s="260" t="s">
        <v>65</v>
      </c>
    </row>
    <row r="35" spans="1:7" ht="20.149999999999999" customHeight="1" x14ac:dyDescent="0.35">
      <c r="A35" s="136" t="s">
        <v>4</v>
      </c>
      <c r="B35" s="505" t="s">
        <v>64</v>
      </c>
      <c r="C35" s="127" t="s">
        <v>72</v>
      </c>
      <c r="D35" s="357">
        <v>39.700000000000003</v>
      </c>
      <c r="E35" s="357">
        <v>57.9</v>
      </c>
      <c r="F35" s="357">
        <v>80.398296181739994</v>
      </c>
      <c r="G35" s="260" t="s">
        <v>65</v>
      </c>
    </row>
    <row r="36" spans="1:7" ht="20.149999999999999" customHeight="1" x14ac:dyDescent="0.35">
      <c r="A36" s="136" t="s">
        <v>4</v>
      </c>
      <c r="B36" s="505" t="s">
        <v>64</v>
      </c>
      <c r="C36" s="128" t="s">
        <v>73</v>
      </c>
      <c r="D36" s="357">
        <v>38.200000000000003</v>
      </c>
      <c r="E36" s="357">
        <v>55</v>
      </c>
      <c r="F36" s="357">
        <v>738.74498809169995</v>
      </c>
      <c r="G36" s="260" t="s">
        <v>65</v>
      </c>
    </row>
    <row r="37" spans="1:7" ht="20.149999999999999" customHeight="1" x14ac:dyDescent="0.35">
      <c r="A37" s="136" t="s">
        <v>4</v>
      </c>
      <c r="B37" s="505" t="s">
        <v>64</v>
      </c>
      <c r="C37" s="128" t="s">
        <v>74</v>
      </c>
      <c r="D37" s="357">
        <v>0.8</v>
      </c>
      <c r="E37" s="357">
        <v>0.7</v>
      </c>
      <c r="F37" s="357">
        <v>0.9</v>
      </c>
      <c r="G37" s="260" t="s">
        <v>65</v>
      </c>
    </row>
    <row r="38" spans="1:7" ht="20.149999999999999" customHeight="1" x14ac:dyDescent="0.35">
      <c r="A38" s="136" t="s">
        <v>4</v>
      </c>
      <c r="B38" s="505" t="s">
        <v>64</v>
      </c>
      <c r="C38" s="128" t="s">
        <v>75</v>
      </c>
      <c r="D38" s="357">
        <v>0.6</v>
      </c>
      <c r="E38" s="357">
        <v>1.8</v>
      </c>
      <c r="F38" s="357">
        <v>4.1437305718099999</v>
      </c>
      <c r="G38" s="260" t="s">
        <v>65</v>
      </c>
    </row>
    <row r="39" spans="1:7" ht="20.149999999999999" customHeight="1" x14ac:dyDescent="0.35">
      <c r="A39" s="136" t="s">
        <v>4</v>
      </c>
      <c r="B39" s="505" t="s">
        <v>64</v>
      </c>
      <c r="C39" s="128" t="s">
        <v>841</v>
      </c>
      <c r="D39" s="357">
        <v>0.2</v>
      </c>
      <c r="E39" s="357">
        <v>0.3</v>
      </c>
      <c r="F39" s="357">
        <v>1.5</v>
      </c>
      <c r="G39" s="260" t="s">
        <v>65</v>
      </c>
    </row>
    <row r="40" spans="1:7" ht="29.25" customHeight="1" x14ac:dyDescent="0.35">
      <c r="A40" s="136" t="s">
        <v>4</v>
      </c>
      <c r="B40" s="524" t="s">
        <v>64</v>
      </c>
      <c r="C40" s="129" t="s">
        <v>76</v>
      </c>
      <c r="D40" s="357">
        <v>29.9</v>
      </c>
      <c r="E40" s="357">
        <v>40.700000000000003</v>
      </c>
      <c r="F40" s="357">
        <v>60.6</v>
      </c>
      <c r="G40" s="260" t="s">
        <v>65</v>
      </c>
    </row>
    <row r="41" spans="1:7" ht="20.149999999999999" customHeight="1" x14ac:dyDescent="0.35">
      <c r="A41" s="136" t="s">
        <v>4</v>
      </c>
      <c r="B41" s="130" t="s">
        <v>77</v>
      </c>
      <c r="C41" s="131" t="s">
        <v>78</v>
      </c>
      <c r="D41" s="357">
        <v>2400</v>
      </c>
      <c r="E41" s="357">
        <v>960.7</v>
      </c>
      <c r="F41" s="357">
        <v>959.7</v>
      </c>
      <c r="G41" s="260" t="s">
        <v>46</v>
      </c>
    </row>
    <row r="42" spans="1:7" ht="20.149999999999999" customHeight="1" x14ac:dyDescent="0.35">
      <c r="A42" s="136" t="s">
        <v>4</v>
      </c>
      <c r="B42" s="132" t="s">
        <v>79</v>
      </c>
      <c r="C42" s="133" t="s">
        <v>880</v>
      </c>
      <c r="D42" s="357" t="s">
        <v>81</v>
      </c>
      <c r="E42" s="357">
        <v>309.89999999999998</v>
      </c>
      <c r="F42" s="357">
        <v>1584.1</v>
      </c>
      <c r="G42" s="261" t="s">
        <v>46</v>
      </c>
    </row>
    <row r="43" spans="1:7" ht="20.149999999999999" customHeight="1" x14ac:dyDescent="0.35">
      <c r="A43" s="136" t="s">
        <v>4</v>
      </c>
      <c r="B43" s="134" t="s">
        <v>79</v>
      </c>
      <c r="C43" s="135" t="s">
        <v>842</v>
      </c>
      <c r="D43" s="357">
        <v>501.3</v>
      </c>
      <c r="E43" s="357">
        <v>313.8</v>
      </c>
      <c r="F43" s="357">
        <v>438.7</v>
      </c>
      <c r="G43" s="261" t="s">
        <v>46</v>
      </c>
    </row>
    <row r="44" spans="1:7" ht="20.149999999999999" customHeight="1" x14ac:dyDescent="0.35">
      <c r="A44" s="136" t="s">
        <v>4</v>
      </c>
      <c r="B44" s="134" t="s">
        <v>79</v>
      </c>
      <c r="C44" s="135" t="s">
        <v>839</v>
      </c>
      <c r="D44" s="357" t="s">
        <v>81</v>
      </c>
      <c r="E44" s="357" t="s">
        <v>81</v>
      </c>
      <c r="F44" s="357">
        <v>99.8</v>
      </c>
      <c r="G44" s="261" t="s">
        <v>46</v>
      </c>
    </row>
    <row r="45" spans="1:7" ht="20.149999999999999" customHeight="1" x14ac:dyDescent="0.35">
      <c r="A45" s="136" t="s">
        <v>4</v>
      </c>
      <c r="B45" s="134" t="s">
        <v>79</v>
      </c>
      <c r="C45" s="135" t="s">
        <v>843</v>
      </c>
      <c r="D45" s="357" t="s">
        <v>81</v>
      </c>
      <c r="E45" s="357" t="s">
        <v>81</v>
      </c>
      <c r="F45" s="357">
        <v>27.6</v>
      </c>
      <c r="G45" s="261" t="s">
        <v>46</v>
      </c>
    </row>
    <row r="46" spans="1:7" ht="20.149999999999999" customHeight="1" x14ac:dyDescent="0.35">
      <c r="A46" s="136" t="s">
        <v>4</v>
      </c>
      <c r="B46" s="134" t="s">
        <v>79</v>
      </c>
      <c r="C46" s="135" t="s">
        <v>881</v>
      </c>
      <c r="D46" s="357" t="s">
        <v>81</v>
      </c>
      <c r="E46" s="357" t="s">
        <v>81</v>
      </c>
      <c r="F46" s="357">
        <v>27.6</v>
      </c>
      <c r="G46" s="261" t="s">
        <v>46</v>
      </c>
    </row>
    <row r="47" spans="1:7" ht="20.149999999999999" customHeight="1" x14ac:dyDescent="0.35">
      <c r="A47" s="136" t="s">
        <v>4</v>
      </c>
      <c r="B47" s="132" t="s">
        <v>80</v>
      </c>
      <c r="C47" s="129" t="s">
        <v>844</v>
      </c>
      <c r="D47" s="357" t="s">
        <v>81</v>
      </c>
      <c r="E47" s="357">
        <v>161.69999999999999</v>
      </c>
      <c r="F47" s="357">
        <v>1014</v>
      </c>
      <c r="G47" s="261" t="s">
        <v>46</v>
      </c>
    </row>
    <row r="48" spans="1:7" ht="20.149999999999999" customHeight="1" x14ac:dyDescent="0.35">
      <c r="A48" s="136" t="s">
        <v>4</v>
      </c>
      <c r="B48" s="134" t="s">
        <v>80</v>
      </c>
      <c r="C48" s="129" t="s">
        <v>845</v>
      </c>
      <c r="D48" s="357" t="s">
        <v>81</v>
      </c>
      <c r="E48" s="357">
        <v>147.9</v>
      </c>
      <c r="F48" s="357">
        <v>419.5</v>
      </c>
      <c r="G48" s="261" t="s">
        <v>46</v>
      </c>
    </row>
    <row r="49" spans="1:7" ht="20.149999999999999" customHeight="1" x14ac:dyDescent="0.35">
      <c r="A49" s="136" t="s">
        <v>4</v>
      </c>
      <c r="B49" s="134" t="s">
        <v>80</v>
      </c>
      <c r="C49" s="129" t="s">
        <v>846</v>
      </c>
      <c r="D49" s="357" t="s">
        <v>81</v>
      </c>
      <c r="E49" s="357">
        <v>0.4</v>
      </c>
      <c r="F49" s="357">
        <v>150.6</v>
      </c>
      <c r="G49" s="261" t="s">
        <v>46</v>
      </c>
    </row>
    <row r="50" spans="1:7" ht="20.149999999999999" customHeight="1" x14ac:dyDescent="0.35">
      <c r="A50" s="439" t="s">
        <v>4</v>
      </c>
      <c r="B50" s="440" t="s">
        <v>64</v>
      </c>
      <c r="C50" s="123"/>
      <c r="D50" s="342"/>
      <c r="E50" s="342"/>
      <c r="F50" s="259"/>
      <c r="G50" s="259"/>
    </row>
    <row r="51" spans="1:7" ht="20.149999999999999" customHeight="1" x14ac:dyDescent="0.35">
      <c r="A51" s="137" t="s">
        <v>6</v>
      </c>
      <c r="B51" s="138" t="s">
        <v>83</v>
      </c>
      <c r="C51" s="139" t="s">
        <v>84</v>
      </c>
      <c r="D51" s="346">
        <v>836</v>
      </c>
      <c r="E51" s="346">
        <v>878.6</v>
      </c>
      <c r="F51" s="357">
        <v>1033</v>
      </c>
      <c r="G51" s="262" t="s">
        <v>65</v>
      </c>
    </row>
    <row r="52" spans="1:7" ht="20.149999999999999" customHeight="1" x14ac:dyDescent="0.35">
      <c r="A52" s="525" t="s">
        <v>6</v>
      </c>
      <c r="B52" s="505" t="s">
        <v>83</v>
      </c>
      <c r="C52" s="140" t="s">
        <v>85</v>
      </c>
      <c r="D52" s="348">
        <v>0.05</v>
      </c>
      <c r="E52" s="348">
        <v>0.05</v>
      </c>
      <c r="F52" s="382">
        <v>0.01</v>
      </c>
      <c r="G52" s="263" t="s">
        <v>44</v>
      </c>
    </row>
    <row r="53" spans="1:7" ht="20.149999999999999" customHeight="1" x14ac:dyDescent="0.35">
      <c r="A53" s="525" t="s">
        <v>6</v>
      </c>
      <c r="B53" s="505" t="s">
        <v>83</v>
      </c>
      <c r="C53" s="140" t="s">
        <v>86</v>
      </c>
      <c r="D53" s="348">
        <v>0.01</v>
      </c>
      <c r="E53" s="348">
        <v>0.01</v>
      </c>
      <c r="F53" s="382">
        <v>0.03</v>
      </c>
      <c r="G53" s="263" t="s">
        <v>44</v>
      </c>
    </row>
    <row r="54" spans="1:7" ht="20.149999999999999" customHeight="1" x14ac:dyDescent="0.35">
      <c r="A54" s="525" t="s">
        <v>6</v>
      </c>
      <c r="B54" s="505" t="s">
        <v>83</v>
      </c>
      <c r="C54" s="140" t="s">
        <v>87</v>
      </c>
      <c r="D54" s="348">
        <v>0.19</v>
      </c>
      <c r="E54" s="348">
        <v>0.19</v>
      </c>
      <c r="F54" s="382">
        <v>0.14000000000000001</v>
      </c>
      <c r="G54" s="263" t="s">
        <v>44</v>
      </c>
    </row>
    <row r="55" spans="1:7" ht="20.149999999999999" customHeight="1" x14ac:dyDescent="0.35">
      <c r="A55" s="525" t="s">
        <v>6</v>
      </c>
      <c r="B55" s="505" t="s">
        <v>83</v>
      </c>
      <c r="C55" s="140" t="s">
        <v>88</v>
      </c>
      <c r="D55" s="348">
        <v>0.22</v>
      </c>
      <c r="E55" s="348">
        <v>0.24</v>
      </c>
      <c r="F55" s="382">
        <v>0.23</v>
      </c>
      <c r="G55" s="263" t="s">
        <v>44</v>
      </c>
    </row>
    <row r="56" spans="1:7" ht="20.149999999999999" customHeight="1" x14ac:dyDescent="0.35">
      <c r="A56" s="525" t="s">
        <v>6</v>
      </c>
      <c r="B56" s="505" t="s">
        <v>83</v>
      </c>
      <c r="C56" s="140" t="s">
        <v>89</v>
      </c>
      <c r="D56" s="348">
        <v>0.53</v>
      </c>
      <c r="E56" s="348">
        <v>0.51</v>
      </c>
      <c r="F56" s="382">
        <v>0.56999999999999995</v>
      </c>
      <c r="G56" s="263" t="s">
        <v>44</v>
      </c>
    </row>
    <row r="57" spans="1:7" ht="20.149999999999999" customHeight="1" x14ac:dyDescent="0.35">
      <c r="A57" s="525" t="s">
        <v>6</v>
      </c>
      <c r="B57" s="526" t="s">
        <v>83</v>
      </c>
      <c r="C57" s="139" t="s">
        <v>90</v>
      </c>
      <c r="D57" s="347">
        <v>0.99750000000000005</v>
      </c>
      <c r="E57" s="347">
        <v>0.99870000000000003</v>
      </c>
      <c r="F57" s="382">
        <v>0.99780000000000002</v>
      </c>
      <c r="G57" s="263" t="s">
        <v>44</v>
      </c>
    </row>
    <row r="58" spans="1:7" ht="20.149999999999999" customHeight="1" x14ac:dyDescent="0.35">
      <c r="A58" s="525" t="s">
        <v>6</v>
      </c>
      <c r="B58" s="138" t="s">
        <v>91</v>
      </c>
      <c r="C58" s="140" t="s">
        <v>92</v>
      </c>
      <c r="D58" s="348">
        <v>0.06</v>
      </c>
      <c r="E58" s="348">
        <v>0.03</v>
      </c>
      <c r="F58" s="382">
        <v>1.6000000000000001E-3</v>
      </c>
      <c r="G58" s="263" t="s">
        <v>44</v>
      </c>
    </row>
    <row r="59" spans="1:7" ht="20.149999999999999" customHeight="1" x14ac:dyDescent="0.35">
      <c r="A59" s="525" t="s">
        <v>6</v>
      </c>
      <c r="B59" s="505" t="s">
        <v>91</v>
      </c>
      <c r="C59" s="140" t="s">
        <v>93</v>
      </c>
      <c r="D59" s="348">
        <v>0.17</v>
      </c>
      <c r="E59" s="348">
        <v>0.09</v>
      </c>
      <c r="F59" s="382">
        <v>4.8800000000000003E-2</v>
      </c>
      <c r="G59" s="263" t="s">
        <v>44</v>
      </c>
    </row>
    <row r="60" spans="1:7" ht="20.149999999999999" customHeight="1" x14ac:dyDescent="0.35">
      <c r="A60" s="525" t="s">
        <v>6</v>
      </c>
      <c r="B60" s="505" t="s">
        <v>91</v>
      </c>
      <c r="C60" s="140" t="s">
        <v>94</v>
      </c>
      <c r="D60" s="348">
        <v>0.67</v>
      </c>
      <c r="E60" s="348">
        <v>0.88</v>
      </c>
      <c r="F60" s="382">
        <v>0.9496</v>
      </c>
      <c r="G60" s="263" t="s">
        <v>44</v>
      </c>
    </row>
    <row r="61" spans="1:7" ht="20.149999999999999" customHeight="1" x14ac:dyDescent="0.35">
      <c r="A61" s="525" t="s">
        <v>6</v>
      </c>
      <c r="B61" s="526" t="s">
        <v>91</v>
      </c>
      <c r="C61" s="140" t="s">
        <v>95</v>
      </c>
      <c r="D61" s="348">
        <v>0.1</v>
      </c>
      <c r="E61" s="348">
        <v>0</v>
      </c>
      <c r="F61" s="382" t="s">
        <v>81</v>
      </c>
      <c r="G61" s="263" t="s">
        <v>44</v>
      </c>
    </row>
    <row r="62" spans="1:7" ht="20.149999999999999" customHeight="1" x14ac:dyDescent="0.35">
      <c r="A62" s="525" t="s">
        <v>6</v>
      </c>
      <c r="B62" s="138" t="s">
        <v>96</v>
      </c>
      <c r="C62" s="139" t="s">
        <v>97</v>
      </c>
      <c r="D62" s="346">
        <v>173</v>
      </c>
      <c r="E62" s="346">
        <v>152</v>
      </c>
      <c r="F62" s="346">
        <v>181</v>
      </c>
      <c r="G62" s="263" t="s">
        <v>41</v>
      </c>
    </row>
    <row r="63" spans="1:7" ht="20.149999999999999" customHeight="1" x14ac:dyDescent="0.35">
      <c r="A63" s="527" t="s">
        <v>6</v>
      </c>
      <c r="B63" s="526" t="s">
        <v>96</v>
      </c>
      <c r="C63" s="141" t="s">
        <v>98</v>
      </c>
      <c r="D63" s="346">
        <v>277</v>
      </c>
      <c r="E63" s="346">
        <v>236</v>
      </c>
      <c r="F63" s="346">
        <v>224</v>
      </c>
      <c r="G63" s="264" t="s">
        <v>41</v>
      </c>
    </row>
    <row r="64" spans="1:7" ht="20.149999999999999" customHeight="1" x14ac:dyDescent="0.35">
      <c r="A64" s="439" t="s">
        <v>4</v>
      </c>
      <c r="B64" s="440" t="s">
        <v>64</v>
      </c>
      <c r="C64" s="123"/>
      <c r="D64" s="342"/>
      <c r="E64" s="342"/>
      <c r="F64" s="259"/>
      <c r="G64" s="259"/>
    </row>
    <row r="65" spans="1:7" ht="20.149999999999999" customHeight="1" x14ac:dyDescent="0.35">
      <c r="A65" s="142" t="s">
        <v>99</v>
      </c>
      <c r="B65" s="143" t="s">
        <v>100</v>
      </c>
      <c r="C65" s="126" t="s">
        <v>101</v>
      </c>
      <c r="D65" s="343">
        <v>340.9</v>
      </c>
      <c r="E65" s="343">
        <v>748.7</v>
      </c>
      <c r="F65" s="357">
        <v>1432.1</v>
      </c>
      <c r="G65" s="265" t="s">
        <v>46</v>
      </c>
    </row>
    <row r="66" spans="1:7" ht="20.149999999999999" customHeight="1" x14ac:dyDescent="0.35">
      <c r="A66" s="528" t="s">
        <v>99</v>
      </c>
      <c r="B66" s="505" t="s">
        <v>100</v>
      </c>
      <c r="C66" s="147" t="s">
        <v>102</v>
      </c>
      <c r="D66" s="354">
        <v>95.7</v>
      </c>
      <c r="E66" s="354">
        <v>213.95500000000001</v>
      </c>
      <c r="F66" s="409">
        <v>298.5</v>
      </c>
      <c r="G66" s="611" t="s">
        <v>103</v>
      </c>
    </row>
    <row r="67" spans="1:7" ht="20.149999999999999" customHeight="1" x14ac:dyDescent="0.35">
      <c r="A67" s="528" t="s">
        <v>99</v>
      </c>
      <c r="B67" s="505" t="s">
        <v>100</v>
      </c>
      <c r="C67" s="438" t="s">
        <v>104</v>
      </c>
      <c r="D67" s="419">
        <v>0.63</v>
      </c>
      <c r="E67" s="419">
        <v>0.66</v>
      </c>
      <c r="F67" s="407">
        <v>0.64</v>
      </c>
      <c r="G67" s="612" t="s">
        <v>44</v>
      </c>
    </row>
    <row r="68" spans="1:7" ht="20.149999999999999" customHeight="1" x14ac:dyDescent="0.35">
      <c r="A68" s="528" t="s">
        <v>99</v>
      </c>
      <c r="B68" s="144" t="s">
        <v>105</v>
      </c>
      <c r="C68" s="147" t="s">
        <v>106</v>
      </c>
      <c r="D68" s="354">
        <v>15.8</v>
      </c>
      <c r="E68" s="354">
        <v>17.600000000000001</v>
      </c>
      <c r="F68" s="357">
        <v>21</v>
      </c>
      <c r="G68" s="613" t="s">
        <v>65</v>
      </c>
    </row>
    <row r="69" spans="1:7" ht="20.149999999999999" customHeight="1" x14ac:dyDescent="0.35">
      <c r="A69" s="528" t="s">
        <v>99</v>
      </c>
      <c r="B69" s="505" t="s">
        <v>105</v>
      </c>
      <c r="C69" s="147" t="s">
        <v>107</v>
      </c>
      <c r="D69" s="354">
        <v>205400</v>
      </c>
      <c r="E69" s="354">
        <v>197621</v>
      </c>
      <c r="F69" s="354">
        <v>223738</v>
      </c>
      <c r="G69" s="611" t="s">
        <v>41</v>
      </c>
    </row>
    <row r="70" spans="1:7" ht="20.149999999999999" customHeight="1" x14ac:dyDescent="0.35">
      <c r="A70" s="528" t="s">
        <v>99</v>
      </c>
      <c r="B70" s="505" t="s">
        <v>105</v>
      </c>
      <c r="C70" s="147" t="s">
        <v>108</v>
      </c>
      <c r="D70" s="354">
        <v>791500</v>
      </c>
      <c r="E70" s="354">
        <v>645265</v>
      </c>
      <c r="F70" s="354">
        <v>2505865</v>
      </c>
      <c r="G70" s="611" t="s">
        <v>41</v>
      </c>
    </row>
    <row r="71" spans="1:7" ht="20.149999999999999" customHeight="1" x14ac:dyDescent="0.35">
      <c r="A71" s="528" t="s">
        <v>99</v>
      </c>
      <c r="B71" s="505" t="s">
        <v>109</v>
      </c>
      <c r="C71" s="126" t="s">
        <v>111</v>
      </c>
      <c r="D71" s="343">
        <v>6.5</v>
      </c>
      <c r="E71" s="343">
        <v>11.7</v>
      </c>
      <c r="F71" s="357">
        <v>16</v>
      </c>
      <c r="G71" s="266" t="s">
        <v>65</v>
      </c>
    </row>
    <row r="72" spans="1:7" ht="20.149999999999999" customHeight="1" x14ac:dyDescent="0.35">
      <c r="A72" s="528" t="s">
        <v>99</v>
      </c>
      <c r="B72" s="505" t="s">
        <v>109</v>
      </c>
      <c r="C72" s="124" t="s">
        <v>112</v>
      </c>
      <c r="D72" s="344">
        <v>9.6</v>
      </c>
      <c r="E72" s="344">
        <v>12.6</v>
      </c>
      <c r="F72" s="344" t="s">
        <v>848</v>
      </c>
      <c r="G72" s="267" t="s">
        <v>110</v>
      </c>
    </row>
    <row r="73" spans="1:7" ht="29.25" customHeight="1" x14ac:dyDescent="0.35">
      <c r="A73" s="528" t="s">
        <v>99</v>
      </c>
      <c r="B73" s="192" t="s">
        <v>113</v>
      </c>
      <c r="C73" s="145" t="s">
        <v>114</v>
      </c>
      <c r="D73" s="349">
        <v>55.1</v>
      </c>
      <c r="E73" s="349">
        <v>73.7</v>
      </c>
      <c r="F73" s="357" t="s">
        <v>849</v>
      </c>
      <c r="G73" s="268" t="s">
        <v>46</v>
      </c>
    </row>
    <row r="74" spans="1:7" ht="20.149999999999999" customHeight="1" x14ac:dyDescent="0.35">
      <c r="A74" s="528" t="s">
        <v>99</v>
      </c>
      <c r="B74" s="521" t="s">
        <v>113</v>
      </c>
      <c r="C74" s="145" t="s">
        <v>115</v>
      </c>
      <c r="D74" s="349">
        <v>568.29999999999995</v>
      </c>
      <c r="E74" s="349">
        <v>1098.2</v>
      </c>
      <c r="F74" s="357" t="s">
        <v>850</v>
      </c>
      <c r="G74" s="269" t="s">
        <v>46</v>
      </c>
    </row>
    <row r="75" spans="1:7" ht="20.149999999999999" customHeight="1" x14ac:dyDescent="0.35">
      <c r="A75" s="439" t="s">
        <v>4</v>
      </c>
      <c r="B75" s="440" t="s">
        <v>64</v>
      </c>
      <c r="C75" s="123"/>
      <c r="D75" s="342"/>
      <c r="E75" s="342"/>
      <c r="F75" s="259"/>
      <c r="G75" s="259"/>
    </row>
    <row r="76" spans="1:7" ht="20.149999999999999" customHeight="1" x14ac:dyDescent="0.35">
      <c r="A76" s="441" t="s">
        <v>3</v>
      </c>
      <c r="B76" s="146" t="s">
        <v>116</v>
      </c>
      <c r="C76" s="126" t="s">
        <v>117</v>
      </c>
      <c r="D76" s="343">
        <v>1.1000000000000001</v>
      </c>
      <c r="E76" s="343">
        <v>1.3</v>
      </c>
      <c r="F76" s="357" t="s">
        <v>852</v>
      </c>
      <c r="G76" s="270" t="s">
        <v>46</v>
      </c>
    </row>
    <row r="77" spans="1:7" ht="20.149999999999999" customHeight="1" x14ac:dyDescent="0.35">
      <c r="A77" s="529" t="s">
        <v>3</v>
      </c>
      <c r="B77" s="530" t="s">
        <v>116</v>
      </c>
      <c r="C77" s="147" t="s">
        <v>118</v>
      </c>
      <c r="D77" s="350">
        <v>19</v>
      </c>
      <c r="E77" s="350">
        <v>334</v>
      </c>
      <c r="F77" s="357">
        <v>310.7</v>
      </c>
      <c r="G77" s="271" t="s">
        <v>46</v>
      </c>
    </row>
    <row r="78" spans="1:7" ht="20.149999999999999" customHeight="1" x14ac:dyDescent="0.35">
      <c r="A78" s="439" t="s">
        <v>4</v>
      </c>
      <c r="B78" s="440" t="s">
        <v>64</v>
      </c>
      <c r="C78" s="123"/>
      <c r="D78" s="342"/>
      <c r="E78" s="342"/>
      <c r="F78" s="259"/>
      <c r="G78" s="259"/>
    </row>
    <row r="79" spans="1:7" ht="20.149999999999999" customHeight="1" x14ac:dyDescent="0.35">
      <c r="A79" s="148" t="s">
        <v>119</v>
      </c>
      <c r="B79" s="138" t="s">
        <v>120</v>
      </c>
      <c r="C79" s="139" t="s">
        <v>121</v>
      </c>
      <c r="D79" s="346">
        <v>20691931</v>
      </c>
      <c r="E79" s="346">
        <v>22548880</v>
      </c>
      <c r="F79" s="346">
        <v>22512201</v>
      </c>
      <c r="G79" s="258" t="s">
        <v>122</v>
      </c>
    </row>
    <row r="80" spans="1:7" ht="20.149999999999999" customHeight="1" x14ac:dyDescent="0.35">
      <c r="A80" s="531" t="s">
        <v>119</v>
      </c>
      <c r="B80" s="505" t="s">
        <v>120</v>
      </c>
      <c r="C80" s="149" t="s">
        <v>123</v>
      </c>
      <c r="D80" s="352">
        <v>0.93479904806387759</v>
      </c>
      <c r="E80" s="352">
        <v>1.0805587064344655</v>
      </c>
      <c r="F80" s="352">
        <v>1.25</v>
      </c>
      <c r="G80" s="258" t="s">
        <v>124</v>
      </c>
    </row>
    <row r="81" spans="1:7" ht="20.149999999999999" customHeight="1" x14ac:dyDescent="0.35">
      <c r="A81" s="531" t="s">
        <v>119</v>
      </c>
      <c r="B81" s="526" t="s">
        <v>120</v>
      </c>
      <c r="C81" s="149" t="s">
        <v>125</v>
      </c>
      <c r="D81" s="352">
        <v>0.58897429250075317</v>
      </c>
      <c r="E81" s="352">
        <v>0.61968902664574799</v>
      </c>
      <c r="F81" s="352">
        <v>0.73770513137517701</v>
      </c>
      <c r="G81" s="258" t="s">
        <v>126</v>
      </c>
    </row>
    <row r="82" spans="1:7" ht="20.149999999999999" customHeight="1" x14ac:dyDescent="0.35">
      <c r="A82" s="531" t="s">
        <v>119</v>
      </c>
      <c r="B82" s="138" t="s">
        <v>127</v>
      </c>
      <c r="C82" s="139" t="s">
        <v>128</v>
      </c>
      <c r="D82" s="346">
        <v>22925</v>
      </c>
      <c r="E82" s="346">
        <v>19208</v>
      </c>
      <c r="F82" s="346">
        <v>19405</v>
      </c>
      <c r="G82" s="258" t="s">
        <v>122</v>
      </c>
    </row>
    <row r="83" spans="1:7" ht="20.149999999999999" customHeight="1" x14ac:dyDescent="0.35">
      <c r="A83" s="531" t="s">
        <v>119</v>
      </c>
      <c r="B83" s="505" t="s">
        <v>127</v>
      </c>
      <c r="C83" s="149" t="s">
        <v>129</v>
      </c>
      <c r="D83" s="346">
        <v>22328</v>
      </c>
      <c r="E83" s="346">
        <v>18738</v>
      </c>
      <c r="F83" s="346">
        <v>17997</v>
      </c>
      <c r="G83" s="258" t="s">
        <v>122</v>
      </c>
    </row>
    <row r="84" spans="1:7" ht="20.149999999999999" customHeight="1" x14ac:dyDescent="0.35">
      <c r="A84" s="531" t="s">
        <v>119</v>
      </c>
      <c r="B84" s="505" t="s">
        <v>127</v>
      </c>
      <c r="C84" s="150" t="s">
        <v>130</v>
      </c>
      <c r="D84" s="346">
        <v>1463</v>
      </c>
      <c r="E84" s="346">
        <v>2415</v>
      </c>
      <c r="F84" s="346">
        <v>1837</v>
      </c>
      <c r="G84" s="258" t="s">
        <v>122</v>
      </c>
    </row>
    <row r="85" spans="1:7" ht="20.149999999999999" customHeight="1" x14ac:dyDescent="0.35">
      <c r="A85" s="531" t="s">
        <v>119</v>
      </c>
      <c r="B85" s="505" t="s">
        <v>127</v>
      </c>
      <c r="C85" s="150" t="s">
        <v>131</v>
      </c>
      <c r="D85" s="346">
        <v>878</v>
      </c>
      <c r="E85" s="346">
        <v>985</v>
      </c>
      <c r="F85" s="346">
        <v>1114</v>
      </c>
      <c r="G85" s="258" t="s">
        <v>122</v>
      </c>
    </row>
    <row r="86" spans="1:7" ht="20.149999999999999" customHeight="1" x14ac:dyDescent="0.35">
      <c r="A86" s="531" t="s">
        <v>119</v>
      </c>
      <c r="B86" s="505" t="s">
        <v>127</v>
      </c>
      <c r="C86" s="150" t="s">
        <v>132</v>
      </c>
      <c r="D86" s="346">
        <v>19959</v>
      </c>
      <c r="E86" s="346">
        <v>15310</v>
      </c>
      <c r="F86" s="346">
        <v>15017</v>
      </c>
      <c r="G86" s="258" t="s">
        <v>122</v>
      </c>
    </row>
    <row r="87" spans="1:7" ht="20.149999999999999" customHeight="1" x14ac:dyDescent="0.35">
      <c r="A87" s="531" t="s">
        <v>119</v>
      </c>
      <c r="B87" s="505" t="s">
        <v>127</v>
      </c>
      <c r="C87" s="150" t="s">
        <v>133</v>
      </c>
      <c r="D87" s="346">
        <v>28</v>
      </c>
      <c r="E87" s="346">
        <v>28</v>
      </c>
      <c r="F87" s="346">
        <v>27</v>
      </c>
      <c r="G87" s="258" t="s">
        <v>122</v>
      </c>
    </row>
    <row r="88" spans="1:7" ht="20.149999999999999" customHeight="1" x14ac:dyDescent="0.35">
      <c r="A88" s="531" t="s">
        <v>119</v>
      </c>
      <c r="B88" s="526" t="s">
        <v>127</v>
      </c>
      <c r="C88" s="149" t="s">
        <v>135</v>
      </c>
      <c r="D88" s="346">
        <f>D82-D83</f>
        <v>597</v>
      </c>
      <c r="E88" s="346">
        <f>E82-E83</f>
        <v>470</v>
      </c>
      <c r="F88" s="346">
        <v>1408</v>
      </c>
      <c r="G88" s="258" t="s">
        <v>122</v>
      </c>
    </row>
    <row r="89" spans="1:7" ht="20.149999999999999" customHeight="1" x14ac:dyDescent="0.35">
      <c r="A89" s="531" t="s">
        <v>119</v>
      </c>
      <c r="B89" s="27" t="s">
        <v>136</v>
      </c>
      <c r="C89" s="139" t="s">
        <v>953</v>
      </c>
      <c r="D89" s="346">
        <v>19475</v>
      </c>
      <c r="E89" s="346">
        <v>14468</v>
      </c>
      <c r="F89" s="346">
        <v>20700</v>
      </c>
      <c r="G89" s="258" t="s">
        <v>122</v>
      </c>
    </row>
    <row r="90" spans="1:7" ht="20.149999999999999" customHeight="1" x14ac:dyDescent="0.35">
      <c r="A90" s="531" t="s">
        <v>119</v>
      </c>
      <c r="B90" s="505" t="s">
        <v>853</v>
      </c>
      <c r="C90" s="149" t="s">
        <v>954</v>
      </c>
      <c r="D90" s="346">
        <v>16773</v>
      </c>
      <c r="E90" s="346">
        <v>14336</v>
      </c>
      <c r="F90" s="346">
        <v>18422</v>
      </c>
      <c r="G90" s="258" t="s">
        <v>122</v>
      </c>
    </row>
    <row r="91" spans="1:7" ht="20.149999999999999" customHeight="1" x14ac:dyDescent="0.35">
      <c r="A91" s="531" t="s">
        <v>119</v>
      </c>
      <c r="B91" s="505" t="s">
        <v>853</v>
      </c>
      <c r="C91" s="149" t="s">
        <v>955</v>
      </c>
      <c r="D91" s="346">
        <v>2703</v>
      </c>
      <c r="E91" s="346">
        <v>132</v>
      </c>
      <c r="F91" s="346">
        <v>124</v>
      </c>
      <c r="G91" s="258" t="s">
        <v>122</v>
      </c>
    </row>
    <row r="92" spans="1:7" ht="20.149999999999999" customHeight="1" x14ac:dyDescent="0.35">
      <c r="A92" s="531" t="s">
        <v>119</v>
      </c>
      <c r="B92" s="505" t="s">
        <v>853</v>
      </c>
      <c r="C92" s="139" t="s">
        <v>956</v>
      </c>
      <c r="D92" s="346">
        <v>2703</v>
      </c>
      <c r="E92" s="346">
        <v>132</v>
      </c>
      <c r="F92" s="346">
        <v>124</v>
      </c>
      <c r="G92" s="258" t="s">
        <v>122</v>
      </c>
    </row>
    <row r="93" spans="1:7" ht="20.149999999999999" customHeight="1" x14ac:dyDescent="0.35">
      <c r="A93" s="531" t="s">
        <v>119</v>
      </c>
      <c r="B93" s="505" t="s">
        <v>853</v>
      </c>
      <c r="C93" s="149" t="s">
        <v>957</v>
      </c>
      <c r="D93" s="618">
        <v>0</v>
      </c>
      <c r="E93" s="618">
        <v>0</v>
      </c>
      <c r="F93" s="618">
        <v>0</v>
      </c>
      <c r="G93" s="258" t="s">
        <v>122</v>
      </c>
    </row>
    <row r="94" spans="1:7" ht="20.149999999999999" customHeight="1" x14ac:dyDescent="0.35">
      <c r="A94" s="531" t="s">
        <v>119</v>
      </c>
      <c r="B94" s="505" t="s">
        <v>853</v>
      </c>
      <c r="C94" s="619" t="s">
        <v>958</v>
      </c>
      <c r="D94" s="353">
        <v>2703</v>
      </c>
      <c r="E94" s="353">
        <v>132</v>
      </c>
      <c r="F94" s="353">
        <v>124</v>
      </c>
      <c r="G94" s="258" t="s">
        <v>122</v>
      </c>
    </row>
    <row r="95" spans="1:7" ht="20.149999999999999" customHeight="1" x14ac:dyDescent="0.35">
      <c r="A95" s="531" t="s">
        <v>119</v>
      </c>
      <c r="B95" s="125" t="s">
        <v>959</v>
      </c>
      <c r="C95" s="126" t="s">
        <v>137</v>
      </c>
      <c r="D95" s="343">
        <v>41659</v>
      </c>
      <c r="E95" s="343">
        <v>63490</v>
      </c>
      <c r="F95" s="343">
        <v>82095</v>
      </c>
      <c r="G95" s="258" t="s">
        <v>122</v>
      </c>
    </row>
    <row r="96" spans="1:7" ht="20.149999999999999" customHeight="1" x14ac:dyDescent="0.35">
      <c r="A96" s="531" t="s">
        <v>119</v>
      </c>
      <c r="B96" s="505" t="s">
        <v>854</v>
      </c>
      <c r="C96" s="151" t="s">
        <v>138</v>
      </c>
      <c r="D96" s="343">
        <v>40525</v>
      </c>
      <c r="E96" s="354">
        <v>62682</v>
      </c>
      <c r="F96" s="354">
        <v>76953</v>
      </c>
      <c r="G96" s="258" t="s">
        <v>122</v>
      </c>
    </row>
    <row r="97" spans="1:7" ht="20.149999999999999" customHeight="1" x14ac:dyDescent="0.35">
      <c r="A97" s="531" t="s">
        <v>119</v>
      </c>
      <c r="B97" s="505" t="s">
        <v>854</v>
      </c>
      <c r="C97" s="128" t="s">
        <v>139</v>
      </c>
      <c r="D97" s="343">
        <v>12710</v>
      </c>
      <c r="E97" s="343">
        <v>24419</v>
      </c>
      <c r="F97" s="343">
        <v>40076</v>
      </c>
      <c r="G97" s="258" t="s">
        <v>122</v>
      </c>
    </row>
    <row r="98" spans="1:7" ht="20.149999999999999" customHeight="1" x14ac:dyDescent="0.35">
      <c r="A98" s="531" t="s">
        <v>119</v>
      </c>
      <c r="B98" s="505" t="s">
        <v>854</v>
      </c>
      <c r="C98" s="128" t="s">
        <v>140</v>
      </c>
      <c r="D98" s="343">
        <v>5439</v>
      </c>
      <c r="E98" s="343">
        <v>4647</v>
      </c>
      <c r="F98" s="343">
        <v>4293</v>
      </c>
      <c r="G98" s="258" t="s">
        <v>122</v>
      </c>
    </row>
    <row r="99" spans="1:7" ht="20.149999999999999" customHeight="1" x14ac:dyDescent="0.35">
      <c r="A99" s="531" t="s">
        <v>119</v>
      </c>
      <c r="B99" s="505" t="s">
        <v>854</v>
      </c>
      <c r="C99" s="128" t="s">
        <v>141</v>
      </c>
      <c r="D99" s="343">
        <v>8096</v>
      </c>
      <c r="E99" s="343">
        <v>10343</v>
      </c>
      <c r="F99" s="343">
        <v>5884</v>
      </c>
      <c r="G99" s="258" t="s">
        <v>122</v>
      </c>
    </row>
    <row r="100" spans="1:7" ht="20.149999999999999" customHeight="1" x14ac:dyDescent="0.35">
      <c r="A100" s="531" t="s">
        <v>119</v>
      </c>
      <c r="B100" s="505" t="s">
        <v>854</v>
      </c>
      <c r="C100" s="128" t="s">
        <v>142</v>
      </c>
      <c r="D100" s="343">
        <v>343</v>
      </c>
      <c r="E100" s="343">
        <v>353</v>
      </c>
      <c r="F100" s="343">
        <v>1650</v>
      </c>
      <c r="G100" s="258" t="s">
        <v>122</v>
      </c>
    </row>
    <row r="101" spans="1:7" ht="20.149999999999999" customHeight="1" x14ac:dyDescent="0.35">
      <c r="A101" s="531" t="s">
        <v>119</v>
      </c>
      <c r="B101" s="505" t="s">
        <v>854</v>
      </c>
      <c r="C101" s="128" t="s">
        <v>143</v>
      </c>
      <c r="D101" s="343">
        <v>13937</v>
      </c>
      <c r="E101" s="343">
        <v>22920</v>
      </c>
      <c r="F101" s="343">
        <v>25051</v>
      </c>
      <c r="G101" s="258" t="s">
        <v>122</v>
      </c>
    </row>
    <row r="102" spans="1:7" ht="20.149999999999999" customHeight="1" x14ac:dyDescent="0.35">
      <c r="A102" s="531" t="s">
        <v>119</v>
      </c>
      <c r="B102" s="505" t="s">
        <v>854</v>
      </c>
      <c r="C102" s="620" t="s">
        <v>144</v>
      </c>
      <c r="D102" s="344">
        <v>1134</v>
      </c>
      <c r="E102" s="355">
        <v>808</v>
      </c>
      <c r="F102" s="355">
        <v>5143</v>
      </c>
      <c r="G102" s="258" t="s">
        <v>122</v>
      </c>
    </row>
    <row r="103" spans="1:7" ht="20.149999999999999" customHeight="1" x14ac:dyDescent="0.35">
      <c r="A103" s="532" t="s">
        <v>119</v>
      </c>
      <c r="B103" s="152" t="s">
        <v>145</v>
      </c>
      <c r="C103" s="153" t="s">
        <v>146</v>
      </c>
      <c r="D103" s="337">
        <v>20607872</v>
      </c>
      <c r="E103" s="337">
        <v>22451714</v>
      </c>
      <c r="F103" s="337">
        <v>22390001</v>
      </c>
      <c r="G103" s="258" t="s">
        <v>122</v>
      </c>
    </row>
    <row r="104" spans="1:7" ht="20.149999999999999" customHeight="1" x14ac:dyDescent="0.35">
      <c r="A104" s="532" t="s">
        <v>119</v>
      </c>
      <c r="B104" s="528" t="s">
        <v>145</v>
      </c>
      <c r="C104" s="676" t="s">
        <v>147</v>
      </c>
      <c r="D104" s="337">
        <v>680.8</v>
      </c>
      <c r="E104" s="337">
        <v>716.1</v>
      </c>
      <c r="F104" s="357" t="s">
        <v>855</v>
      </c>
      <c r="G104" s="272" t="s">
        <v>65</v>
      </c>
    </row>
    <row r="105" spans="1:7" ht="20.149999999999999" customHeight="1" x14ac:dyDescent="0.35">
      <c r="A105" s="532" t="s">
        <v>119</v>
      </c>
      <c r="B105" s="528" t="s">
        <v>145</v>
      </c>
      <c r="C105" s="154" t="s">
        <v>148</v>
      </c>
      <c r="D105" s="336">
        <v>0.59599999999999997</v>
      </c>
      <c r="E105" s="336" t="s">
        <v>838</v>
      </c>
      <c r="F105" s="336">
        <v>0.63500000000000001</v>
      </c>
      <c r="G105" s="273" t="s">
        <v>44</v>
      </c>
    </row>
    <row r="106" spans="1:7" ht="20.149999999999999" customHeight="1" x14ac:dyDescent="0.35">
      <c r="A106" s="532" t="s">
        <v>119</v>
      </c>
      <c r="B106" s="528" t="s">
        <v>145</v>
      </c>
      <c r="C106" s="154" t="s">
        <v>149</v>
      </c>
      <c r="D106" s="356">
        <v>1</v>
      </c>
      <c r="E106" s="356">
        <v>1</v>
      </c>
      <c r="F106" s="356">
        <v>1</v>
      </c>
      <c r="G106" s="273" t="s">
        <v>44</v>
      </c>
    </row>
    <row r="107" spans="1:7" ht="20.149999999999999" customHeight="1" x14ac:dyDescent="0.35">
      <c r="A107" s="532" t="s">
        <v>119</v>
      </c>
      <c r="B107" s="155" t="s">
        <v>150</v>
      </c>
      <c r="C107" s="153" t="s">
        <v>151</v>
      </c>
      <c r="D107" s="357">
        <v>18.8</v>
      </c>
      <c r="E107" s="357">
        <v>20.6</v>
      </c>
      <c r="F107" s="357">
        <v>21.4</v>
      </c>
      <c r="G107" s="274" t="s">
        <v>152</v>
      </c>
    </row>
    <row r="108" spans="1:7" ht="20.149999999999999" customHeight="1" x14ac:dyDescent="0.35">
      <c r="A108" s="531" t="s">
        <v>119</v>
      </c>
      <c r="B108" s="533" t="s">
        <v>150</v>
      </c>
      <c r="C108" s="676" t="s">
        <v>147</v>
      </c>
      <c r="D108" s="337">
        <v>559.29999999999995</v>
      </c>
      <c r="E108" s="337">
        <v>588.1</v>
      </c>
      <c r="F108" s="357">
        <v>700.2</v>
      </c>
      <c r="G108" s="272" t="s">
        <v>65</v>
      </c>
    </row>
    <row r="109" spans="1:7" ht="20.149999999999999" customHeight="1" x14ac:dyDescent="0.35">
      <c r="A109" s="532" t="s">
        <v>119</v>
      </c>
      <c r="B109" s="533" t="s">
        <v>150</v>
      </c>
      <c r="C109" s="154" t="s">
        <v>153</v>
      </c>
      <c r="D109" s="357">
        <v>4</v>
      </c>
      <c r="E109" s="357">
        <v>3.83</v>
      </c>
      <c r="F109" s="357">
        <v>3.72</v>
      </c>
      <c r="G109" s="272" t="s">
        <v>154</v>
      </c>
    </row>
    <row r="110" spans="1:7" ht="20.149999999999999" customHeight="1" x14ac:dyDescent="0.35">
      <c r="A110" s="532" t="s">
        <v>119</v>
      </c>
      <c r="B110" s="534" t="s">
        <v>150</v>
      </c>
      <c r="C110" s="154" t="s">
        <v>155</v>
      </c>
      <c r="D110" s="356">
        <v>1</v>
      </c>
      <c r="E110" s="356">
        <v>1</v>
      </c>
      <c r="F110" s="356">
        <v>1</v>
      </c>
      <c r="G110" s="273" t="s">
        <v>44</v>
      </c>
    </row>
    <row r="111" spans="1:7" ht="20.149999999999999" customHeight="1" x14ac:dyDescent="0.35">
      <c r="A111" s="531" t="s">
        <v>119</v>
      </c>
      <c r="B111" s="155" t="s">
        <v>156</v>
      </c>
      <c r="C111" s="153" t="s">
        <v>157</v>
      </c>
      <c r="D111" s="357">
        <v>1.6</v>
      </c>
      <c r="E111" s="357">
        <v>1.5</v>
      </c>
      <c r="F111" s="357" t="s">
        <v>856</v>
      </c>
      <c r="G111" s="274" t="s">
        <v>152</v>
      </c>
    </row>
    <row r="112" spans="1:7" ht="20.149999999999999" customHeight="1" x14ac:dyDescent="0.35">
      <c r="A112" s="531" t="s">
        <v>119</v>
      </c>
      <c r="B112" s="533" t="s">
        <v>156</v>
      </c>
      <c r="C112" s="154" t="s">
        <v>147</v>
      </c>
      <c r="D112" s="337">
        <v>30.2</v>
      </c>
      <c r="E112" s="337">
        <v>33.200000000000003</v>
      </c>
      <c r="F112" s="357">
        <v>36.5</v>
      </c>
      <c r="G112" s="272" t="s">
        <v>65</v>
      </c>
    </row>
    <row r="113" spans="1:7" ht="20.149999999999999" customHeight="1" x14ac:dyDescent="0.35">
      <c r="A113" s="531" t="s">
        <v>119</v>
      </c>
      <c r="B113" s="533" t="s">
        <v>156</v>
      </c>
      <c r="C113" s="154" t="s">
        <v>153</v>
      </c>
      <c r="D113" s="357">
        <v>4.5</v>
      </c>
      <c r="E113" s="357">
        <v>4.25</v>
      </c>
      <c r="F113" s="357">
        <v>4.0999999999999996</v>
      </c>
      <c r="G113" s="272" t="s">
        <v>154</v>
      </c>
    </row>
    <row r="114" spans="1:7" ht="20.149999999999999" customHeight="1" x14ac:dyDescent="0.35">
      <c r="A114" s="531" t="s">
        <v>119</v>
      </c>
      <c r="B114" s="534" t="s">
        <v>156</v>
      </c>
      <c r="C114" s="156" t="s">
        <v>155</v>
      </c>
      <c r="D114" s="358">
        <v>1</v>
      </c>
      <c r="E114" s="358">
        <v>1</v>
      </c>
      <c r="F114" s="358">
        <v>1</v>
      </c>
      <c r="G114" s="273" t="s">
        <v>44</v>
      </c>
    </row>
    <row r="115" spans="1:7" ht="20.149999999999999" customHeight="1" x14ac:dyDescent="0.35">
      <c r="A115" s="532" t="s">
        <v>119</v>
      </c>
      <c r="B115" s="155" t="s">
        <v>158</v>
      </c>
      <c r="C115" s="677" t="s">
        <v>157</v>
      </c>
      <c r="D115" s="359">
        <v>0.2</v>
      </c>
      <c r="E115" s="359">
        <v>0.3</v>
      </c>
      <c r="F115" s="359">
        <v>0.4</v>
      </c>
      <c r="G115" s="274" t="s">
        <v>152</v>
      </c>
    </row>
    <row r="116" spans="1:7" ht="20.149999999999999" customHeight="1" x14ac:dyDescent="0.35">
      <c r="A116" s="532" t="s">
        <v>119</v>
      </c>
      <c r="B116" s="535" t="s">
        <v>158</v>
      </c>
      <c r="C116" s="154" t="s">
        <v>159</v>
      </c>
      <c r="D116" s="337">
        <v>89.9</v>
      </c>
      <c r="E116" s="337">
        <v>94.8</v>
      </c>
      <c r="F116" s="357">
        <v>126.5</v>
      </c>
      <c r="G116" s="272" t="s">
        <v>65</v>
      </c>
    </row>
    <row r="117" spans="1:7" ht="20.149999999999999" customHeight="1" x14ac:dyDescent="0.35">
      <c r="A117" s="532" t="s">
        <v>119</v>
      </c>
      <c r="B117" s="535" t="s">
        <v>158</v>
      </c>
      <c r="C117" s="154" t="s">
        <v>153</v>
      </c>
      <c r="D117" s="357">
        <v>4</v>
      </c>
      <c r="E117" s="357">
        <v>4</v>
      </c>
      <c r="F117" s="357">
        <v>4.22</v>
      </c>
      <c r="G117" s="272" t="s">
        <v>154</v>
      </c>
    </row>
    <row r="118" spans="1:7" ht="20.149999999999999" customHeight="1" x14ac:dyDescent="0.35">
      <c r="A118" s="536" t="s">
        <v>119</v>
      </c>
      <c r="B118" s="537" t="s">
        <v>158</v>
      </c>
      <c r="C118" s="157" t="s">
        <v>155</v>
      </c>
      <c r="D118" s="360">
        <v>0.85</v>
      </c>
      <c r="E118" s="360">
        <v>0.84</v>
      </c>
      <c r="F118" s="360">
        <v>0.998</v>
      </c>
      <c r="G118" s="275" t="s">
        <v>44</v>
      </c>
    </row>
    <row r="119" spans="1:7" ht="20.149999999999999" customHeight="1" x14ac:dyDescent="0.35">
      <c r="A119" s="531" t="s">
        <v>119</v>
      </c>
      <c r="B119" s="152" t="s">
        <v>160</v>
      </c>
      <c r="C119" s="158" t="s">
        <v>161</v>
      </c>
      <c r="D119" s="357">
        <v>12.1</v>
      </c>
      <c r="E119" s="357">
        <v>11.7</v>
      </c>
      <c r="F119" s="357">
        <v>11.3</v>
      </c>
      <c r="G119" s="276" t="s">
        <v>152</v>
      </c>
    </row>
    <row r="120" spans="1:7" ht="20.149999999999999" customHeight="1" x14ac:dyDescent="0.35">
      <c r="A120" s="531" t="s">
        <v>119</v>
      </c>
      <c r="B120" s="505" t="s">
        <v>160</v>
      </c>
      <c r="C120" s="158" t="s">
        <v>162</v>
      </c>
      <c r="D120" s="357">
        <v>6.6</v>
      </c>
      <c r="E120" s="357">
        <v>8.9</v>
      </c>
      <c r="F120" s="357">
        <v>10.1</v>
      </c>
      <c r="G120" s="276" t="s">
        <v>152</v>
      </c>
    </row>
    <row r="121" spans="1:7" ht="20.149999999999999" customHeight="1" x14ac:dyDescent="0.35">
      <c r="A121" s="531" t="s">
        <v>119</v>
      </c>
      <c r="B121" s="159" t="s">
        <v>163</v>
      </c>
      <c r="C121" s="158" t="s">
        <v>164</v>
      </c>
      <c r="D121" s="362">
        <v>12.8</v>
      </c>
      <c r="E121" s="361">
        <v>15.3</v>
      </c>
      <c r="F121" s="361">
        <v>15.1</v>
      </c>
      <c r="G121" s="276" t="s">
        <v>152</v>
      </c>
    </row>
    <row r="122" spans="1:7" ht="20.149999999999999" customHeight="1" x14ac:dyDescent="0.35">
      <c r="A122" s="531" t="s">
        <v>119</v>
      </c>
      <c r="B122" s="505" t="s">
        <v>163</v>
      </c>
      <c r="C122" s="158" t="s">
        <v>165</v>
      </c>
      <c r="D122" s="362">
        <v>2.9</v>
      </c>
      <c r="E122" s="361">
        <v>3</v>
      </c>
      <c r="F122" s="361">
        <v>3.9</v>
      </c>
      <c r="G122" s="276" t="s">
        <v>152</v>
      </c>
    </row>
    <row r="123" spans="1:7" ht="20.149999999999999" customHeight="1" x14ac:dyDescent="0.35">
      <c r="A123" s="531" t="s">
        <v>119</v>
      </c>
      <c r="B123" s="505" t="s">
        <v>163</v>
      </c>
      <c r="C123" s="158" t="s">
        <v>166</v>
      </c>
      <c r="D123" s="362">
        <v>3.1</v>
      </c>
      <c r="E123" s="361">
        <v>2.2999999999999998</v>
      </c>
      <c r="F123" s="361">
        <v>2.4</v>
      </c>
      <c r="G123" s="276" t="s">
        <v>152</v>
      </c>
    </row>
    <row r="124" spans="1:7" ht="20.149999999999999" customHeight="1" x14ac:dyDescent="0.35">
      <c r="A124" s="531" t="s">
        <v>119</v>
      </c>
      <c r="B124" s="159" t="s">
        <v>167</v>
      </c>
      <c r="C124" s="160" t="s">
        <v>66</v>
      </c>
      <c r="D124" s="357">
        <v>5</v>
      </c>
      <c r="E124" s="357">
        <v>8.1999999999999993</v>
      </c>
      <c r="F124" s="357">
        <v>7.6</v>
      </c>
      <c r="G124" s="276" t="s">
        <v>152</v>
      </c>
    </row>
    <row r="125" spans="1:7" ht="20.149999999999999" customHeight="1" x14ac:dyDescent="0.35">
      <c r="A125" s="531" t="s">
        <v>119</v>
      </c>
      <c r="B125" s="505" t="s">
        <v>167</v>
      </c>
      <c r="C125" s="160" t="s">
        <v>168</v>
      </c>
      <c r="D125" s="357">
        <v>2</v>
      </c>
      <c r="E125" s="357">
        <v>1.2</v>
      </c>
      <c r="F125" s="357">
        <v>1.3</v>
      </c>
      <c r="G125" s="276" t="s">
        <v>152</v>
      </c>
    </row>
    <row r="126" spans="1:7" ht="20.149999999999999" customHeight="1" x14ac:dyDescent="0.35">
      <c r="A126" s="531" t="s">
        <v>119</v>
      </c>
      <c r="B126" s="505" t="s">
        <v>167</v>
      </c>
      <c r="C126" s="511" t="s">
        <v>169</v>
      </c>
      <c r="D126" s="357">
        <v>1.9</v>
      </c>
      <c r="E126" s="357">
        <v>1.3</v>
      </c>
      <c r="F126" s="357">
        <v>1.9</v>
      </c>
      <c r="G126" s="276" t="s">
        <v>152</v>
      </c>
    </row>
    <row r="127" spans="1:7" ht="20.149999999999999" customHeight="1" x14ac:dyDescent="0.35">
      <c r="A127" s="531" t="s">
        <v>119</v>
      </c>
      <c r="B127" s="505" t="s">
        <v>167</v>
      </c>
      <c r="C127" s="160" t="s">
        <v>7</v>
      </c>
      <c r="D127" s="357">
        <v>1.6</v>
      </c>
      <c r="E127" s="357">
        <v>1.3</v>
      </c>
      <c r="F127" s="357">
        <v>1.1000000000000001</v>
      </c>
      <c r="G127" s="276" t="s">
        <v>152</v>
      </c>
    </row>
    <row r="128" spans="1:7" ht="20.149999999999999" customHeight="1" x14ac:dyDescent="0.35">
      <c r="A128" s="531" t="s">
        <v>119</v>
      </c>
      <c r="B128" s="505" t="s">
        <v>167</v>
      </c>
      <c r="C128" s="160" t="s">
        <v>170</v>
      </c>
      <c r="D128" s="357">
        <v>1.4</v>
      </c>
      <c r="E128" s="357">
        <v>1</v>
      </c>
      <c r="F128" s="357">
        <v>0.9</v>
      </c>
      <c r="G128" s="276" t="s">
        <v>152</v>
      </c>
    </row>
    <row r="129" spans="1:7" ht="20.149999999999999" customHeight="1" x14ac:dyDescent="0.35">
      <c r="A129" s="531" t="s">
        <v>119</v>
      </c>
      <c r="B129" s="505" t="s">
        <v>167</v>
      </c>
      <c r="C129" s="160" t="s">
        <v>171</v>
      </c>
      <c r="D129" s="357">
        <v>1.2</v>
      </c>
      <c r="E129" s="357">
        <v>0.8</v>
      </c>
      <c r="F129" s="357">
        <v>0.9</v>
      </c>
      <c r="G129" s="276" t="s">
        <v>152</v>
      </c>
    </row>
    <row r="130" spans="1:7" ht="20.149999999999999" customHeight="1" x14ac:dyDescent="0.35">
      <c r="A130" s="531" t="s">
        <v>119</v>
      </c>
      <c r="B130" s="505" t="s">
        <v>167</v>
      </c>
      <c r="C130" s="160" t="s">
        <v>172</v>
      </c>
      <c r="D130" s="357">
        <v>0.9</v>
      </c>
      <c r="E130" s="357">
        <v>1.6</v>
      </c>
      <c r="F130" s="357">
        <v>0.7</v>
      </c>
      <c r="G130" s="276" t="s">
        <v>152</v>
      </c>
    </row>
    <row r="131" spans="1:7" ht="20.149999999999999" customHeight="1" x14ac:dyDescent="0.35">
      <c r="A131" s="531" t="s">
        <v>119</v>
      </c>
      <c r="B131" s="505" t="s">
        <v>167</v>
      </c>
      <c r="C131" s="160" t="s">
        <v>173</v>
      </c>
      <c r="D131" s="357">
        <v>0.8</v>
      </c>
      <c r="E131" s="357">
        <v>0.9</v>
      </c>
      <c r="F131" s="357">
        <v>0.9</v>
      </c>
      <c r="G131" s="276" t="s">
        <v>152</v>
      </c>
    </row>
    <row r="132" spans="1:7" ht="20.149999999999999" customHeight="1" x14ac:dyDescent="0.35">
      <c r="A132" s="531" t="s">
        <v>119</v>
      </c>
      <c r="B132" s="505" t="s">
        <v>167</v>
      </c>
      <c r="C132" s="160" t="s">
        <v>174</v>
      </c>
      <c r="D132" s="357">
        <v>0.8</v>
      </c>
      <c r="E132" s="357">
        <v>0.3</v>
      </c>
      <c r="F132" s="357">
        <v>1.6</v>
      </c>
      <c r="G132" s="276" t="s">
        <v>152</v>
      </c>
    </row>
    <row r="133" spans="1:7" ht="20.149999999999999" customHeight="1" x14ac:dyDescent="0.35">
      <c r="A133" s="531" t="s">
        <v>119</v>
      </c>
      <c r="B133" s="505" t="s">
        <v>167</v>
      </c>
      <c r="C133" s="160" t="s">
        <v>175</v>
      </c>
      <c r="D133" s="357">
        <v>0.7</v>
      </c>
      <c r="E133" s="357">
        <v>0.8</v>
      </c>
      <c r="F133" s="357">
        <v>0.9</v>
      </c>
      <c r="G133" s="276" t="s">
        <v>152</v>
      </c>
    </row>
    <row r="134" spans="1:7" ht="20.149999999999999" customHeight="1" x14ac:dyDescent="0.35">
      <c r="A134" s="531" t="s">
        <v>119</v>
      </c>
      <c r="B134" s="505" t="s">
        <v>167</v>
      </c>
      <c r="C134" s="160" t="s">
        <v>176</v>
      </c>
      <c r="D134" s="357">
        <v>0.7</v>
      </c>
      <c r="E134" s="357">
        <v>1.5</v>
      </c>
      <c r="F134" s="357">
        <v>1.1000000000000001</v>
      </c>
      <c r="G134" s="276" t="s">
        <v>152</v>
      </c>
    </row>
    <row r="135" spans="1:7" ht="20.149999999999999" customHeight="1" x14ac:dyDescent="0.35">
      <c r="A135" s="531" t="s">
        <v>119</v>
      </c>
      <c r="B135" s="505" t="s">
        <v>167</v>
      </c>
      <c r="C135" s="160" t="s">
        <v>71</v>
      </c>
      <c r="D135" s="357">
        <v>0.3</v>
      </c>
      <c r="E135" s="357">
        <v>0.3</v>
      </c>
      <c r="F135" s="357">
        <v>0.4</v>
      </c>
      <c r="G135" s="276" t="s">
        <v>152</v>
      </c>
    </row>
    <row r="136" spans="1:7" ht="20.149999999999999" customHeight="1" x14ac:dyDescent="0.35">
      <c r="A136" s="531" t="s">
        <v>119</v>
      </c>
      <c r="B136" s="505" t="s">
        <v>167</v>
      </c>
      <c r="C136" s="160" t="s">
        <v>177</v>
      </c>
      <c r="D136" s="357">
        <v>0.2</v>
      </c>
      <c r="E136" s="357">
        <v>0.2</v>
      </c>
      <c r="F136" s="357">
        <v>0.2</v>
      </c>
      <c r="G136" s="276" t="s">
        <v>152</v>
      </c>
    </row>
    <row r="137" spans="1:7" ht="20.149999999999999" customHeight="1" x14ac:dyDescent="0.35">
      <c r="A137" s="531" t="s">
        <v>119</v>
      </c>
      <c r="B137" s="505" t="s">
        <v>167</v>
      </c>
      <c r="C137" s="160" t="s">
        <v>178</v>
      </c>
      <c r="D137" s="357">
        <v>0.2</v>
      </c>
      <c r="E137" s="357">
        <v>0.2</v>
      </c>
      <c r="F137" s="357">
        <v>0</v>
      </c>
      <c r="G137" s="276" t="s">
        <v>152</v>
      </c>
    </row>
    <row r="138" spans="1:7" ht="20.149999999999999" customHeight="1" x14ac:dyDescent="0.35">
      <c r="A138" s="531" t="s">
        <v>119</v>
      </c>
      <c r="B138" s="505" t="s">
        <v>167</v>
      </c>
      <c r="C138" s="160" t="s">
        <v>179</v>
      </c>
      <c r="D138" s="357">
        <v>0.1</v>
      </c>
      <c r="E138" s="357">
        <v>0.3</v>
      </c>
      <c r="F138" s="357">
        <v>0.2</v>
      </c>
      <c r="G138" s="276" t="s">
        <v>152</v>
      </c>
    </row>
    <row r="139" spans="1:7" ht="20.149999999999999" customHeight="1" x14ac:dyDescent="0.35">
      <c r="A139" s="531" t="s">
        <v>119</v>
      </c>
      <c r="B139" s="505" t="s">
        <v>167</v>
      </c>
      <c r="C139" s="160" t="s">
        <v>180</v>
      </c>
      <c r="D139" s="357">
        <v>0.1</v>
      </c>
      <c r="E139" s="357">
        <v>0.1</v>
      </c>
      <c r="F139" s="357">
        <v>0.1</v>
      </c>
      <c r="G139" s="276" t="s">
        <v>152</v>
      </c>
    </row>
    <row r="140" spans="1:7" ht="20.149999999999999" customHeight="1" x14ac:dyDescent="0.35">
      <c r="A140" s="531" t="s">
        <v>119</v>
      </c>
      <c r="B140" s="505" t="s">
        <v>167</v>
      </c>
      <c r="C140" s="160" t="s">
        <v>181</v>
      </c>
      <c r="D140" s="357">
        <v>0.1</v>
      </c>
      <c r="E140" s="357">
        <v>0.1</v>
      </c>
      <c r="F140" s="357">
        <v>0.1</v>
      </c>
      <c r="G140" s="276" t="s">
        <v>152</v>
      </c>
    </row>
    <row r="141" spans="1:7" ht="20.149999999999999" customHeight="1" x14ac:dyDescent="0.35">
      <c r="A141" s="531" t="s">
        <v>119</v>
      </c>
      <c r="B141" s="505" t="s">
        <v>167</v>
      </c>
      <c r="C141" s="160" t="s">
        <v>182</v>
      </c>
      <c r="D141" s="357">
        <v>0.1</v>
      </c>
      <c r="E141" s="357">
        <v>0.1</v>
      </c>
      <c r="F141" s="357">
        <v>0.1</v>
      </c>
      <c r="G141" s="276" t="s">
        <v>152</v>
      </c>
    </row>
    <row r="142" spans="1:7" ht="20.149999999999999" customHeight="1" x14ac:dyDescent="0.35">
      <c r="A142" s="531" t="s">
        <v>119</v>
      </c>
      <c r="B142" s="505" t="s">
        <v>167</v>
      </c>
      <c r="C142" s="160" t="s">
        <v>183</v>
      </c>
      <c r="D142" s="357">
        <v>0.1</v>
      </c>
      <c r="E142" s="357">
        <v>0.1</v>
      </c>
      <c r="F142" s="357">
        <v>0.7</v>
      </c>
      <c r="G142" s="276" t="s">
        <v>152</v>
      </c>
    </row>
    <row r="143" spans="1:7" ht="20.149999999999999" customHeight="1" x14ac:dyDescent="0.35">
      <c r="A143" s="531" t="s">
        <v>119</v>
      </c>
      <c r="B143" s="505" t="s">
        <v>167</v>
      </c>
      <c r="C143" s="160" t="s">
        <v>184</v>
      </c>
      <c r="D143" s="357">
        <v>0.1</v>
      </c>
      <c r="E143" s="357">
        <v>0</v>
      </c>
      <c r="F143" s="357">
        <v>0</v>
      </c>
      <c r="G143" s="276" t="s">
        <v>152</v>
      </c>
    </row>
    <row r="144" spans="1:7" ht="20.149999999999999" customHeight="1" x14ac:dyDescent="0.35">
      <c r="A144" s="531" t="s">
        <v>119</v>
      </c>
      <c r="B144" s="505" t="s">
        <v>167</v>
      </c>
      <c r="C144" s="160" t="s">
        <v>185</v>
      </c>
      <c r="D144" s="357">
        <v>0.1</v>
      </c>
      <c r="E144" s="357">
        <v>0.1</v>
      </c>
      <c r="F144" s="357">
        <v>0.1</v>
      </c>
      <c r="G144" s="276" t="s">
        <v>152</v>
      </c>
    </row>
    <row r="145" spans="1:7" ht="20.149999999999999" customHeight="1" x14ac:dyDescent="0.35">
      <c r="A145" s="531" t="s">
        <v>119</v>
      </c>
      <c r="B145" s="505" t="s">
        <v>167</v>
      </c>
      <c r="C145" s="160" t="s">
        <v>186</v>
      </c>
      <c r="D145" s="357">
        <v>0</v>
      </c>
      <c r="E145" s="357">
        <v>0.1</v>
      </c>
      <c r="F145" s="357">
        <v>0.1</v>
      </c>
      <c r="G145" s="276" t="s">
        <v>152</v>
      </c>
    </row>
    <row r="146" spans="1:7" ht="20.149999999999999" customHeight="1" x14ac:dyDescent="0.35">
      <c r="A146" s="531" t="s">
        <v>119</v>
      </c>
      <c r="B146" s="505" t="s">
        <v>167</v>
      </c>
      <c r="C146" s="160" t="s">
        <v>187</v>
      </c>
      <c r="D146" s="357">
        <v>0</v>
      </c>
      <c r="E146" s="357">
        <v>0</v>
      </c>
      <c r="F146" s="357">
        <v>0.1</v>
      </c>
      <c r="G146" s="276" t="s">
        <v>152</v>
      </c>
    </row>
    <row r="147" spans="1:7" ht="20.149999999999999" customHeight="1" x14ac:dyDescent="0.35">
      <c r="A147" s="531" t="s">
        <v>119</v>
      </c>
      <c r="B147" s="505" t="s">
        <v>167</v>
      </c>
      <c r="C147" s="160" t="s">
        <v>188</v>
      </c>
      <c r="D147" s="357">
        <v>0</v>
      </c>
      <c r="E147" s="357">
        <v>0</v>
      </c>
      <c r="F147" s="357">
        <v>0</v>
      </c>
      <c r="G147" s="276" t="s">
        <v>152</v>
      </c>
    </row>
    <row r="148" spans="1:7" ht="20.149999999999999" customHeight="1" x14ac:dyDescent="0.35">
      <c r="A148" s="531" t="s">
        <v>119</v>
      </c>
      <c r="B148" s="505" t="s">
        <v>167</v>
      </c>
      <c r="C148" s="160" t="s">
        <v>189</v>
      </c>
      <c r="D148" s="357">
        <v>0</v>
      </c>
      <c r="E148" s="357">
        <v>0</v>
      </c>
      <c r="F148" s="357">
        <v>0</v>
      </c>
      <c r="G148" s="276" t="s">
        <v>152</v>
      </c>
    </row>
    <row r="149" spans="1:7" ht="20.149999999999999" customHeight="1" x14ac:dyDescent="0.35">
      <c r="A149" s="531" t="s">
        <v>119</v>
      </c>
      <c r="B149" s="505" t="s">
        <v>167</v>
      </c>
      <c r="C149" s="160" t="s">
        <v>190</v>
      </c>
      <c r="D149" s="357">
        <v>0</v>
      </c>
      <c r="E149" s="357">
        <v>0</v>
      </c>
      <c r="F149" s="357">
        <v>0</v>
      </c>
      <c r="G149" s="276" t="s">
        <v>152</v>
      </c>
    </row>
    <row r="150" spans="1:7" ht="20.149999999999999" customHeight="1" x14ac:dyDescent="0.35">
      <c r="A150" s="531" t="s">
        <v>119</v>
      </c>
      <c r="B150" s="505" t="s">
        <v>167</v>
      </c>
      <c r="C150" s="160" t="s">
        <v>191</v>
      </c>
      <c r="D150" s="357">
        <v>0</v>
      </c>
      <c r="E150" s="357">
        <v>0.1</v>
      </c>
      <c r="F150" s="357">
        <v>0</v>
      </c>
      <c r="G150" s="276" t="s">
        <v>152</v>
      </c>
    </row>
    <row r="151" spans="1:7" ht="20.149999999999999" customHeight="1" x14ac:dyDescent="0.35">
      <c r="A151" s="531" t="s">
        <v>119</v>
      </c>
      <c r="B151" s="505" t="s">
        <v>167</v>
      </c>
      <c r="C151" s="160" t="s">
        <v>192</v>
      </c>
      <c r="D151" s="357">
        <v>0</v>
      </c>
      <c r="E151" s="357">
        <v>0</v>
      </c>
      <c r="F151" s="357">
        <v>0.2</v>
      </c>
      <c r="G151" s="276" t="s">
        <v>152</v>
      </c>
    </row>
    <row r="152" spans="1:7" ht="20.149999999999999" customHeight="1" x14ac:dyDescent="0.35">
      <c r="A152" s="531" t="s">
        <v>119</v>
      </c>
      <c r="B152" s="505" t="s">
        <v>167</v>
      </c>
      <c r="C152" s="161" t="s">
        <v>193</v>
      </c>
      <c r="D152" s="357">
        <v>0</v>
      </c>
      <c r="E152" s="357">
        <v>0</v>
      </c>
      <c r="F152" s="357">
        <v>0</v>
      </c>
      <c r="G152" s="276" t="s">
        <v>152</v>
      </c>
    </row>
    <row r="153" spans="1:7" ht="20.149999999999999" customHeight="1" x14ac:dyDescent="0.35">
      <c r="A153" s="531" t="s">
        <v>119</v>
      </c>
      <c r="B153" s="505" t="s">
        <v>167</v>
      </c>
      <c r="C153" s="161" t="s">
        <v>194</v>
      </c>
      <c r="D153" s="357">
        <v>0</v>
      </c>
      <c r="E153" s="357">
        <v>0</v>
      </c>
      <c r="F153" s="357">
        <v>0</v>
      </c>
      <c r="G153" s="276" t="s">
        <v>152</v>
      </c>
    </row>
    <row r="154" spans="1:7" ht="20.149999999999999" customHeight="1" x14ac:dyDescent="0.35">
      <c r="A154" s="531" t="s">
        <v>119</v>
      </c>
      <c r="B154" s="505" t="s">
        <v>167</v>
      </c>
      <c r="C154" s="161" t="s">
        <v>195</v>
      </c>
      <c r="D154" s="357">
        <v>0</v>
      </c>
      <c r="E154" s="357">
        <v>0</v>
      </c>
      <c r="F154" s="357">
        <v>0</v>
      </c>
      <c r="G154" s="276" t="s">
        <v>152</v>
      </c>
    </row>
    <row r="155" spans="1:7" ht="20.149999999999999" customHeight="1" x14ac:dyDescent="0.35">
      <c r="A155" s="531" t="s">
        <v>119</v>
      </c>
      <c r="B155" s="505" t="s">
        <v>167</v>
      </c>
      <c r="C155" s="161" t="s">
        <v>196</v>
      </c>
      <c r="D155" s="357">
        <v>0</v>
      </c>
      <c r="E155" s="357">
        <v>0</v>
      </c>
      <c r="F155" s="357">
        <v>0</v>
      </c>
      <c r="G155" s="276" t="s">
        <v>152</v>
      </c>
    </row>
    <row r="156" spans="1:7" ht="20.149999999999999" customHeight="1" x14ac:dyDescent="0.35">
      <c r="A156" s="531" t="s">
        <v>119</v>
      </c>
      <c r="B156" s="505" t="s">
        <v>167</v>
      </c>
      <c r="C156" s="161" t="s">
        <v>197</v>
      </c>
      <c r="D156" s="357">
        <v>0</v>
      </c>
      <c r="E156" s="357">
        <v>0</v>
      </c>
      <c r="F156" s="357">
        <v>0</v>
      </c>
      <c r="G156" s="276" t="s">
        <v>152</v>
      </c>
    </row>
    <row r="157" spans="1:7" ht="20.149999999999999" customHeight="1" x14ac:dyDescent="0.35">
      <c r="A157" s="531" t="s">
        <v>119</v>
      </c>
      <c r="B157" s="505" t="s">
        <v>167</v>
      </c>
      <c r="C157" s="161" t="s">
        <v>198</v>
      </c>
      <c r="D157" s="357">
        <v>0</v>
      </c>
      <c r="E157" s="357">
        <v>0</v>
      </c>
      <c r="F157" s="357">
        <v>0</v>
      </c>
      <c r="G157" s="276" t="s">
        <v>152</v>
      </c>
    </row>
    <row r="158" spans="1:7" ht="20.149999999999999" customHeight="1" x14ac:dyDescent="0.35">
      <c r="A158" s="531" t="s">
        <v>119</v>
      </c>
      <c r="B158" s="505" t="s">
        <v>167</v>
      </c>
      <c r="C158" s="161" t="s">
        <v>199</v>
      </c>
      <c r="D158" s="357">
        <v>0</v>
      </c>
      <c r="E158" s="357">
        <v>0</v>
      </c>
      <c r="F158" s="357">
        <v>0</v>
      </c>
      <c r="G158" s="276" t="s">
        <v>152</v>
      </c>
    </row>
    <row r="159" spans="1:7" ht="20.149999999999999" customHeight="1" x14ac:dyDescent="0.35">
      <c r="A159" s="531" t="s">
        <v>119</v>
      </c>
      <c r="B159" s="505" t="s">
        <v>167</v>
      </c>
      <c r="C159" s="161" t="s">
        <v>200</v>
      </c>
      <c r="D159" s="357">
        <v>0</v>
      </c>
      <c r="E159" s="357">
        <v>0.1</v>
      </c>
      <c r="F159" s="357">
        <v>0</v>
      </c>
      <c r="G159" s="276" t="s">
        <v>152</v>
      </c>
    </row>
    <row r="160" spans="1:7" ht="20.149999999999999" customHeight="1" x14ac:dyDescent="0.35">
      <c r="A160" s="531" t="s">
        <v>119</v>
      </c>
      <c r="B160" s="152" t="s">
        <v>160</v>
      </c>
      <c r="C160" s="158" t="s">
        <v>201</v>
      </c>
      <c r="D160" s="337">
        <v>416.7</v>
      </c>
      <c r="E160" s="337">
        <v>412.2</v>
      </c>
      <c r="F160" s="357">
        <v>481.8</v>
      </c>
      <c r="G160" s="272" t="s">
        <v>65</v>
      </c>
    </row>
    <row r="161" spans="1:7" ht="20.149999999999999" customHeight="1" x14ac:dyDescent="0.35">
      <c r="A161" s="531" t="s">
        <v>119</v>
      </c>
      <c r="B161" s="505" t="s">
        <v>160</v>
      </c>
      <c r="C161" s="158" t="s">
        <v>162</v>
      </c>
      <c r="D161" s="337">
        <v>142.5</v>
      </c>
      <c r="E161" s="337">
        <v>175.9</v>
      </c>
      <c r="F161" s="357">
        <v>218.5</v>
      </c>
      <c r="G161" s="272" t="s">
        <v>65</v>
      </c>
    </row>
    <row r="162" spans="1:7" ht="20.149999999999999" customHeight="1" x14ac:dyDescent="0.35">
      <c r="A162" s="531" t="s">
        <v>119</v>
      </c>
      <c r="B162" s="159" t="s">
        <v>163</v>
      </c>
      <c r="C162" s="158" t="s">
        <v>202</v>
      </c>
      <c r="D162" s="363">
        <v>372.7</v>
      </c>
      <c r="E162" s="334">
        <v>410.3</v>
      </c>
      <c r="F162" s="357">
        <v>474.2</v>
      </c>
      <c r="G162" s="272" t="s">
        <v>65</v>
      </c>
    </row>
    <row r="163" spans="1:7" ht="20.149999999999999" customHeight="1" x14ac:dyDescent="0.35">
      <c r="A163" s="531" t="s">
        <v>119</v>
      </c>
      <c r="B163" s="505" t="s">
        <v>163</v>
      </c>
      <c r="C163" s="158" t="s">
        <v>203</v>
      </c>
      <c r="D163" s="363">
        <v>110.9</v>
      </c>
      <c r="E163" s="334">
        <v>108.7</v>
      </c>
      <c r="F163" s="357">
        <v>131.80000000000001</v>
      </c>
      <c r="G163" s="272" t="s">
        <v>65</v>
      </c>
    </row>
    <row r="164" spans="1:7" ht="20.149999999999999" customHeight="1" x14ac:dyDescent="0.35">
      <c r="A164" s="531" t="s">
        <v>119</v>
      </c>
      <c r="B164" s="505" t="s">
        <v>163</v>
      </c>
      <c r="C164" s="158" t="s">
        <v>166</v>
      </c>
      <c r="D164" s="363">
        <v>75.7</v>
      </c>
      <c r="E164" s="334">
        <v>69.099999999999994</v>
      </c>
      <c r="F164" s="357">
        <v>94.2</v>
      </c>
      <c r="G164" s="272" t="s">
        <v>65</v>
      </c>
    </row>
    <row r="165" spans="1:7" ht="20.149999999999999" customHeight="1" x14ac:dyDescent="0.35">
      <c r="A165" s="531" t="s">
        <v>119</v>
      </c>
      <c r="B165" s="159" t="s">
        <v>167</v>
      </c>
      <c r="C165" s="160" t="s">
        <v>66</v>
      </c>
      <c r="D165" s="337">
        <v>33.9</v>
      </c>
      <c r="E165" s="337">
        <v>47.5</v>
      </c>
      <c r="F165" s="357">
        <v>56.7</v>
      </c>
      <c r="G165" s="272" t="s">
        <v>65</v>
      </c>
    </row>
    <row r="166" spans="1:7" ht="20.149999999999999" customHeight="1" x14ac:dyDescent="0.35">
      <c r="A166" s="531" t="s">
        <v>119</v>
      </c>
      <c r="B166" s="505" t="s">
        <v>167</v>
      </c>
      <c r="C166" s="160" t="s">
        <v>168</v>
      </c>
      <c r="D166" s="337">
        <v>16.8</v>
      </c>
      <c r="E166" s="337">
        <v>18.8</v>
      </c>
      <c r="F166" s="357">
        <v>26.1</v>
      </c>
      <c r="G166" s="272" t="s">
        <v>65</v>
      </c>
    </row>
    <row r="167" spans="1:7" ht="20.149999999999999" customHeight="1" x14ac:dyDescent="0.35">
      <c r="A167" s="531" t="s">
        <v>119</v>
      </c>
      <c r="B167" s="505" t="s">
        <v>167</v>
      </c>
      <c r="C167" s="160" t="s">
        <v>169</v>
      </c>
      <c r="D167" s="337">
        <v>114.3</v>
      </c>
      <c r="E167" s="337">
        <v>107.5</v>
      </c>
      <c r="F167" s="357">
        <v>127</v>
      </c>
      <c r="G167" s="272" t="s">
        <v>65</v>
      </c>
    </row>
    <row r="168" spans="1:7" ht="20.149999999999999" customHeight="1" x14ac:dyDescent="0.35">
      <c r="A168" s="531" t="s">
        <v>119</v>
      </c>
      <c r="B168" s="505" t="s">
        <v>167</v>
      </c>
      <c r="C168" s="160" t="s">
        <v>7</v>
      </c>
      <c r="D168" s="337">
        <v>42</v>
      </c>
      <c r="E168" s="337">
        <v>50.5</v>
      </c>
      <c r="F168" s="357">
        <v>56.6</v>
      </c>
      <c r="G168" s="272" t="s">
        <v>65</v>
      </c>
    </row>
    <row r="169" spans="1:7" ht="20.149999999999999" customHeight="1" x14ac:dyDescent="0.35">
      <c r="A169" s="531" t="s">
        <v>119</v>
      </c>
      <c r="B169" s="505" t="s">
        <v>167</v>
      </c>
      <c r="C169" s="160" t="s">
        <v>170</v>
      </c>
      <c r="D169" s="337">
        <v>19.7</v>
      </c>
      <c r="E169" s="337">
        <v>11.7</v>
      </c>
      <c r="F169" s="357">
        <v>14.6</v>
      </c>
      <c r="G169" s="272" t="s">
        <v>65</v>
      </c>
    </row>
    <row r="170" spans="1:7" ht="20.149999999999999" customHeight="1" x14ac:dyDescent="0.35">
      <c r="A170" s="531" t="s">
        <v>119</v>
      </c>
      <c r="B170" s="505" t="s">
        <v>167</v>
      </c>
      <c r="C170" s="160" t="s">
        <v>171</v>
      </c>
      <c r="D170" s="337">
        <v>33.799999999999997</v>
      </c>
      <c r="E170" s="337">
        <v>32.799999999999997</v>
      </c>
      <c r="F170" s="357">
        <v>34.200000000000003</v>
      </c>
      <c r="G170" s="272" t="s">
        <v>65</v>
      </c>
    </row>
    <row r="171" spans="1:7" ht="20.149999999999999" customHeight="1" x14ac:dyDescent="0.35">
      <c r="A171" s="531" t="s">
        <v>119</v>
      </c>
      <c r="B171" s="505" t="s">
        <v>167</v>
      </c>
      <c r="C171" s="160" t="s">
        <v>172</v>
      </c>
      <c r="D171" s="337">
        <v>3.1</v>
      </c>
      <c r="E171" s="337">
        <v>3.2</v>
      </c>
      <c r="F171" s="357">
        <v>2</v>
      </c>
      <c r="G171" s="272" t="s">
        <v>65</v>
      </c>
    </row>
    <row r="172" spans="1:7" ht="20.149999999999999" customHeight="1" x14ac:dyDescent="0.35">
      <c r="A172" s="531" t="s">
        <v>119</v>
      </c>
      <c r="B172" s="505" t="s">
        <v>167</v>
      </c>
      <c r="C172" s="160" t="s">
        <v>173</v>
      </c>
      <c r="D172" s="337">
        <v>15</v>
      </c>
      <c r="E172" s="337">
        <v>13.4</v>
      </c>
      <c r="F172" s="357">
        <v>16</v>
      </c>
      <c r="G172" s="272" t="s">
        <v>65</v>
      </c>
    </row>
    <row r="173" spans="1:7" ht="20.149999999999999" customHeight="1" x14ac:dyDescent="0.35">
      <c r="A173" s="531" t="s">
        <v>119</v>
      </c>
      <c r="B173" s="505" t="s">
        <v>167</v>
      </c>
      <c r="C173" s="160" t="s">
        <v>174</v>
      </c>
      <c r="D173" s="337">
        <v>58</v>
      </c>
      <c r="E173" s="337">
        <v>57.2</v>
      </c>
      <c r="F173" s="357">
        <v>74.099999999999994</v>
      </c>
      <c r="G173" s="272" t="s">
        <v>65</v>
      </c>
    </row>
    <row r="174" spans="1:7" ht="20.149999999999999" customHeight="1" x14ac:dyDescent="0.35">
      <c r="A174" s="531" t="s">
        <v>119</v>
      </c>
      <c r="B174" s="505" t="s">
        <v>167</v>
      </c>
      <c r="C174" s="160" t="s">
        <v>204</v>
      </c>
      <c r="D174" s="337">
        <v>30.6</v>
      </c>
      <c r="E174" s="337">
        <v>29.4</v>
      </c>
      <c r="F174" s="357">
        <v>39</v>
      </c>
      <c r="G174" s="272" t="s">
        <v>65</v>
      </c>
    </row>
    <row r="175" spans="1:7" ht="20.149999999999999" customHeight="1" x14ac:dyDescent="0.35">
      <c r="A175" s="531" t="s">
        <v>119</v>
      </c>
      <c r="B175" s="505" t="s">
        <v>167</v>
      </c>
      <c r="C175" s="160" t="s">
        <v>176</v>
      </c>
      <c r="D175" s="337">
        <v>9.9</v>
      </c>
      <c r="E175" s="337">
        <v>11.8</v>
      </c>
      <c r="F175" s="357">
        <v>12.3</v>
      </c>
      <c r="G175" s="272" t="s">
        <v>65</v>
      </c>
    </row>
    <row r="176" spans="1:7" ht="20.149999999999999" customHeight="1" x14ac:dyDescent="0.35">
      <c r="A176" s="531" t="s">
        <v>119</v>
      </c>
      <c r="B176" s="505" t="s">
        <v>167</v>
      </c>
      <c r="C176" s="160" t="s">
        <v>71</v>
      </c>
      <c r="D176" s="337">
        <v>6.1</v>
      </c>
      <c r="E176" s="337">
        <v>7</v>
      </c>
      <c r="F176" s="357">
        <v>11.3</v>
      </c>
      <c r="G176" s="272" t="s">
        <v>65</v>
      </c>
    </row>
    <row r="177" spans="1:7" ht="20.149999999999999" customHeight="1" x14ac:dyDescent="0.35">
      <c r="A177" s="531" t="s">
        <v>119</v>
      </c>
      <c r="B177" s="505" t="s">
        <v>167</v>
      </c>
      <c r="C177" s="160" t="s">
        <v>177</v>
      </c>
      <c r="D177" s="337">
        <v>5.5</v>
      </c>
      <c r="E177" s="337">
        <v>5.5</v>
      </c>
      <c r="F177" s="357">
        <v>4.3</v>
      </c>
      <c r="G177" s="272" t="s">
        <v>65</v>
      </c>
    </row>
    <row r="178" spans="1:7" ht="20.149999999999999" customHeight="1" x14ac:dyDescent="0.35">
      <c r="A178" s="531" t="s">
        <v>119</v>
      </c>
      <c r="B178" s="505" t="s">
        <v>167</v>
      </c>
      <c r="C178" s="160" t="s">
        <v>178</v>
      </c>
      <c r="D178" s="337">
        <v>6.3</v>
      </c>
      <c r="E178" s="337">
        <v>6.6</v>
      </c>
      <c r="F178" s="357">
        <v>9.6999999999999993</v>
      </c>
      <c r="G178" s="272" t="s">
        <v>65</v>
      </c>
    </row>
    <row r="179" spans="1:7" ht="20.149999999999999" customHeight="1" x14ac:dyDescent="0.35">
      <c r="A179" s="531" t="s">
        <v>119</v>
      </c>
      <c r="B179" s="505" t="s">
        <v>167</v>
      </c>
      <c r="C179" s="160" t="s">
        <v>179</v>
      </c>
      <c r="D179" s="337">
        <v>2.7</v>
      </c>
      <c r="E179" s="337">
        <v>3.7</v>
      </c>
      <c r="F179" s="357">
        <v>5.0999999999999996</v>
      </c>
      <c r="G179" s="272" t="s">
        <v>65</v>
      </c>
    </row>
    <row r="180" spans="1:7" ht="20.149999999999999" customHeight="1" x14ac:dyDescent="0.35">
      <c r="A180" s="531" t="s">
        <v>119</v>
      </c>
      <c r="B180" s="505" t="s">
        <v>167</v>
      </c>
      <c r="C180" s="160" t="s">
        <v>180</v>
      </c>
      <c r="D180" s="337">
        <v>5.9</v>
      </c>
      <c r="E180" s="337">
        <v>5.4</v>
      </c>
      <c r="F180" s="357">
        <v>7.7</v>
      </c>
      <c r="G180" s="272" t="s">
        <v>65</v>
      </c>
    </row>
    <row r="181" spans="1:7" ht="20.149999999999999" customHeight="1" x14ac:dyDescent="0.35">
      <c r="A181" s="531" t="s">
        <v>119</v>
      </c>
      <c r="B181" s="505" t="s">
        <v>167</v>
      </c>
      <c r="C181" s="160" t="s">
        <v>181</v>
      </c>
      <c r="D181" s="337">
        <v>4.5999999999999996</v>
      </c>
      <c r="E181" s="337">
        <v>3.9</v>
      </c>
      <c r="F181" s="357">
        <v>4.4000000000000004</v>
      </c>
      <c r="G181" s="272" t="s">
        <v>65</v>
      </c>
    </row>
    <row r="182" spans="1:7" ht="20.149999999999999" customHeight="1" x14ac:dyDescent="0.35">
      <c r="A182" s="531" t="s">
        <v>119</v>
      </c>
      <c r="B182" s="505" t="s">
        <v>167</v>
      </c>
      <c r="C182" s="160" t="s">
        <v>182</v>
      </c>
      <c r="D182" s="337">
        <v>6.6</v>
      </c>
      <c r="E182" s="337">
        <v>6.8</v>
      </c>
      <c r="F182" s="357">
        <v>8</v>
      </c>
      <c r="G182" s="272" t="s">
        <v>65</v>
      </c>
    </row>
    <row r="183" spans="1:7" ht="20.149999999999999" customHeight="1" x14ac:dyDescent="0.35">
      <c r="A183" s="531" t="s">
        <v>119</v>
      </c>
      <c r="B183" s="505" t="s">
        <v>167</v>
      </c>
      <c r="C183" s="160" t="s">
        <v>183</v>
      </c>
      <c r="D183" s="337">
        <v>28.2</v>
      </c>
      <c r="E183" s="337">
        <v>28.8</v>
      </c>
      <c r="F183" s="357">
        <v>30.9</v>
      </c>
      <c r="G183" s="272" t="s">
        <v>65</v>
      </c>
    </row>
    <row r="184" spans="1:7" ht="20.149999999999999" customHeight="1" x14ac:dyDescent="0.35">
      <c r="A184" s="531" t="s">
        <v>119</v>
      </c>
      <c r="B184" s="505" t="s">
        <v>167</v>
      </c>
      <c r="C184" s="160" t="s">
        <v>184</v>
      </c>
      <c r="D184" s="337">
        <v>27.8</v>
      </c>
      <c r="E184" s="337">
        <v>27.4</v>
      </c>
      <c r="F184" s="357">
        <v>34.700000000000003</v>
      </c>
      <c r="G184" s="272" t="s">
        <v>65</v>
      </c>
    </row>
    <row r="185" spans="1:7" ht="20.149999999999999" customHeight="1" x14ac:dyDescent="0.35">
      <c r="A185" s="531" t="s">
        <v>119</v>
      </c>
      <c r="B185" s="505" t="s">
        <v>167</v>
      </c>
      <c r="C185" s="160" t="s">
        <v>185</v>
      </c>
      <c r="D185" s="337">
        <v>24.4</v>
      </c>
      <c r="E185" s="337">
        <v>28.9</v>
      </c>
      <c r="F185" s="357">
        <v>39.1</v>
      </c>
      <c r="G185" s="272" t="s">
        <v>65</v>
      </c>
    </row>
    <row r="186" spans="1:7" ht="20.149999999999999" customHeight="1" x14ac:dyDescent="0.35">
      <c r="A186" s="531" t="s">
        <v>119</v>
      </c>
      <c r="B186" s="505" t="s">
        <v>167</v>
      </c>
      <c r="C186" s="160" t="s">
        <v>186</v>
      </c>
      <c r="D186" s="337">
        <v>0.4</v>
      </c>
      <c r="E186" s="337">
        <v>0.4</v>
      </c>
      <c r="F186" s="357">
        <v>0.4</v>
      </c>
      <c r="G186" s="272" t="s">
        <v>65</v>
      </c>
    </row>
    <row r="187" spans="1:7" ht="20.149999999999999" customHeight="1" x14ac:dyDescent="0.35">
      <c r="A187" s="531" t="s">
        <v>119</v>
      </c>
      <c r="B187" s="505" t="s">
        <v>167</v>
      </c>
      <c r="C187" s="160" t="s">
        <v>187</v>
      </c>
      <c r="D187" s="337">
        <v>6.1</v>
      </c>
      <c r="E187" s="337">
        <v>7.7</v>
      </c>
      <c r="F187" s="357">
        <v>10</v>
      </c>
      <c r="G187" s="272" t="s">
        <v>65</v>
      </c>
    </row>
    <row r="188" spans="1:7" ht="20.149999999999999" customHeight="1" x14ac:dyDescent="0.35">
      <c r="A188" s="531" t="s">
        <v>119</v>
      </c>
      <c r="B188" s="505" t="s">
        <v>167</v>
      </c>
      <c r="C188" s="160" t="s">
        <v>188</v>
      </c>
      <c r="D188" s="337">
        <v>0</v>
      </c>
      <c r="E188" s="337">
        <v>0</v>
      </c>
      <c r="F188" s="357">
        <v>0</v>
      </c>
      <c r="G188" s="272" t="s">
        <v>65</v>
      </c>
    </row>
    <row r="189" spans="1:7" ht="20.149999999999999" customHeight="1" x14ac:dyDescent="0.35">
      <c r="A189" s="531" t="s">
        <v>119</v>
      </c>
      <c r="B189" s="505" t="s">
        <v>167</v>
      </c>
      <c r="C189" s="160" t="s">
        <v>189</v>
      </c>
      <c r="D189" s="337">
        <v>10.5</v>
      </c>
      <c r="E189" s="337">
        <v>10.9</v>
      </c>
      <c r="F189" s="357">
        <v>14.3</v>
      </c>
      <c r="G189" s="272" t="s">
        <v>65</v>
      </c>
    </row>
    <row r="190" spans="1:7" ht="20.149999999999999" customHeight="1" x14ac:dyDescent="0.35">
      <c r="A190" s="531" t="s">
        <v>119</v>
      </c>
      <c r="B190" s="505" t="s">
        <v>167</v>
      </c>
      <c r="C190" s="160" t="s">
        <v>190</v>
      </c>
      <c r="D190" s="337">
        <v>3.7</v>
      </c>
      <c r="E190" s="337">
        <v>3.6</v>
      </c>
      <c r="F190" s="357">
        <v>3.9</v>
      </c>
      <c r="G190" s="272" t="s">
        <v>65</v>
      </c>
    </row>
    <row r="191" spans="1:7" ht="20.149999999999999" customHeight="1" x14ac:dyDescent="0.35">
      <c r="A191" s="531" t="s">
        <v>119</v>
      </c>
      <c r="B191" s="505" t="s">
        <v>167</v>
      </c>
      <c r="C191" s="160" t="s">
        <v>191</v>
      </c>
      <c r="D191" s="337">
        <v>6.8</v>
      </c>
      <c r="E191" s="337">
        <v>6.9</v>
      </c>
      <c r="F191" s="357">
        <v>8.1</v>
      </c>
      <c r="G191" s="272" t="s">
        <v>65</v>
      </c>
    </row>
    <row r="192" spans="1:7" ht="20.149999999999999" customHeight="1" x14ac:dyDescent="0.35">
      <c r="A192" s="531" t="s">
        <v>119</v>
      </c>
      <c r="B192" s="505" t="s">
        <v>167</v>
      </c>
      <c r="C192" s="160" t="s">
        <v>192</v>
      </c>
      <c r="D192" s="337">
        <v>8.1</v>
      </c>
      <c r="E192" s="337">
        <v>11</v>
      </c>
      <c r="F192" s="357">
        <v>4.3</v>
      </c>
      <c r="G192" s="272" t="s">
        <v>65</v>
      </c>
    </row>
    <row r="193" spans="1:7" ht="20.149999999999999" customHeight="1" x14ac:dyDescent="0.35">
      <c r="A193" s="531" t="s">
        <v>119</v>
      </c>
      <c r="B193" s="505" t="s">
        <v>167</v>
      </c>
      <c r="C193" s="161" t="s">
        <v>193</v>
      </c>
      <c r="D193" s="337">
        <v>4.2</v>
      </c>
      <c r="E193" s="337">
        <v>4.8</v>
      </c>
      <c r="F193" s="357">
        <v>5.8</v>
      </c>
      <c r="G193" s="272" t="s">
        <v>65</v>
      </c>
    </row>
    <row r="194" spans="1:7" ht="20.149999999999999" customHeight="1" x14ac:dyDescent="0.35">
      <c r="A194" s="531" t="s">
        <v>119</v>
      </c>
      <c r="B194" s="505" t="s">
        <v>167</v>
      </c>
      <c r="C194" s="161" t="s">
        <v>194</v>
      </c>
      <c r="D194" s="337">
        <v>3.9</v>
      </c>
      <c r="E194" s="337">
        <v>2.7</v>
      </c>
      <c r="F194" s="357">
        <v>2</v>
      </c>
      <c r="G194" s="272" t="s">
        <v>65</v>
      </c>
    </row>
    <row r="195" spans="1:7" ht="20.149999999999999" customHeight="1" x14ac:dyDescent="0.35">
      <c r="A195" s="531" t="s">
        <v>119</v>
      </c>
      <c r="B195" s="505" t="s">
        <v>167</v>
      </c>
      <c r="C195" s="161" t="s">
        <v>195</v>
      </c>
      <c r="D195" s="337">
        <v>5.3</v>
      </c>
      <c r="E195" s="337">
        <v>5.2</v>
      </c>
      <c r="F195" s="357">
        <v>5.2</v>
      </c>
      <c r="G195" s="272" t="s">
        <v>65</v>
      </c>
    </row>
    <row r="196" spans="1:7" ht="20.149999999999999" customHeight="1" x14ac:dyDescent="0.35">
      <c r="A196" s="531" t="s">
        <v>119</v>
      </c>
      <c r="B196" s="505" t="s">
        <v>167</v>
      </c>
      <c r="C196" s="161" t="s">
        <v>196</v>
      </c>
      <c r="D196" s="337">
        <v>5.5</v>
      </c>
      <c r="E196" s="337">
        <v>6.8</v>
      </c>
      <c r="F196" s="357">
        <v>6.2</v>
      </c>
      <c r="G196" s="272" t="s">
        <v>65</v>
      </c>
    </row>
    <row r="197" spans="1:7" ht="20.149999999999999" customHeight="1" x14ac:dyDescent="0.35">
      <c r="A197" s="531" t="s">
        <v>119</v>
      </c>
      <c r="B197" s="505" t="s">
        <v>167</v>
      </c>
      <c r="C197" s="161" t="s">
        <v>197</v>
      </c>
      <c r="D197" s="337">
        <v>2.4</v>
      </c>
      <c r="E197" s="337">
        <v>3.2</v>
      </c>
      <c r="F197" s="357">
        <v>4</v>
      </c>
      <c r="G197" s="272" t="s">
        <v>65</v>
      </c>
    </row>
    <row r="198" spans="1:7" ht="20.149999999999999" customHeight="1" x14ac:dyDescent="0.35">
      <c r="A198" s="531" t="s">
        <v>119</v>
      </c>
      <c r="B198" s="505" t="s">
        <v>167</v>
      </c>
      <c r="C198" s="161" t="s">
        <v>205</v>
      </c>
      <c r="D198" s="337">
        <v>1.6</v>
      </c>
      <c r="E198" s="337">
        <v>1.5</v>
      </c>
      <c r="F198" s="357">
        <v>2.1</v>
      </c>
      <c r="G198" s="272" t="s">
        <v>65</v>
      </c>
    </row>
    <row r="199" spans="1:7" ht="20.149999999999999" customHeight="1" x14ac:dyDescent="0.35">
      <c r="A199" s="531" t="s">
        <v>119</v>
      </c>
      <c r="B199" s="505" t="s">
        <v>167</v>
      </c>
      <c r="C199" s="161" t="s">
        <v>199</v>
      </c>
      <c r="D199" s="337">
        <v>0.1</v>
      </c>
      <c r="E199" s="337">
        <v>0</v>
      </c>
      <c r="F199" s="357">
        <v>0</v>
      </c>
      <c r="G199" s="272" t="s">
        <v>65</v>
      </c>
    </row>
    <row r="200" spans="1:7" ht="20.149999999999999" customHeight="1" x14ac:dyDescent="0.35">
      <c r="A200" s="531" t="s">
        <v>119</v>
      </c>
      <c r="B200" s="505" t="s">
        <v>167</v>
      </c>
      <c r="C200" s="161" t="s">
        <v>206</v>
      </c>
      <c r="D200" s="337">
        <v>5.6</v>
      </c>
      <c r="E200" s="337">
        <v>15.7</v>
      </c>
      <c r="F200" s="357">
        <v>20.2</v>
      </c>
      <c r="G200" s="272" t="s">
        <v>65</v>
      </c>
    </row>
    <row r="201" spans="1:7" ht="20.149999999999999" customHeight="1" x14ac:dyDescent="0.35">
      <c r="A201" s="162" t="s">
        <v>119</v>
      </c>
      <c r="B201" s="444" t="s">
        <v>207</v>
      </c>
      <c r="C201" s="443" t="s">
        <v>208</v>
      </c>
      <c r="D201" s="364">
        <v>0.17299999999999999</v>
      </c>
      <c r="E201" s="364">
        <v>0.16500000000000001</v>
      </c>
      <c r="F201" s="364">
        <v>0.20200000000000001</v>
      </c>
      <c r="G201" s="272" t="s">
        <v>44</v>
      </c>
    </row>
    <row r="202" spans="1:7" ht="20.149999999999999" customHeight="1" x14ac:dyDescent="0.35">
      <c r="A202" s="532" t="s">
        <v>119</v>
      </c>
      <c r="B202" s="538" t="s">
        <v>207</v>
      </c>
      <c r="C202" s="443" t="s">
        <v>209</v>
      </c>
      <c r="D202" s="364">
        <v>1.4E-2</v>
      </c>
      <c r="E202" s="364">
        <v>1.9E-2</v>
      </c>
      <c r="F202" s="364">
        <v>2.1999999999999999E-2</v>
      </c>
      <c r="G202" s="272" t="s">
        <v>44</v>
      </c>
    </row>
    <row r="203" spans="1:7" ht="20.149999999999999" customHeight="1" x14ac:dyDescent="0.35">
      <c r="A203" s="532" t="s">
        <v>119</v>
      </c>
      <c r="B203" s="538" t="s">
        <v>207</v>
      </c>
      <c r="C203" s="443" t="s">
        <v>211</v>
      </c>
      <c r="D203" s="364">
        <v>0</v>
      </c>
      <c r="E203" s="364">
        <v>1.4E-2</v>
      </c>
      <c r="F203" s="364">
        <v>0.01</v>
      </c>
      <c r="G203" s="272" t="s">
        <v>44</v>
      </c>
    </row>
    <row r="204" spans="1:7" ht="20.149999999999999" customHeight="1" x14ac:dyDescent="0.35">
      <c r="A204" s="532" t="s">
        <v>119</v>
      </c>
      <c r="B204" s="538" t="s">
        <v>207</v>
      </c>
      <c r="C204" s="443" t="s">
        <v>212</v>
      </c>
      <c r="D204" s="364">
        <v>0.28399999999999997</v>
      </c>
      <c r="E204" s="364">
        <v>0.42199999999999999</v>
      </c>
      <c r="F204" s="364">
        <v>0.39</v>
      </c>
      <c r="G204" s="272" t="s">
        <v>44</v>
      </c>
    </row>
    <row r="205" spans="1:7" ht="20.149999999999999" customHeight="1" x14ac:dyDescent="0.35">
      <c r="A205" s="532" t="s">
        <v>119</v>
      </c>
      <c r="B205" s="539" t="s">
        <v>207</v>
      </c>
      <c r="C205" s="443" t="s">
        <v>213</v>
      </c>
      <c r="D205" s="364">
        <v>0.52900000000000003</v>
      </c>
      <c r="E205" s="364">
        <v>0.38100000000000001</v>
      </c>
      <c r="F205" s="364">
        <v>0.376</v>
      </c>
      <c r="G205" s="272" t="s">
        <v>44</v>
      </c>
    </row>
    <row r="206" spans="1:7" ht="20.149999999999999" customHeight="1" x14ac:dyDescent="0.35">
      <c r="A206" s="439" t="s">
        <v>4</v>
      </c>
      <c r="B206" s="440" t="s">
        <v>64</v>
      </c>
      <c r="C206" s="123"/>
      <c r="D206" s="342"/>
      <c r="E206" s="342"/>
      <c r="F206" s="259"/>
      <c r="G206" s="259"/>
    </row>
    <row r="207" spans="1:7" ht="20.149999999999999" customHeight="1" x14ac:dyDescent="0.35">
      <c r="A207" s="163" t="s">
        <v>7</v>
      </c>
      <c r="B207" s="164" t="s">
        <v>214</v>
      </c>
      <c r="C207" s="139" t="s">
        <v>215</v>
      </c>
      <c r="D207" s="346">
        <v>401310</v>
      </c>
      <c r="E207" s="346">
        <v>384762</v>
      </c>
      <c r="F207" s="346">
        <v>366772.8</v>
      </c>
      <c r="G207" s="277" t="s">
        <v>216</v>
      </c>
    </row>
    <row r="208" spans="1:7" ht="20.149999999999999" customHeight="1" x14ac:dyDescent="0.35">
      <c r="A208" s="540" t="s">
        <v>7</v>
      </c>
      <c r="B208" s="164" t="s">
        <v>217</v>
      </c>
      <c r="C208" s="139" t="s">
        <v>218</v>
      </c>
      <c r="D208" s="348">
        <v>1</v>
      </c>
      <c r="E208" s="348">
        <v>1</v>
      </c>
      <c r="F208" s="348">
        <v>1</v>
      </c>
      <c r="G208" s="277" t="s">
        <v>44</v>
      </c>
    </row>
    <row r="209" spans="1:7" ht="20.149999999999999" customHeight="1" x14ac:dyDescent="0.35">
      <c r="A209" s="239" t="s">
        <v>7</v>
      </c>
      <c r="B209" s="138" t="s">
        <v>219</v>
      </c>
      <c r="C209" s="140" t="s">
        <v>220</v>
      </c>
      <c r="D209" s="365">
        <v>251458</v>
      </c>
      <c r="E209" s="365">
        <v>218752</v>
      </c>
      <c r="F209" s="365">
        <v>145902</v>
      </c>
      <c r="G209" s="278" t="s">
        <v>216</v>
      </c>
    </row>
    <row r="210" spans="1:7" ht="20.149999999999999" customHeight="1" x14ac:dyDescent="0.35">
      <c r="A210" s="540" t="s">
        <v>7</v>
      </c>
      <c r="B210" s="505" t="s">
        <v>219</v>
      </c>
      <c r="C210" s="140" t="s">
        <v>221</v>
      </c>
      <c r="D210" s="366">
        <v>141544</v>
      </c>
      <c r="E210" s="367">
        <v>157967</v>
      </c>
      <c r="F210" s="367">
        <v>200764</v>
      </c>
      <c r="G210" s="278" t="s">
        <v>216</v>
      </c>
    </row>
    <row r="211" spans="1:7" ht="20.149999999999999" customHeight="1" x14ac:dyDescent="0.35">
      <c r="A211" s="540" t="s">
        <v>7</v>
      </c>
      <c r="B211" s="505" t="s">
        <v>219</v>
      </c>
      <c r="C211" s="140" t="s">
        <v>222</v>
      </c>
      <c r="D211" s="368">
        <v>8308</v>
      </c>
      <c r="E211" s="367">
        <v>8043</v>
      </c>
      <c r="F211" s="367">
        <v>20194</v>
      </c>
      <c r="G211" s="278" t="s">
        <v>216</v>
      </c>
    </row>
    <row r="212" spans="1:7" ht="20.149999999999999" customHeight="1" x14ac:dyDescent="0.35">
      <c r="A212" s="540" t="s">
        <v>7</v>
      </c>
      <c r="B212" s="526" t="s">
        <v>219</v>
      </c>
      <c r="C212" s="139" t="s">
        <v>223</v>
      </c>
      <c r="D212" s="346">
        <v>409262</v>
      </c>
      <c r="E212" s="346">
        <v>388618</v>
      </c>
      <c r="F212" s="346">
        <v>374822</v>
      </c>
      <c r="G212" s="279" t="s">
        <v>41</v>
      </c>
    </row>
    <row r="213" spans="1:7" ht="20.149999999999999" customHeight="1" x14ac:dyDescent="0.35">
      <c r="A213" s="540" t="s">
        <v>7</v>
      </c>
      <c r="B213" s="138" t="s">
        <v>224</v>
      </c>
      <c r="C213" s="149" t="s">
        <v>225</v>
      </c>
      <c r="D213" s="352">
        <v>4.3</v>
      </c>
      <c r="E213" s="352">
        <v>4.3</v>
      </c>
      <c r="F213" s="352">
        <v>4.07</v>
      </c>
      <c r="G213" s="280" t="s">
        <v>226</v>
      </c>
    </row>
    <row r="214" spans="1:7" ht="20.149999999999999" customHeight="1" x14ac:dyDescent="0.35">
      <c r="A214" s="541" t="s">
        <v>7</v>
      </c>
      <c r="B214" s="526" t="s">
        <v>224</v>
      </c>
      <c r="C214" s="149" t="s">
        <v>227</v>
      </c>
      <c r="D214" s="352">
        <v>2.8</v>
      </c>
      <c r="E214" s="352">
        <v>2.5</v>
      </c>
      <c r="F214" s="352">
        <v>2.38</v>
      </c>
      <c r="G214" s="281" t="s">
        <v>228</v>
      </c>
    </row>
    <row r="215" spans="1:7" ht="20.149999999999999" customHeight="1" x14ac:dyDescent="0.35">
      <c r="A215" s="439" t="s">
        <v>4</v>
      </c>
      <c r="B215" s="440" t="s">
        <v>64</v>
      </c>
      <c r="C215" s="123"/>
      <c r="D215" s="342"/>
      <c r="E215" s="342"/>
      <c r="F215" s="259"/>
      <c r="G215" s="259"/>
    </row>
    <row r="216" spans="1:7" ht="20.149999999999999" customHeight="1" x14ac:dyDescent="0.35">
      <c r="A216" s="165" t="s">
        <v>9</v>
      </c>
      <c r="B216" s="166" t="s">
        <v>229</v>
      </c>
      <c r="C216" s="167" t="s">
        <v>230</v>
      </c>
      <c r="D216" s="369">
        <v>688811</v>
      </c>
      <c r="E216" s="369">
        <v>727327</v>
      </c>
      <c r="F216" s="369">
        <v>1139714</v>
      </c>
      <c r="G216" s="282" t="s">
        <v>231</v>
      </c>
    </row>
    <row r="217" spans="1:7" ht="20.149999999999999" customHeight="1" x14ac:dyDescent="0.35">
      <c r="A217" s="505" t="s">
        <v>9</v>
      </c>
      <c r="B217" s="168" t="s">
        <v>232</v>
      </c>
      <c r="C217" s="127" t="s">
        <v>233</v>
      </c>
      <c r="D217" s="370">
        <v>628831</v>
      </c>
      <c r="E217" s="371">
        <v>663713</v>
      </c>
      <c r="F217" s="371">
        <v>1070419</v>
      </c>
      <c r="G217" s="283" t="s">
        <v>231</v>
      </c>
    </row>
    <row r="218" spans="1:7" ht="20.149999999999999" customHeight="1" x14ac:dyDescent="0.35">
      <c r="A218" s="505" t="s">
        <v>9</v>
      </c>
      <c r="B218" s="542" t="s">
        <v>232</v>
      </c>
      <c r="C218" s="127" t="s">
        <v>234</v>
      </c>
      <c r="D218" s="351">
        <v>21076</v>
      </c>
      <c r="E218" s="371">
        <v>15878</v>
      </c>
      <c r="F218" s="371">
        <v>10161</v>
      </c>
      <c r="G218" s="283" t="s">
        <v>231</v>
      </c>
    </row>
    <row r="219" spans="1:7" ht="20.149999999999999" customHeight="1" x14ac:dyDescent="0.35">
      <c r="A219" s="505" t="s">
        <v>9</v>
      </c>
      <c r="B219" s="542" t="s">
        <v>232</v>
      </c>
      <c r="C219" s="127" t="s">
        <v>235</v>
      </c>
      <c r="D219" s="351">
        <v>19556</v>
      </c>
      <c r="E219" s="371">
        <v>25046</v>
      </c>
      <c r="F219" s="371">
        <v>33123</v>
      </c>
      <c r="G219" s="283" t="s">
        <v>231</v>
      </c>
    </row>
    <row r="220" spans="1:7" ht="20.149999999999999" customHeight="1" x14ac:dyDescent="0.35">
      <c r="A220" s="505" t="s">
        <v>9</v>
      </c>
      <c r="B220" s="543" t="s">
        <v>232</v>
      </c>
      <c r="C220" s="127" t="s">
        <v>236</v>
      </c>
      <c r="D220" s="351">
        <v>19348</v>
      </c>
      <c r="E220" s="371">
        <v>22690</v>
      </c>
      <c r="F220" s="371">
        <v>26011</v>
      </c>
      <c r="G220" s="283" t="s">
        <v>231</v>
      </c>
    </row>
    <row r="221" spans="1:7" ht="20.149999999999999" customHeight="1" x14ac:dyDescent="0.35">
      <c r="A221" s="505" t="s">
        <v>9</v>
      </c>
      <c r="B221" s="168" t="s">
        <v>242</v>
      </c>
      <c r="C221" s="149" t="s">
        <v>225</v>
      </c>
      <c r="D221" s="357" t="s">
        <v>243</v>
      </c>
      <c r="E221" s="372">
        <v>8.1</v>
      </c>
      <c r="F221" s="372">
        <v>12.65</v>
      </c>
      <c r="G221" s="276" t="s">
        <v>244</v>
      </c>
    </row>
    <row r="222" spans="1:7" ht="20.149999999999999" customHeight="1" x14ac:dyDescent="0.35">
      <c r="A222" s="505" t="s">
        <v>9</v>
      </c>
      <c r="B222" s="544" t="s">
        <v>242</v>
      </c>
      <c r="C222" s="169" t="s">
        <v>227</v>
      </c>
      <c r="D222" s="357" t="s">
        <v>245</v>
      </c>
      <c r="E222" s="373" t="s">
        <v>246</v>
      </c>
      <c r="F222" s="373">
        <v>7.4</v>
      </c>
      <c r="G222" s="276" t="s">
        <v>247</v>
      </c>
    </row>
    <row r="223" spans="1:7" ht="20.149999999999999" customHeight="1" x14ac:dyDescent="0.35">
      <c r="A223" s="439" t="s">
        <v>4</v>
      </c>
      <c r="B223" s="440" t="s">
        <v>64</v>
      </c>
      <c r="C223" s="123"/>
      <c r="D223" s="342"/>
      <c r="E223" s="342"/>
      <c r="F223" s="259"/>
      <c r="G223" s="259"/>
    </row>
    <row r="224" spans="1:7" ht="20.149999999999999" customHeight="1" x14ac:dyDescent="0.35">
      <c r="A224" s="170" t="s">
        <v>10</v>
      </c>
      <c r="B224" s="171" t="s">
        <v>248</v>
      </c>
      <c r="C224" s="147" t="s">
        <v>249</v>
      </c>
      <c r="D224" s="354">
        <v>7083</v>
      </c>
      <c r="E224" s="354">
        <v>9261</v>
      </c>
      <c r="F224" s="354">
        <v>10461</v>
      </c>
      <c r="G224" s="284" t="s">
        <v>250</v>
      </c>
    </row>
    <row r="225" spans="1:7" ht="20.149999999999999" customHeight="1" x14ac:dyDescent="0.35">
      <c r="A225" s="532" t="s">
        <v>10</v>
      </c>
      <c r="B225" s="172" t="s">
        <v>251</v>
      </c>
      <c r="C225" s="438" t="s">
        <v>252</v>
      </c>
      <c r="D225" s="354">
        <v>2511</v>
      </c>
      <c r="E225" s="354">
        <v>2401</v>
      </c>
      <c r="F225" s="354">
        <v>2157</v>
      </c>
      <c r="G225" s="284" t="s">
        <v>250</v>
      </c>
    </row>
    <row r="226" spans="1:7" ht="20.149999999999999" customHeight="1" x14ac:dyDescent="0.35">
      <c r="A226" s="532" t="s">
        <v>10</v>
      </c>
      <c r="B226" s="238" t="s">
        <v>251</v>
      </c>
      <c r="C226" s="438" t="s">
        <v>253</v>
      </c>
      <c r="D226" s="354">
        <v>177</v>
      </c>
      <c r="E226" s="354">
        <v>212</v>
      </c>
      <c r="F226" s="354">
        <v>450</v>
      </c>
      <c r="G226" s="284" t="s">
        <v>250</v>
      </c>
    </row>
    <row r="227" spans="1:7" ht="20.149999999999999" customHeight="1" x14ac:dyDescent="0.35">
      <c r="A227" s="532" t="s">
        <v>10</v>
      </c>
      <c r="B227" s="238" t="s">
        <v>251</v>
      </c>
      <c r="C227" s="438" t="s">
        <v>254</v>
      </c>
      <c r="D227" s="354">
        <v>361</v>
      </c>
      <c r="E227" s="354">
        <v>319</v>
      </c>
      <c r="F227" s="354">
        <v>839</v>
      </c>
      <c r="G227" s="284" t="s">
        <v>250</v>
      </c>
    </row>
    <row r="228" spans="1:7" ht="20.149999999999999" customHeight="1" x14ac:dyDescent="0.35">
      <c r="A228" s="532" t="s">
        <v>10</v>
      </c>
      <c r="B228" s="545" t="s">
        <v>251</v>
      </c>
      <c r="C228" s="438" t="s">
        <v>186</v>
      </c>
      <c r="D228" s="354">
        <v>4034</v>
      </c>
      <c r="E228" s="354">
        <v>6329</v>
      </c>
      <c r="F228" s="354">
        <v>7015</v>
      </c>
      <c r="G228" s="284" t="s">
        <v>250</v>
      </c>
    </row>
    <row r="229" spans="1:7" ht="20.149999999999999" customHeight="1" x14ac:dyDescent="0.35">
      <c r="A229" s="532" t="s">
        <v>10</v>
      </c>
      <c r="B229" s="172" t="s">
        <v>255</v>
      </c>
      <c r="C229" s="438" t="s">
        <v>256</v>
      </c>
      <c r="D229" s="354">
        <v>1777</v>
      </c>
      <c r="E229" s="354">
        <v>2157</v>
      </c>
      <c r="F229" s="354">
        <v>1103</v>
      </c>
      <c r="G229" s="284" t="s">
        <v>250</v>
      </c>
    </row>
    <row r="230" spans="1:7" ht="20.149999999999999" customHeight="1" x14ac:dyDescent="0.35">
      <c r="A230" s="532" t="s">
        <v>10</v>
      </c>
      <c r="B230" s="238" t="s">
        <v>255</v>
      </c>
      <c r="C230" s="438" t="s">
        <v>257</v>
      </c>
      <c r="D230" s="354">
        <v>3791</v>
      </c>
      <c r="E230" s="354">
        <v>4345</v>
      </c>
      <c r="F230" s="354">
        <v>5903</v>
      </c>
      <c r="G230" s="284" t="s">
        <v>250</v>
      </c>
    </row>
    <row r="231" spans="1:7" ht="20.149999999999999" customHeight="1" x14ac:dyDescent="0.35">
      <c r="A231" s="532" t="s">
        <v>10</v>
      </c>
      <c r="B231" s="545" t="s">
        <v>255</v>
      </c>
      <c r="C231" s="438" t="s">
        <v>258</v>
      </c>
      <c r="D231" s="354">
        <v>1516</v>
      </c>
      <c r="E231" s="354">
        <v>2759</v>
      </c>
      <c r="F231" s="354">
        <v>3456</v>
      </c>
      <c r="G231" s="284" t="s">
        <v>250</v>
      </c>
    </row>
    <row r="232" spans="1:7" ht="20.149999999999999" customHeight="1" x14ac:dyDescent="0.35">
      <c r="A232" s="439" t="s">
        <v>4</v>
      </c>
      <c r="B232" s="440" t="s">
        <v>64</v>
      </c>
      <c r="C232" s="123"/>
      <c r="D232" s="342"/>
      <c r="E232" s="342"/>
      <c r="F232" s="259"/>
      <c r="G232" s="259"/>
    </row>
    <row r="233" spans="1:7" ht="20.149999999999999" customHeight="1" x14ac:dyDescent="0.35">
      <c r="A233" s="27" t="s">
        <v>13</v>
      </c>
      <c r="B233" s="173" t="s">
        <v>259</v>
      </c>
      <c r="C233" s="174" t="s">
        <v>260</v>
      </c>
      <c r="D233" s="370">
        <v>97064</v>
      </c>
      <c r="E233" s="370">
        <v>92897</v>
      </c>
      <c r="F233" s="370">
        <v>93185</v>
      </c>
      <c r="G233" s="286" t="s">
        <v>41</v>
      </c>
    </row>
    <row r="234" spans="1:7" ht="20.149999999999999" customHeight="1" x14ac:dyDescent="0.35">
      <c r="A234" s="505" t="s">
        <v>13</v>
      </c>
      <c r="B234" s="175" t="s">
        <v>261</v>
      </c>
      <c r="C234" s="176" t="s">
        <v>164</v>
      </c>
      <c r="D234" s="370">
        <v>92791</v>
      </c>
      <c r="E234" s="370">
        <v>89922</v>
      </c>
      <c r="F234" s="370">
        <v>90080</v>
      </c>
      <c r="G234" s="287" t="s">
        <v>41</v>
      </c>
    </row>
    <row r="235" spans="1:7" ht="20.149999999999999" customHeight="1" x14ac:dyDescent="0.35">
      <c r="A235" s="505" t="s">
        <v>13</v>
      </c>
      <c r="B235" s="546" t="s">
        <v>261</v>
      </c>
      <c r="C235" s="128" t="s">
        <v>241</v>
      </c>
      <c r="D235" s="374">
        <v>0.83699999999999997</v>
      </c>
      <c r="E235" s="374">
        <v>0.83199999999999996</v>
      </c>
      <c r="F235" s="374" t="s">
        <v>857</v>
      </c>
      <c r="G235" s="287" t="s">
        <v>44</v>
      </c>
    </row>
    <row r="236" spans="1:7" ht="20.149999999999999" customHeight="1" x14ac:dyDescent="0.35">
      <c r="A236" s="505" t="s">
        <v>13</v>
      </c>
      <c r="B236" s="546" t="s">
        <v>261</v>
      </c>
      <c r="C236" s="128" t="s">
        <v>240</v>
      </c>
      <c r="D236" s="375">
        <v>6.8000000000000005E-2</v>
      </c>
      <c r="E236" s="375">
        <v>6.9000000000000006E-2</v>
      </c>
      <c r="F236" s="375" t="s">
        <v>858</v>
      </c>
      <c r="G236" s="287" t="s">
        <v>44</v>
      </c>
    </row>
    <row r="237" spans="1:7" ht="20.149999999999999" customHeight="1" x14ac:dyDescent="0.35">
      <c r="A237" s="505" t="s">
        <v>13</v>
      </c>
      <c r="B237" s="546" t="s">
        <v>261</v>
      </c>
      <c r="C237" s="128" t="s">
        <v>239</v>
      </c>
      <c r="D237" s="375">
        <v>3.4000000000000002E-2</v>
      </c>
      <c r="E237" s="375">
        <v>3.5000000000000003E-2</v>
      </c>
      <c r="F237" s="375" t="s">
        <v>859</v>
      </c>
      <c r="G237" s="287" t="s">
        <v>44</v>
      </c>
    </row>
    <row r="238" spans="1:7" ht="20.149999999999999" customHeight="1" x14ac:dyDescent="0.35">
      <c r="A238" s="505" t="s">
        <v>13</v>
      </c>
      <c r="B238" s="546" t="s">
        <v>261</v>
      </c>
      <c r="C238" s="128" t="s">
        <v>237</v>
      </c>
      <c r="D238" s="375">
        <v>1.2999999999999999E-2</v>
      </c>
      <c r="E238" s="375">
        <v>1.4E-2</v>
      </c>
      <c r="F238" s="375" t="s">
        <v>860</v>
      </c>
      <c r="G238" s="287" t="s">
        <v>44</v>
      </c>
    </row>
    <row r="239" spans="1:7" ht="20.149999999999999" customHeight="1" x14ac:dyDescent="0.35">
      <c r="A239" s="505" t="s">
        <v>13</v>
      </c>
      <c r="B239" s="546" t="s">
        <v>261</v>
      </c>
      <c r="C239" s="128" t="s">
        <v>238</v>
      </c>
      <c r="D239" s="375">
        <v>4.8000000000000001E-2</v>
      </c>
      <c r="E239" s="375">
        <v>0.05</v>
      </c>
      <c r="F239" s="375" t="s">
        <v>861</v>
      </c>
      <c r="G239" s="287" t="s">
        <v>44</v>
      </c>
    </row>
    <row r="240" spans="1:7" ht="20.149999999999999" customHeight="1" x14ac:dyDescent="0.35">
      <c r="A240" s="505" t="s">
        <v>13</v>
      </c>
      <c r="B240" s="546" t="s">
        <v>261</v>
      </c>
      <c r="C240" s="176" t="s">
        <v>262</v>
      </c>
      <c r="D240" s="370">
        <v>4273</v>
      </c>
      <c r="E240" s="370">
        <v>2975</v>
      </c>
      <c r="F240" s="370">
        <v>3105</v>
      </c>
      <c r="G240" s="287" t="s">
        <v>41</v>
      </c>
    </row>
    <row r="241" spans="1:7" ht="20.149999999999999" customHeight="1" x14ac:dyDescent="0.35">
      <c r="A241" s="505" t="s">
        <v>13</v>
      </c>
      <c r="B241" s="546" t="s">
        <v>261</v>
      </c>
      <c r="C241" s="177" t="s">
        <v>263</v>
      </c>
      <c r="D241" s="370">
        <v>1486</v>
      </c>
      <c r="E241" s="370">
        <v>38</v>
      </c>
      <c r="F241" s="370">
        <v>49</v>
      </c>
      <c r="G241" s="287" t="s">
        <v>41</v>
      </c>
    </row>
    <row r="242" spans="1:7" ht="20.149999999999999" customHeight="1" x14ac:dyDescent="0.35">
      <c r="A242" s="505" t="s">
        <v>13</v>
      </c>
      <c r="B242" s="546" t="s">
        <v>261</v>
      </c>
      <c r="C242" s="177" t="s">
        <v>264</v>
      </c>
      <c r="D242" s="370">
        <v>1161</v>
      </c>
      <c r="E242" s="370">
        <v>1199</v>
      </c>
      <c r="F242" s="370">
        <v>1272</v>
      </c>
      <c r="G242" s="287" t="s">
        <v>41</v>
      </c>
    </row>
    <row r="243" spans="1:7" ht="20.149999999999999" customHeight="1" x14ac:dyDescent="0.35">
      <c r="A243" s="505" t="s">
        <v>13</v>
      </c>
      <c r="B243" s="546" t="s">
        <v>261</v>
      </c>
      <c r="C243" s="177" t="s">
        <v>265</v>
      </c>
      <c r="D243" s="370">
        <v>1085</v>
      </c>
      <c r="E243" s="370">
        <v>1179</v>
      </c>
      <c r="F243" s="370">
        <v>1221</v>
      </c>
      <c r="G243" s="287" t="s">
        <v>41</v>
      </c>
    </row>
    <row r="244" spans="1:7" ht="20.149999999999999" customHeight="1" x14ac:dyDescent="0.35">
      <c r="A244" s="505" t="s">
        <v>13</v>
      </c>
      <c r="B244" s="546" t="s">
        <v>261</v>
      </c>
      <c r="C244" s="177" t="s">
        <v>266</v>
      </c>
      <c r="D244" s="370">
        <v>261</v>
      </c>
      <c r="E244" s="370">
        <v>264</v>
      </c>
      <c r="F244" s="370">
        <v>254</v>
      </c>
      <c r="G244" s="287" t="s">
        <v>41</v>
      </c>
    </row>
    <row r="245" spans="1:7" ht="20.149999999999999" customHeight="1" x14ac:dyDescent="0.35">
      <c r="A245" s="505" t="s">
        <v>13</v>
      </c>
      <c r="B245" s="546" t="s">
        <v>261</v>
      </c>
      <c r="C245" s="177" t="s">
        <v>267</v>
      </c>
      <c r="D245" s="370">
        <v>135</v>
      </c>
      <c r="E245" s="370">
        <v>159</v>
      </c>
      <c r="F245" s="370">
        <v>173</v>
      </c>
      <c r="G245" s="287" t="s">
        <v>41</v>
      </c>
    </row>
    <row r="246" spans="1:7" ht="20.149999999999999" customHeight="1" x14ac:dyDescent="0.35">
      <c r="A246" s="505" t="s">
        <v>13</v>
      </c>
      <c r="B246" s="546" t="s">
        <v>261</v>
      </c>
      <c r="C246" s="177" t="s">
        <v>268</v>
      </c>
      <c r="D246" s="370" t="s">
        <v>134</v>
      </c>
      <c r="E246" s="370" t="s">
        <v>134</v>
      </c>
      <c r="F246" s="370">
        <v>0</v>
      </c>
      <c r="G246" s="287" t="s">
        <v>41</v>
      </c>
    </row>
    <row r="247" spans="1:7" ht="20.149999999999999" customHeight="1" x14ac:dyDescent="0.35">
      <c r="A247" s="505" t="s">
        <v>13</v>
      </c>
      <c r="B247" s="546" t="s">
        <v>261</v>
      </c>
      <c r="C247" s="177" t="s">
        <v>269</v>
      </c>
      <c r="D247" s="370">
        <v>83</v>
      </c>
      <c r="E247" s="370">
        <v>79</v>
      </c>
      <c r="F247" s="370">
        <v>70</v>
      </c>
      <c r="G247" s="287" t="s">
        <v>41</v>
      </c>
    </row>
    <row r="248" spans="1:7" ht="20.149999999999999" customHeight="1" x14ac:dyDescent="0.35">
      <c r="A248" s="505" t="s">
        <v>13</v>
      </c>
      <c r="B248" s="546" t="s">
        <v>261</v>
      </c>
      <c r="C248" s="177" t="s">
        <v>270</v>
      </c>
      <c r="D248" s="370">
        <v>25</v>
      </c>
      <c r="E248" s="370">
        <v>24</v>
      </c>
      <c r="F248" s="370">
        <v>25</v>
      </c>
      <c r="G248" s="287" t="s">
        <v>41</v>
      </c>
    </row>
    <row r="249" spans="1:7" ht="20.149999999999999" customHeight="1" x14ac:dyDescent="0.35">
      <c r="A249" s="505" t="s">
        <v>13</v>
      </c>
      <c r="B249" s="546" t="s">
        <v>261</v>
      </c>
      <c r="C249" s="177" t="s">
        <v>271</v>
      </c>
      <c r="D249" s="370">
        <v>17</v>
      </c>
      <c r="E249" s="370">
        <v>15</v>
      </c>
      <c r="F249" s="370">
        <v>19</v>
      </c>
      <c r="G249" s="287" t="s">
        <v>41</v>
      </c>
    </row>
    <row r="250" spans="1:7" ht="20.149999999999999" customHeight="1" x14ac:dyDescent="0.35">
      <c r="A250" s="505" t="s">
        <v>13</v>
      </c>
      <c r="B250" s="546" t="s">
        <v>261</v>
      </c>
      <c r="C250" s="177" t="s">
        <v>272</v>
      </c>
      <c r="D250" s="370">
        <v>9</v>
      </c>
      <c r="E250" s="370">
        <v>7</v>
      </c>
      <c r="F250" s="370">
        <v>8</v>
      </c>
      <c r="G250" s="287" t="s">
        <v>41</v>
      </c>
    </row>
    <row r="251" spans="1:7" ht="20.149999999999999" customHeight="1" x14ac:dyDescent="0.35">
      <c r="A251" s="505" t="s">
        <v>13</v>
      </c>
      <c r="B251" s="546" t="s">
        <v>261</v>
      </c>
      <c r="C251" s="177" t="s">
        <v>273</v>
      </c>
      <c r="D251" s="370">
        <v>7</v>
      </c>
      <c r="E251" s="370">
        <v>7</v>
      </c>
      <c r="F251" s="370">
        <v>8</v>
      </c>
      <c r="G251" s="287" t="s">
        <v>41</v>
      </c>
    </row>
    <row r="252" spans="1:7" ht="20.149999999999999" customHeight="1" x14ac:dyDescent="0.35">
      <c r="A252" s="505" t="s">
        <v>13</v>
      </c>
      <c r="B252" s="546" t="s">
        <v>261</v>
      </c>
      <c r="C252" s="177" t="s">
        <v>274</v>
      </c>
      <c r="D252" s="370">
        <v>2</v>
      </c>
      <c r="E252" s="370">
        <v>2</v>
      </c>
      <c r="F252" s="370">
        <v>3</v>
      </c>
      <c r="G252" s="287" t="s">
        <v>41</v>
      </c>
    </row>
    <row r="253" spans="1:7" ht="20.149999999999999" customHeight="1" x14ac:dyDescent="0.35">
      <c r="A253" s="505" t="s">
        <v>13</v>
      </c>
      <c r="B253" s="546" t="s">
        <v>261</v>
      </c>
      <c r="C253" s="177" t="s">
        <v>275</v>
      </c>
      <c r="D253" s="370">
        <v>2</v>
      </c>
      <c r="E253" s="370">
        <v>2</v>
      </c>
      <c r="F253" s="370">
        <v>3</v>
      </c>
      <c r="G253" s="287" t="s">
        <v>41</v>
      </c>
    </row>
    <row r="254" spans="1:7" ht="20.149999999999999" customHeight="1" x14ac:dyDescent="0.35">
      <c r="A254" s="505" t="s">
        <v>13</v>
      </c>
      <c r="B254" s="546" t="s">
        <v>261</v>
      </c>
      <c r="C254" s="177" t="s">
        <v>276</v>
      </c>
      <c r="D254" s="370" t="s">
        <v>134</v>
      </c>
      <c r="E254" s="370" t="s">
        <v>134</v>
      </c>
      <c r="F254" s="370">
        <v>0</v>
      </c>
      <c r="G254" s="287" t="s">
        <v>41</v>
      </c>
    </row>
    <row r="255" spans="1:7" ht="20.149999999999999" customHeight="1" x14ac:dyDescent="0.35">
      <c r="A255" s="505" t="s">
        <v>13</v>
      </c>
      <c r="B255" s="178" t="s">
        <v>277</v>
      </c>
      <c r="C255" s="179" t="s">
        <v>278</v>
      </c>
      <c r="D255" s="370">
        <v>92791</v>
      </c>
      <c r="E255" s="370">
        <v>89922</v>
      </c>
      <c r="F255" s="370">
        <v>90080</v>
      </c>
      <c r="G255" s="287" t="s">
        <v>41</v>
      </c>
    </row>
    <row r="256" spans="1:7" ht="20.149999999999999" customHeight="1" x14ac:dyDescent="0.35">
      <c r="A256" s="505" t="s">
        <v>13</v>
      </c>
      <c r="B256" s="180" t="s">
        <v>279</v>
      </c>
      <c r="C256" s="210" t="s">
        <v>280</v>
      </c>
      <c r="D256" s="375">
        <v>0.93300000000000005</v>
      </c>
      <c r="E256" s="375">
        <v>0.93200000000000005</v>
      </c>
      <c r="F256" s="375">
        <v>93.23</v>
      </c>
      <c r="G256" s="287" t="s">
        <v>44</v>
      </c>
    </row>
    <row r="257" spans="1:7" ht="20.149999999999999" customHeight="1" x14ac:dyDescent="0.35">
      <c r="A257" s="505" t="s">
        <v>13</v>
      </c>
      <c r="B257" s="547" t="s">
        <v>279</v>
      </c>
      <c r="C257" s="176" t="s">
        <v>281</v>
      </c>
      <c r="D257" s="375">
        <v>6.7000000000000004E-2</v>
      </c>
      <c r="E257" s="375">
        <v>6.8000000000000005E-2</v>
      </c>
      <c r="F257" s="375">
        <v>6.76</v>
      </c>
      <c r="G257" s="287" t="s">
        <v>44</v>
      </c>
    </row>
    <row r="258" spans="1:7" ht="20.149999999999999" customHeight="1" x14ac:dyDescent="0.35">
      <c r="A258" s="505" t="s">
        <v>13</v>
      </c>
      <c r="B258" s="181" t="s">
        <v>282</v>
      </c>
      <c r="C258" s="176" t="s">
        <v>283</v>
      </c>
      <c r="D258" s="370">
        <v>86689</v>
      </c>
      <c r="E258" s="370">
        <v>83840</v>
      </c>
      <c r="F258" s="370">
        <v>83990</v>
      </c>
      <c r="G258" s="287" t="s">
        <v>41</v>
      </c>
    </row>
    <row r="259" spans="1:7" ht="20.149999999999999" customHeight="1" x14ac:dyDescent="0.35">
      <c r="A259" s="505" t="s">
        <v>13</v>
      </c>
      <c r="B259" s="548" t="s">
        <v>282</v>
      </c>
      <c r="C259" s="176" t="s">
        <v>284</v>
      </c>
      <c r="D259" s="370">
        <v>6102</v>
      </c>
      <c r="E259" s="370">
        <v>6082</v>
      </c>
      <c r="F259" s="370">
        <v>6090</v>
      </c>
      <c r="G259" s="287" t="s">
        <v>41</v>
      </c>
    </row>
    <row r="260" spans="1:7" ht="20.149999999999999" customHeight="1" x14ac:dyDescent="0.35">
      <c r="A260" s="505" t="s">
        <v>13</v>
      </c>
      <c r="B260" s="182" t="s">
        <v>285</v>
      </c>
      <c r="C260" s="176" t="s">
        <v>286</v>
      </c>
      <c r="D260" s="370">
        <v>12515</v>
      </c>
      <c r="E260" s="370">
        <v>12206</v>
      </c>
      <c r="F260" s="370">
        <v>12368</v>
      </c>
      <c r="G260" s="287" t="s">
        <v>41</v>
      </c>
    </row>
    <row r="261" spans="1:7" ht="20.149999999999999" customHeight="1" x14ac:dyDescent="0.35">
      <c r="A261" s="505" t="s">
        <v>13</v>
      </c>
      <c r="B261" s="549" t="s">
        <v>285</v>
      </c>
      <c r="C261" s="177" t="s">
        <v>287</v>
      </c>
      <c r="D261" s="370">
        <v>11</v>
      </c>
      <c r="E261" s="370">
        <v>11</v>
      </c>
      <c r="F261" s="370">
        <v>11</v>
      </c>
      <c r="G261" s="287" t="s">
        <v>41</v>
      </c>
    </row>
    <row r="262" spans="1:7" ht="20.149999999999999" customHeight="1" x14ac:dyDescent="0.35">
      <c r="A262" s="505" t="s">
        <v>13</v>
      </c>
      <c r="B262" s="549" t="s">
        <v>285</v>
      </c>
      <c r="C262" s="177" t="s">
        <v>288</v>
      </c>
      <c r="D262" s="370">
        <v>112</v>
      </c>
      <c r="E262" s="370">
        <v>122</v>
      </c>
      <c r="F262" s="370">
        <v>132</v>
      </c>
      <c r="G262" s="287" t="s">
        <v>41</v>
      </c>
    </row>
    <row r="263" spans="1:7" ht="20.149999999999999" customHeight="1" x14ac:dyDescent="0.35">
      <c r="A263" s="505" t="s">
        <v>13</v>
      </c>
      <c r="B263" s="549" t="s">
        <v>285</v>
      </c>
      <c r="C263" s="177" t="s">
        <v>289</v>
      </c>
      <c r="D263" s="370">
        <v>578</v>
      </c>
      <c r="E263" s="370">
        <v>619</v>
      </c>
      <c r="F263" s="370">
        <v>711</v>
      </c>
      <c r="G263" s="287" t="s">
        <v>41</v>
      </c>
    </row>
    <row r="264" spans="1:7" ht="20.149999999999999" customHeight="1" x14ac:dyDescent="0.35">
      <c r="A264" s="505" t="s">
        <v>13</v>
      </c>
      <c r="B264" s="549" t="s">
        <v>285</v>
      </c>
      <c r="C264" s="177" t="s">
        <v>290</v>
      </c>
      <c r="D264" s="370">
        <v>2089</v>
      </c>
      <c r="E264" s="370">
        <v>2098</v>
      </c>
      <c r="F264" s="370">
        <v>2263</v>
      </c>
      <c r="G264" s="287" t="s">
        <v>41</v>
      </c>
    </row>
    <row r="265" spans="1:7" ht="20.149999999999999" customHeight="1" x14ac:dyDescent="0.35">
      <c r="A265" s="505" t="s">
        <v>13</v>
      </c>
      <c r="B265" s="549" t="s">
        <v>285</v>
      </c>
      <c r="C265" s="177" t="s">
        <v>291</v>
      </c>
      <c r="D265" s="370">
        <v>7112</v>
      </c>
      <c r="E265" s="370">
        <v>7008</v>
      </c>
      <c r="F265" s="370">
        <v>7075</v>
      </c>
      <c r="G265" s="287" t="s">
        <v>41</v>
      </c>
    </row>
    <row r="266" spans="1:7" ht="20.149999999999999" customHeight="1" x14ac:dyDescent="0.35">
      <c r="A266" s="505" t="s">
        <v>13</v>
      </c>
      <c r="B266" s="549" t="s">
        <v>285</v>
      </c>
      <c r="C266" s="177" t="s">
        <v>292</v>
      </c>
      <c r="D266" s="370">
        <v>2613</v>
      </c>
      <c r="E266" s="370">
        <v>2348</v>
      </c>
      <c r="F266" s="370">
        <v>2176</v>
      </c>
      <c r="G266" s="287" t="s">
        <v>41</v>
      </c>
    </row>
    <row r="267" spans="1:7" ht="20.149999999999999" customHeight="1" x14ac:dyDescent="0.35">
      <c r="A267" s="505" t="s">
        <v>13</v>
      </c>
      <c r="B267" s="549" t="s">
        <v>285</v>
      </c>
      <c r="C267" s="176" t="s">
        <v>293</v>
      </c>
      <c r="D267" s="370">
        <v>41305</v>
      </c>
      <c r="E267" s="370">
        <v>38361</v>
      </c>
      <c r="F267" s="370">
        <v>39519</v>
      </c>
      <c r="G267" s="287" t="s">
        <v>41</v>
      </c>
    </row>
    <row r="268" spans="1:7" ht="20.149999999999999" customHeight="1" x14ac:dyDescent="0.35">
      <c r="A268" s="505" t="s">
        <v>13</v>
      </c>
      <c r="B268" s="549" t="s">
        <v>285</v>
      </c>
      <c r="C268" s="176" t="s">
        <v>294</v>
      </c>
      <c r="D268" s="370">
        <v>32817</v>
      </c>
      <c r="E268" s="370">
        <v>33229</v>
      </c>
      <c r="F268" s="370">
        <v>32053</v>
      </c>
      <c r="G268" s="287" t="s">
        <v>41</v>
      </c>
    </row>
    <row r="269" spans="1:7" ht="20.149999999999999" customHeight="1" x14ac:dyDescent="0.35">
      <c r="A269" s="505" t="s">
        <v>13</v>
      </c>
      <c r="B269" s="549" t="s">
        <v>285</v>
      </c>
      <c r="C269" s="176" t="s">
        <v>295</v>
      </c>
      <c r="D269" s="370">
        <v>52</v>
      </c>
      <c r="E269" s="370">
        <v>44</v>
      </c>
      <c r="F269" s="370">
        <v>50</v>
      </c>
      <c r="G269" s="287" t="s">
        <v>41</v>
      </c>
    </row>
    <row r="270" spans="1:7" ht="20.149999999999999" customHeight="1" x14ac:dyDescent="0.35">
      <c r="A270" s="505" t="s">
        <v>13</v>
      </c>
      <c r="B270" s="549" t="s">
        <v>285</v>
      </c>
      <c r="C270" s="176" t="s">
        <v>296</v>
      </c>
      <c r="D270" s="370">
        <v>1511</v>
      </c>
      <c r="E270" s="370">
        <v>1316</v>
      </c>
      <c r="F270" s="370">
        <v>1292</v>
      </c>
      <c r="G270" s="287" t="s">
        <v>41</v>
      </c>
    </row>
    <row r="271" spans="1:7" ht="20.149999999999999" customHeight="1" x14ac:dyDescent="0.35">
      <c r="A271" s="505" t="s">
        <v>13</v>
      </c>
      <c r="B271" s="550" t="s">
        <v>285</v>
      </c>
      <c r="C271" s="183" t="s">
        <v>297</v>
      </c>
      <c r="D271" s="370">
        <v>4591</v>
      </c>
      <c r="E271" s="370">
        <v>4766</v>
      </c>
      <c r="F271" s="370">
        <v>4798</v>
      </c>
      <c r="G271" s="287" t="s">
        <v>41</v>
      </c>
    </row>
    <row r="272" spans="1:7" ht="20.149999999999999" customHeight="1" x14ac:dyDescent="0.35">
      <c r="A272" s="439" t="s">
        <v>4</v>
      </c>
      <c r="B272" s="440" t="s">
        <v>64</v>
      </c>
      <c r="C272" s="123"/>
      <c r="D272" s="342"/>
      <c r="E272" s="342"/>
      <c r="F272" s="259"/>
      <c r="G272" s="259"/>
    </row>
    <row r="273" spans="1:7" ht="20.149999999999999" customHeight="1" x14ac:dyDescent="0.35">
      <c r="A273" s="152" t="s">
        <v>15</v>
      </c>
      <c r="B273" s="184" t="s">
        <v>298</v>
      </c>
      <c r="C273" s="179" t="s">
        <v>299</v>
      </c>
      <c r="D273" s="370">
        <v>50854</v>
      </c>
      <c r="E273" s="370">
        <v>48963</v>
      </c>
      <c r="F273" s="370">
        <v>48574</v>
      </c>
      <c r="G273" s="288" t="s">
        <v>41</v>
      </c>
    </row>
    <row r="274" spans="1:7" ht="20.149999999999999" customHeight="1" x14ac:dyDescent="0.35">
      <c r="A274" s="528" t="s">
        <v>15</v>
      </c>
      <c r="B274" s="534" t="s">
        <v>298</v>
      </c>
      <c r="C274" s="179" t="s">
        <v>300</v>
      </c>
      <c r="D274" s="375">
        <v>0.54800000000000004</v>
      </c>
      <c r="E274" s="375">
        <v>0.54500000000000004</v>
      </c>
      <c r="F274" s="375">
        <v>0.53900000000000003</v>
      </c>
      <c r="G274" s="288" t="s">
        <v>44</v>
      </c>
    </row>
    <row r="275" spans="1:7" ht="20.149999999999999" customHeight="1" x14ac:dyDescent="0.35">
      <c r="A275" s="528" t="s">
        <v>15</v>
      </c>
      <c r="B275" s="184" t="s">
        <v>301</v>
      </c>
      <c r="C275" s="210" t="s">
        <v>280</v>
      </c>
      <c r="D275" s="376">
        <v>0.93019231525543711</v>
      </c>
      <c r="E275" s="376">
        <v>0.92653636419337049</v>
      </c>
      <c r="F275" s="376">
        <v>0.92703915675052495</v>
      </c>
      <c r="G275" s="288" t="s">
        <v>41</v>
      </c>
    </row>
    <row r="276" spans="1:7" ht="20.149999999999999" customHeight="1" x14ac:dyDescent="0.35">
      <c r="A276" s="528" t="s">
        <v>15</v>
      </c>
      <c r="B276" s="551" t="s">
        <v>302</v>
      </c>
      <c r="C276" s="176" t="s">
        <v>281</v>
      </c>
      <c r="D276" s="376">
        <v>6.9807684744562865E-2</v>
      </c>
      <c r="E276" s="376">
        <v>7.3463635806629499E-2</v>
      </c>
      <c r="F276" s="376">
        <v>7.2960843249475021E-2</v>
      </c>
      <c r="G276" s="288" t="s">
        <v>41</v>
      </c>
    </row>
    <row r="277" spans="1:7" ht="20.149999999999999" customHeight="1" x14ac:dyDescent="0.35">
      <c r="A277" s="528" t="s">
        <v>15</v>
      </c>
      <c r="B277" s="184" t="s">
        <v>303</v>
      </c>
      <c r="C277" s="176" t="s">
        <v>283</v>
      </c>
      <c r="D277" s="370">
        <v>47304</v>
      </c>
      <c r="E277" s="370">
        <v>45366</v>
      </c>
      <c r="F277" s="370">
        <v>45030</v>
      </c>
      <c r="G277" s="288" t="s">
        <v>41</v>
      </c>
    </row>
    <row r="278" spans="1:7" ht="20.149999999999999" customHeight="1" x14ac:dyDescent="0.35">
      <c r="A278" s="528" t="s">
        <v>15</v>
      </c>
      <c r="B278" s="551" t="s">
        <v>303</v>
      </c>
      <c r="C278" s="176" t="s">
        <v>284</v>
      </c>
      <c r="D278" s="370">
        <v>3550</v>
      </c>
      <c r="E278" s="370">
        <v>3597</v>
      </c>
      <c r="F278" s="370">
        <v>3544</v>
      </c>
      <c r="G278" s="288" t="s">
        <v>41</v>
      </c>
    </row>
    <row r="279" spans="1:7" ht="20.149999999999999" customHeight="1" x14ac:dyDescent="0.35">
      <c r="A279" s="528" t="s">
        <v>15</v>
      </c>
      <c r="B279" s="184" t="s">
        <v>302</v>
      </c>
      <c r="C279" s="176" t="s">
        <v>286</v>
      </c>
      <c r="D279" s="370">
        <v>6472</v>
      </c>
      <c r="E279" s="370">
        <v>6343</v>
      </c>
      <c r="F279" s="370">
        <v>6444</v>
      </c>
      <c r="G279" s="288" t="s">
        <v>41</v>
      </c>
    </row>
    <row r="280" spans="1:7" ht="20.149999999999999" customHeight="1" x14ac:dyDescent="0.35">
      <c r="A280" s="528" t="s">
        <v>15</v>
      </c>
      <c r="B280" s="533" t="s">
        <v>302</v>
      </c>
      <c r="C280" s="177" t="s">
        <v>287</v>
      </c>
      <c r="D280" s="370">
        <v>1</v>
      </c>
      <c r="E280" s="370">
        <v>1</v>
      </c>
      <c r="F280" s="370">
        <v>0</v>
      </c>
      <c r="G280" s="288" t="s">
        <v>41</v>
      </c>
    </row>
    <row r="281" spans="1:7" ht="20.149999999999999" customHeight="1" x14ac:dyDescent="0.35">
      <c r="A281" s="528" t="s">
        <v>15</v>
      </c>
      <c r="B281" s="533" t="s">
        <v>302</v>
      </c>
      <c r="C281" s="177" t="s">
        <v>288</v>
      </c>
      <c r="D281" s="370">
        <v>16</v>
      </c>
      <c r="E281" s="370">
        <v>20</v>
      </c>
      <c r="F281" s="370">
        <v>21</v>
      </c>
      <c r="G281" s="288" t="s">
        <v>41</v>
      </c>
    </row>
    <row r="282" spans="1:7" ht="20.149999999999999" customHeight="1" x14ac:dyDescent="0.35">
      <c r="A282" s="528" t="s">
        <v>15</v>
      </c>
      <c r="B282" s="533" t="s">
        <v>302</v>
      </c>
      <c r="C282" s="177" t="s">
        <v>289</v>
      </c>
      <c r="D282" s="370">
        <v>156</v>
      </c>
      <c r="E282" s="370">
        <v>177</v>
      </c>
      <c r="F282" s="370">
        <v>199</v>
      </c>
      <c r="G282" s="288" t="s">
        <v>41</v>
      </c>
    </row>
    <row r="283" spans="1:7" ht="20.149999999999999" customHeight="1" x14ac:dyDescent="0.35">
      <c r="A283" s="528" t="s">
        <v>15</v>
      </c>
      <c r="B283" s="533" t="s">
        <v>302</v>
      </c>
      <c r="C283" s="177" t="s">
        <v>304</v>
      </c>
      <c r="D283" s="370">
        <v>824</v>
      </c>
      <c r="E283" s="370">
        <v>861</v>
      </c>
      <c r="F283" s="370">
        <v>941</v>
      </c>
      <c r="G283" s="288" t="s">
        <v>41</v>
      </c>
    </row>
    <row r="284" spans="1:7" ht="20.149999999999999" customHeight="1" x14ac:dyDescent="0.35">
      <c r="A284" s="528" t="s">
        <v>15</v>
      </c>
      <c r="B284" s="533" t="s">
        <v>302</v>
      </c>
      <c r="C284" s="177" t="s">
        <v>291</v>
      </c>
      <c r="D284" s="370">
        <v>3827</v>
      </c>
      <c r="E284" s="370">
        <v>3757</v>
      </c>
      <c r="F284" s="370">
        <v>3851</v>
      </c>
      <c r="G284" s="288" t="s">
        <v>41</v>
      </c>
    </row>
    <row r="285" spans="1:7" ht="20.149999999999999" customHeight="1" x14ac:dyDescent="0.35">
      <c r="A285" s="528" t="s">
        <v>15</v>
      </c>
      <c r="B285" s="533" t="s">
        <v>302</v>
      </c>
      <c r="C285" s="177" t="s">
        <v>292</v>
      </c>
      <c r="D285" s="370">
        <v>1648</v>
      </c>
      <c r="E285" s="370">
        <v>1527</v>
      </c>
      <c r="F285" s="370">
        <v>1432</v>
      </c>
      <c r="G285" s="288" t="s">
        <v>41</v>
      </c>
    </row>
    <row r="286" spans="1:7" ht="20.149999999999999" customHeight="1" x14ac:dyDescent="0.35">
      <c r="A286" s="528" t="s">
        <v>15</v>
      </c>
      <c r="B286" s="533" t="s">
        <v>302</v>
      </c>
      <c r="C286" s="176" t="s">
        <v>293</v>
      </c>
      <c r="D286" s="370">
        <v>18899</v>
      </c>
      <c r="E286" s="370">
        <v>17269</v>
      </c>
      <c r="F286" s="370">
        <v>17807</v>
      </c>
      <c r="G286" s="288" t="s">
        <v>41</v>
      </c>
    </row>
    <row r="287" spans="1:7" ht="20.149999999999999" customHeight="1" x14ac:dyDescent="0.35">
      <c r="A287" s="528" t="s">
        <v>15</v>
      </c>
      <c r="B287" s="533" t="s">
        <v>302</v>
      </c>
      <c r="C287" s="176" t="s">
        <v>294</v>
      </c>
      <c r="D287" s="370">
        <v>21902</v>
      </c>
      <c r="E287" s="370">
        <v>21723</v>
      </c>
      <c r="F287" s="370">
        <v>20746</v>
      </c>
      <c r="G287" s="288" t="s">
        <v>41</v>
      </c>
    </row>
    <row r="288" spans="1:7" ht="20.149999999999999" customHeight="1" x14ac:dyDescent="0.35">
      <c r="A288" s="528" t="s">
        <v>15</v>
      </c>
      <c r="B288" s="533" t="s">
        <v>302</v>
      </c>
      <c r="C288" s="176" t="s">
        <v>295</v>
      </c>
      <c r="D288" s="370">
        <v>31</v>
      </c>
      <c r="E288" s="370">
        <v>31</v>
      </c>
      <c r="F288" s="370">
        <v>33</v>
      </c>
      <c r="G288" s="288" t="s">
        <v>41</v>
      </c>
    </row>
    <row r="289" spans="1:7" ht="20.149999999999999" customHeight="1" x14ac:dyDescent="0.35">
      <c r="A289" s="528" t="s">
        <v>15</v>
      </c>
      <c r="B289" s="533" t="s">
        <v>302</v>
      </c>
      <c r="C289" s="176" t="s">
        <v>296</v>
      </c>
      <c r="D289" s="370">
        <v>1004</v>
      </c>
      <c r="E289" s="370">
        <v>877</v>
      </c>
      <c r="F289" s="370">
        <v>843</v>
      </c>
      <c r="G289" s="288" t="s">
        <v>41</v>
      </c>
    </row>
    <row r="290" spans="1:7" ht="20.149999999999999" customHeight="1" x14ac:dyDescent="0.35">
      <c r="A290" s="528" t="s">
        <v>15</v>
      </c>
      <c r="B290" s="534" t="s">
        <v>302</v>
      </c>
      <c r="C290" s="176" t="s">
        <v>297</v>
      </c>
      <c r="D290" s="370">
        <v>2546</v>
      </c>
      <c r="E290" s="370">
        <v>2720</v>
      </c>
      <c r="F290" s="370">
        <v>2701</v>
      </c>
      <c r="G290" s="288" t="s">
        <v>41</v>
      </c>
    </row>
    <row r="291" spans="1:7" ht="20.149999999999999" customHeight="1" x14ac:dyDescent="0.35">
      <c r="A291" s="528" t="s">
        <v>15</v>
      </c>
      <c r="B291" s="184" t="s">
        <v>302</v>
      </c>
      <c r="C291" s="176" t="s">
        <v>305</v>
      </c>
      <c r="D291" s="375">
        <v>0.51700000000000002</v>
      </c>
      <c r="E291" s="375">
        <v>0.52</v>
      </c>
      <c r="F291" s="375">
        <v>0.52100000000000002</v>
      </c>
      <c r="G291" s="288" t="s">
        <v>44</v>
      </c>
    </row>
    <row r="292" spans="1:7" ht="20.149999999999999" customHeight="1" x14ac:dyDescent="0.35">
      <c r="A292" s="528" t="s">
        <v>15</v>
      </c>
      <c r="B292" s="551" t="s">
        <v>302</v>
      </c>
      <c r="C292" s="177" t="s">
        <v>306</v>
      </c>
      <c r="D292" s="375">
        <v>0.13800000000000001</v>
      </c>
      <c r="E292" s="375">
        <v>0.158</v>
      </c>
      <c r="F292" s="375">
        <v>0.14699999999999999</v>
      </c>
      <c r="G292" s="288" t="s">
        <v>44</v>
      </c>
    </row>
    <row r="293" spans="1:7" ht="20.149999999999999" customHeight="1" x14ac:dyDescent="0.35">
      <c r="A293" s="528" t="s">
        <v>15</v>
      </c>
      <c r="B293" s="551" t="s">
        <v>302</v>
      </c>
      <c r="C293" s="177" t="s">
        <v>307</v>
      </c>
      <c r="D293" s="375">
        <v>0.36699999999999999</v>
      </c>
      <c r="E293" s="375">
        <v>0.38200000000000001</v>
      </c>
      <c r="F293" s="375">
        <v>0.38300000000000001</v>
      </c>
      <c r="G293" s="288" t="s">
        <v>44</v>
      </c>
    </row>
    <row r="294" spans="1:7" ht="20.149999999999999" customHeight="1" x14ac:dyDescent="0.35">
      <c r="A294" s="528" t="s">
        <v>15</v>
      </c>
      <c r="B294" s="551" t="s">
        <v>302</v>
      </c>
      <c r="C294" s="177" t="s">
        <v>308</v>
      </c>
      <c r="D294" s="375">
        <v>0.56299999999999994</v>
      </c>
      <c r="E294" s="375">
        <v>0.56499999999999995</v>
      </c>
      <c r="F294" s="375">
        <v>0.57099999999999995</v>
      </c>
      <c r="G294" s="288" t="s">
        <v>44</v>
      </c>
    </row>
    <row r="295" spans="1:7" ht="20.149999999999999" customHeight="1" x14ac:dyDescent="0.35">
      <c r="A295" s="528" t="s">
        <v>15</v>
      </c>
      <c r="B295" s="551" t="s">
        <v>302</v>
      </c>
      <c r="C295" s="176" t="s">
        <v>309</v>
      </c>
      <c r="D295" s="375">
        <v>0.66700000000000004</v>
      </c>
      <c r="E295" s="375">
        <v>0.65400000000000003</v>
      </c>
      <c r="F295" s="375">
        <v>0.64700000000000002</v>
      </c>
      <c r="G295" s="288" t="s">
        <v>44</v>
      </c>
    </row>
    <row r="296" spans="1:7" ht="20.149999999999999" customHeight="1" x14ac:dyDescent="0.35">
      <c r="A296" s="528" t="s">
        <v>15</v>
      </c>
      <c r="B296" s="551" t="s">
        <v>302</v>
      </c>
      <c r="C296" s="176" t="s">
        <v>310</v>
      </c>
      <c r="D296" s="375">
        <v>0.58199999999999996</v>
      </c>
      <c r="E296" s="375">
        <v>0.59199999999999997</v>
      </c>
      <c r="F296" s="375">
        <v>0.58299999999999996</v>
      </c>
      <c r="G296" s="288" t="s">
        <v>44</v>
      </c>
    </row>
    <row r="297" spans="1:7" ht="20.149999999999999" customHeight="1" x14ac:dyDescent="0.35">
      <c r="A297" s="528" t="s">
        <v>15</v>
      </c>
      <c r="B297" s="551" t="s">
        <v>302</v>
      </c>
      <c r="C297" s="176" t="s">
        <v>311</v>
      </c>
      <c r="D297" s="375">
        <v>0.34300000000000003</v>
      </c>
      <c r="E297" s="375">
        <v>0.33900000000000002</v>
      </c>
      <c r="F297" s="375">
        <v>0.34560000000000002</v>
      </c>
      <c r="G297" s="288" t="s">
        <v>44</v>
      </c>
    </row>
    <row r="298" spans="1:7" ht="20.149999999999999" customHeight="1" x14ac:dyDescent="0.35">
      <c r="A298" s="528" t="s">
        <v>15</v>
      </c>
      <c r="B298" s="155" t="s">
        <v>312</v>
      </c>
      <c r="C298" s="209" t="s">
        <v>313</v>
      </c>
      <c r="D298" s="608">
        <v>60202</v>
      </c>
      <c r="E298" s="608">
        <v>57302</v>
      </c>
      <c r="F298" s="370">
        <v>60084</v>
      </c>
      <c r="G298" s="518" t="s">
        <v>41</v>
      </c>
    </row>
    <row r="299" spans="1:7" ht="20.149999999999999" customHeight="1" x14ac:dyDescent="0.35">
      <c r="A299" s="528" t="s">
        <v>15</v>
      </c>
      <c r="B299" s="551" t="s">
        <v>312</v>
      </c>
      <c r="C299" s="210" t="s">
        <v>314</v>
      </c>
      <c r="D299" s="376">
        <v>0.69399999999999995</v>
      </c>
      <c r="E299" s="376">
        <v>0.68400000000000005</v>
      </c>
      <c r="F299" s="376">
        <v>0.67720000000000002</v>
      </c>
      <c r="G299" s="518" t="s">
        <v>44</v>
      </c>
    </row>
    <row r="300" spans="1:7" ht="20.149999999999999" customHeight="1" x14ac:dyDescent="0.35">
      <c r="A300" s="528" t="s">
        <v>15</v>
      </c>
      <c r="B300" s="534" t="s">
        <v>312</v>
      </c>
      <c r="C300" s="210" t="s">
        <v>315</v>
      </c>
      <c r="D300" s="376">
        <v>0.79600000000000004</v>
      </c>
      <c r="E300" s="376">
        <v>0.78200000000000003</v>
      </c>
      <c r="F300" s="376">
        <v>0.77400000000000002</v>
      </c>
      <c r="G300" s="285" t="s">
        <v>44</v>
      </c>
    </row>
    <row r="301" spans="1:7" ht="20.149999999999999" customHeight="1" x14ac:dyDescent="0.35">
      <c r="A301" s="528" t="s">
        <v>15</v>
      </c>
      <c r="B301" s="155" t="s">
        <v>316</v>
      </c>
      <c r="C301" s="209" t="s">
        <v>317</v>
      </c>
      <c r="D301" s="370">
        <v>22777</v>
      </c>
      <c r="E301" s="370">
        <v>23074</v>
      </c>
      <c r="F301" s="370">
        <v>27121</v>
      </c>
      <c r="G301" s="518" t="s">
        <v>41</v>
      </c>
    </row>
    <row r="302" spans="1:7" ht="20.149999999999999" customHeight="1" x14ac:dyDescent="0.35">
      <c r="A302" s="528" t="s">
        <v>15</v>
      </c>
      <c r="B302" s="551" t="s">
        <v>316</v>
      </c>
      <c r="C302" s="210" t="s">
        <v>318</v>
      </c>
      <c r="D302" s="376">
        <v>0.26200000000000001</v>
      </c>
      <c r="E302" s="376">
        <v>0.27500000000000002</v>
      </c>
      <c r="F302" s="376">
        <v>0.28899999999999998</v>
      </c>
      <c r="G302" s="518" t="s">
        <v>44</v>
      </c>
    </row>
    <row r="303" spans="1:7" ht="20.149999999999999" customHeight="1" x14ac:dyDescent="0.35">
      <c r="A303" s="528" t="s">
        <v>15</v>
      </c>
      <c r="B303" s="534" t="s">
        <v>316</v>
      </c>
      <c r="C303" s="210" t="s">
        <v>319</v>
      </c>
      <c r="D303" s="376">
        <v>0.16600000000000001</v>
      </c>
      <c r="E303" s="376">
        <v>0.17699999999999999</v>
      </c>
      <c r="F303" s="376">
        <v>0.189</v>
      </c>
      <c r="G303" s="518" t="s">
        <v>44</v>
      </c>
    </row>
    <row r="304" spans="1:7" ht="20.149999999999999" customHeight="1" x14ac:dyDescent="0.35">
      <c r="A304" s="528" t="s">
        <v>15</v>
      </c>
      <c r="B304" s="155" t="s">
        <v>320</v>
      </c>
      <c r="C304" s="209" t="s">
        <v>321</v>
      </c>
      <c r="D304" s="608">
        <v>2477</v>
      </c>
      <c r="E304" s="608">
        <v>2445</v>
      </c>
      <c r="F304" s="370">
        <v>2640</v>
      </c>
      <c r="G304" s="518" t="s">
        <v>41</v>
      </c>
    </row>
    <row r="305" spans="1:7" ht="20.149999999999999" customHeight="1" x14ac:dyDescent="0.35">
      <c r="A305" s="528" t="s">
        <v>15</v>
      </c>
      <c r="B305" s="551" t="s">
        <v>320</v>
      </c>
      <c r="C305" s="210" t="s">
        <v>322</v>
      </c>
      <c r="D305" s="376">
        <v>2.9000000000000001E-2</v>
      </c>
      <c r="E305" s="376">
        <v>2.9000000000000001E-2</v>
      </c>
      <c r="F305" s="376">
        <v>3.0099999999999998E-2</v>
      </c>
      <c r="G305" s="518" t="s">
        <v>44</v>
      </c>
    </row>
    <row r="306" spans="1:7" ht="20.149999999999999" customHeight="1" x14ac:dyDescent="0.35">
      <c r="A306" s="528" t="s">
        <v>15</v>
      </c>
      <c r="B306" s="534" t="s">
        <v>320</v>
      </c>
      <c r="C306" s="210" t="s">
        <v>323</v>
      </c>
      <c r="D306" s="376">
        <v>3.2000000000000001E-2</v>
      </c>
      <c r="E306" s="376">
        <v>3.3000000000000002E-2</v>
      </c>
      <c r="F306" s="376">
        <v>3.4000000000000002E-2</v>
      </c>
      <c r="G306" s="518" t="s">
        <v>44</v>
      </c>
    </row>
    <row r="307" spans="1:7" ht="20.149999999999999" customHeight="1" x14ac:dyDescent="0.35">
      <c r="A307" s="528" t="s">
        <v>15</v>
      </c>
      <c r="B307" s="155" t="s">
        <v>324</v>
      </c>
      <c r="C307" s="209" t="s">
        <v>325</v>
      </c>
      <c r="D307" s="608">
        <v>150</v>
      </c>
      <c r="E307" s="608">
        <v>132</v>
      </c>
      <c r="F307" s="370">
        <v>153</v>
      </c>
      <c r="G307" s="518" t="s">
        <v>41</v>
      </c>
    </row>
    <row r="308" spans="1:7" ht="20.149999999999999" customHeight="1" x14ac:dyDescent="0.35">
      <c r="A308" s="528" t="s">
        <v>15</v>
      </c>
      <c r="B308" s="551" t="s">
        <v>324</v>
      </c>
      <c r="C308" s="210" t="s">
        <v>326</v>
      </c>
      <c r="D308" s="376">
        <v>2E-3</v>
      </c>
      <c r="E308" s="376">
        <v>2E-3</v>
      </c>
      <c r="F308" s="376">
        <v>2E-3</v>
      </c>
      <c r="G308" s="518" t="s">
        <v>44</v>
      </c>
    </row>
    <row r="309" spans="1:7" ht="20.149999999999999" customHeight="1" x14ac:dyDescent="0.35">
      <c r="A309" s="528" t="s">
        <v>15</v>
      </c>
      <c r="B309" s="534" t="s">
        <v>324</v>
      </c>
      <c r="C309" s="210" t="s">
        <v>327</v>
      </c>
      <c r="D309" s="376">
        <v>1E-3</v>
      </c>
      <c r="E309" s="376">
        <v>1E-3</v>
      </c>
      <c r="F309" s="376">
        <v>1.1999999999999999E-3</v>
      </c>
      <c r="G309" s="518" t="s">
        <v>44</v>
      </c>
    </row>
    <row r="310" spans="1:7" ht="20.149999999999999" customHeight="1" x14ac:dyDescent="0.35">
      <c r="A310" s="528" t="s">
        <v>15</v>
      </c>
      <c r="B310" s="155" t="s">
        <v>328</v>
      </c>
      <c r="C310" s="209" t="s">
        <v>329</v>
      </c>
      <c r="D310" s="608">
        <v>1083</v>
      </c>
      <c r="E310" s="608">
        <v>876</v>
      </c>
      <c r="F310" s="370">
        <v>82</v>
      </c>
      <c r="G310" s="518" t="s">
        <v>41</v>
      </c>
    </row>
    <row r="311" spans="1:7" ht="20.149999999999999" customHeight="1" x14ac:dyDescent="0.35">
      <c r="A311" s="528" t="s">
        <v>15</v>
      </c>
      <c r="B311" s="551" t="s">
        <v>328</v>
      </c>
      <c r="C311" s="609" t="s">
        <v>330</v>
      </c>
      <c r="D311" s="376">
        <v>1.2E-2</v>
      </c>
      <c r="E311" s="376">
        <v>0.01</v>
      </c>
      <c r="F311" s="376">
        <v>1E-3</v>
      </c>
      <c r="G311" s="518" t="s">
        <v>44</v>
      </c>
    </row>
    <row r="312" spans="1:7" ht="20.149999999999999" customHeight="1" x14ac:dyDescent="0.35">
      <c r="A312" s="528" t="s">
        <v>15</v>
      </c>
      <c r="B312" s="534" t="s">
        <v>328</v>
      </c>
      <c r="C312" s="210" t="s">
        <v>331</v>
      </c>
      <c r="D312" s="376">
        <v>5.0000000000000001E-3</v>
      </c>
      <c r="E312" s="376">
        <v>6.0000000000000001E-3</v>
      </c>
      <c r="F312" s="376">
        <v>5.0000000000000001E-4</v>
      </c>
      <c r="G312" s="610" t="s">
        <v>44</v>
      </c>
    </row>
    <row r="313" spans="1:7" ht="20.149999999999999" customHeight="1" x14ac:dyDescent="0.35">
      <c r="A313" s="528" t="s">
        <v>15</v>
      </c>
      <c r="B313" s="185" t="s">
        <v>332</v>
      </c>
      <c r="C313" s="186" t="s">
        <v>286</v>
      </c>
      <c r="D313" s="514">
        <v>2083</v>
      </c>
      <c r="E313" s="514">
        <v>2162</v>
      </c>
      <c r="F313" s="377">
        <v>2342</v>
      </c>
      <c r="G313" s="289" t="s">
        <v>41</v>
      </c>
    </row>
    <row r="314" spans="1:7" ht="20.149999999999999" customHeight="1" x14ac:dyDescent="0.35">
      <c r="A314" s="528" t="s">
        <v>15</v>
      </c>
      <c r="B314" s="552" t="s">
        <v>332</v>
      </c>
      <c r="C314" s="187" t="s">
        <v>287</v>
      </c>
      <c r="D314" s="377">
        <v>0</v>
      </c>
      <c r="E314" s="377">
        <v>0</v>
      </c>
      <c r="F314" s="377">
        <v>0</v>
      </c>
      <c r="G314" s="289" t="s">
        <v>41</v>
      </c>
    </row>
    <row r="315" spans="1:7" ht="20.149999999999999" customHeight="1" x14ac:dyDescent="0.35">
      <c r="A315" s="528" t="s">
        <v>15</v>
      </c>
      <c r="B315" s="552" t="s">
        <v>332</v>
      </c>
      <c r="C315" s="187" t="s">
        <v>333</v>
      </c>
      <c r="D315" s="377">
        <v>4</v>
      </c>
      <c r="E315" s="377">
        <v>3</v>
      </c>
      <c r="F315" s="377">
        <v>3</v>
      </c>
      <c r="G315" s="289" t="s">
        <v>41</v>
      </c>
    </row>
    <row r="316" spans="1:7" ht="20.149999999999999" customHeight="1" x14ac:dyDescent="0.35">
      <c r="A316" s="528" t="s">
        <v>15</v>
      </c>
      <c r="B316" s="552" t="s">
        <v>332</v>
      </c>
      <c r="C316" s="187" t="s">
        <v>289</v>
      </c>
      <c r="D316" s="377">
        <v>30</v>
      </c>
      <c r="E316" s="377">
        <v>37</v>
      </c>
      <c r="F316" s="377">
        <v>43</v>
      </c>
      <c r="G316" s="289" t="s">
        <v>41</v>
      </c>
    </row>
    <row r="317" spans="1:7" ht="20.149999999999999" customHeight="1" x14ac:dyDescent="0.35">
      <c r="A317" s="528" t="s">
        <v>15</v>
      </c>
      <c r="B317" s="552" t="s">
        <v>332</v>
      </c>
      <c r="C317" s="187" t="s">
        <v>290</v>
      </c>
      <c r="D317" s="377">
        <v>204</v>
      </c>
      <c r="E317" s="377">
        <v>228</v>
      </c>
      <c r="F317" s="377">
        <v>255</v>
      </c>
      <c r="G317" s="289" t="s">
        <v>41</v>
      </c>
    </row>
    <row r="318" spans="1:7" ht="20.149999999999999" customHeight="1" x14ac:dyDescent="0.35">
      <c r="A318" s="528" t="s">
        <v>15</v>
      </c>
      <c r="B318" s="552" t="s">
        <v>332</v>
      </c>
      <c r="C318" s="187" t="s">
        <v>291</v>
      </c>
      <c r="D318" s="377">
        <v>1183</v>
      </c>
      <c r="E318" s="377">
        <v>1271</v>
      </c>
      <c r="F318" s="377">
        <v>1389</v>
      </c>
      <c r="G318" s="289" t="s">
        <v>41</v>
      </c>
    </row>
    <row r="319" spans="1:7" ht="20.149999999999999" customHeight="1" x14ac:dyDescent="0.35">
      <c r="A319" s="528" t="s">
        <v>15</v>
      </c>
      <c r="B319" s="552" t="s">
        <v>332</v>
      </c>
      <c r="C319" s="187" t="s">
        <v>292</v>
      </c>
      <c r="D319" s="377">
        <v>662</v>
      </c>
      <c r="E319" s="377">
        <v>623</v>
      </c>
      <c r="F319" s="377">
        <v>652</v>
      </c>
      <c r="G319" s="289" t="s">
        <v>41</v>
      </c>
    </row>
    <row r="320" spans="1:7" ht="20.149999999999999" customHeight="1" x14ac:dyDescent="0.35">
      <c r="A320" s="528" t="s">
        <v>15</v>
      </c>
      <c r="B320" s="552" t="s">
        <v>332</v>
      </c>
      <c r="C320" s="187" t="s">
        <v>293</v>
      </c>
      <c r="D320" s="377">
        <v>10192</v>
      </c>
      <c r="E320" s="377">
        <v>9757</v>
      </c>
      <c r="F320" s="377">
        <v>10638</v>
      </c>
      <c r="G320" s="289" t="s">
        <v>41</v>
      </c>
    </row>
    <row r="321" spans="1:7" ht="20.149999999999999" customHeight="1" x14ac:dyDescent="0.35">
      <c r="A321" s="528" t="s">
        <v>15</v>
      </c>
      <c r="B321" s="552" t="s">
        <v>332</v>
      </c>
      <c r="C321" s="187" t="s">
        <v>334</v>
      </c>
      <c r="D321" s="377">
        <v>10479</v>
      </c>
      <c r="E321" s="377">
        <v>11144</v>
      </c>
      <c r="F321" s="377">
        <v>11316</v>
      </c>
      <c r="G321" s="289" t="s">
        <v>41</v>
      </c>
    </row>
    <row r="322" spans="1:7" ht="20.149999999999999" customHeight="1" x14ac:dyDescent="0.35">
      <c r="A322" s="528" t="s">
        <v>15</v>
      </c>
      <c r="B322" s="552" t="s">
        <v>332</v>
      </c>
      <c r="C322" s="187" t="s">
        <v>295</v>
      </c>
      <c r="D322" s="377">
        <v>23</v>
      </c>
      <c r="E322" s="377">
        <v>11</v>
      </c>
      <c r="F322" s="377">
        <v>15</v>
      </c>
      <c r="G322" s="289" t="s">
        <v>41</v>
      </c>
    </row>
    <row r="323" spans="1:7" ht="20.149999999999999" customHeight="1" x14ac:dyDescent="0.35">
      <c r="A323" s="528" t="s">
        <v>15</v>
      </c>
      <c r="B323" s="552" t="s">
        <v>332</v>
      </c>
      <c r="C323" s="187" t="s">
        <v>296</v>
      </c>
      <c r="D323" s="377">
        <v>753</v>
      </c>
      <c r="E323" s="377">
        <v>702</v>
      </c>
      <c r="F323" s="377">
        <v>628</v>
      </c>
      <c r="G323" s="289" t="s">
        <v>41</v>
      </c>
    </row>
    <row r="324" spans="1:7" ht="20.149999999999999" customHeight="1" x14ac:dyDescent="0.35">
      <c r="A324" s="528" t="s">
        <v>15</v>
      </c>
      <c r="B324" s="552" t="s">
        <v>332</v>
      </c>
      <c r="C324" s="188" t="s">
        <v>297</v>
      </c>
      <c r="D324" s="378">
        <v>1915</v>
      </c>
      <c r="E324" s="378">
        <v>2180</v>
      </c>
      <c r="F324" s="378">
        <v>2182</v>
      </c>
      <c r="G324" s="289" t="s">
        <v>41</v>
      </c>
    </row>
    <row r="325" spans="1:7" ht="20.149999999999999" customHeight="1" x14ac:dyDescent="0.35">
      <c r="A325" s="528" t="s">
        <v>15</v>
      </c>
      <c r="B325" s="184" t="s">
        <v>335</v>
      </c>
      <c r="C325" s="437" t="s">
        <v>280</v>
      </c>
      <c r="D325" s="376">
        <v>0.8967322834645669</v>
      </c>
      <c r="E325" s="376">
        <v>0.88896594236400062</v>
      </c>
      <c r="F325" s="376">
        <v>0.93200000000000005</v>
      </c>
      <c r="G325" s="288" t="s">
        <v>41</v>
      </c>
    </row>
    <row r="326" spans="1:7" ht="20.149999999999999" customHeight="1" x14ac:dyDescent="0.35">
      <c r="A326" s="528" t="s">
        <v>15</v>
      </c>
      <c r="B326" s="551" t="s">
        <v>302</v>
      </c>
      <c r="C326" s="176" t="s">
        <v>281</v>
      </c>
      <c r="D326" s="376">
        <v>0.1032677165354331</v>
      </c>
      <c r="E326" s="376">
        <v>0.11103405763599938</v>
      </c>
      <c r="F326" s="376">
        <v>6.8000000000000005E-2</v>
      </c>
      <c r="G326" s="288" t="s">
        <v>41</v>
      </c>
    </row>
    <row r="327" spans="1:7" ht="20.149999999999999" customHeight="1" x14ac:dyDescent="0.35">
      <c r="A327" s="528" t="s">
        <v>15</v>
      </c>
      <c r="B327" s="184" t="s">
        <v>336</v>
      </c>
      <c r="C327" s="176" t="s">
        <v>283</v>
      </c>
      <c r="D327" s="377">
        <v>22777</v>
      </c>
      <c r="E327" s="377">
        <v>23074</v>
      </c>
      <c r="F327" s="377">
        <v>24296</v>
      </c>
      <c r="G327" s="288" t="s">
        <v>41</v>
      </c>
    </row>
    <row r="328" spans="1:7" ht="20.149999999999999" customHeight="1" x14ac:dyDescent="0.35">
      <c r="A328" s="528" t="s">
        <v>15</v>
      </c>
      <c r="B328" s="551" t="s">
        <v>303</v>
      </c>
      <c r="C328" s="176" t="s">
        <v>284</v>
      </c>
      <c r="D328" s="370">
        <v>2668</v>
      </c>
      <c r="E328" s="370">
        <v>2882</v>
      </c>
      <c r="F328" s="370">
        <v>2893</v>
      </c>
      <c r="G328" s="288" t="s">
        <v>41</v>
      </c>
    </row>
    <row r="329" spans="1:7" ht="20.149999999999999" customHeight="1" x14ac:dyDescent="0.35">
      <c r="A329" s="505" t="s">
        <v>15</v>
      </c>
      <c r="B329" s="132" t="s">
        <v>332</v>
      </c>
      <c r="C329" s="189" t="s">
        <v>337</v>
      </c>
      <c r="D329" s="513">
        <v>0.16600000000000001</v>
      </c>
      <c r="E329" s="513">
        <v>0.17699999999999999</v>
      </c>
      <c r="F329" s="621">
        <v>0.189</v>
      </c>
      <c r="G329" s="288" t="s">
        <v>44</v>
      </c>
    </row>
    <row r="330" spans="1:7" ht="20.149999999999999" customHeight="1" x14ac:dyDescent="0.35">
      <c r="A330" s="505" t="s">
        <v>15</v>
      </c>
      <c r="B330" s="134" t="s">
        <v>332</v>
      </c>
      <c r="C330" s="190" t="s">
        <v>338</v>
      </c>
      <c r="D330" s="375">
        <v>3.3000000000000002E-2</v>
      </c>
      <c r="E330" s="375">
        <v>2.3E-2</v>
      </c>
      <c r="F330" s="375">
        <v>2.1000000000000001E-2</v>
      </c>
      <c r="G330" s="288" t="s">
        <v>44</v>
      </c>
    </row>
    <row r="331" spans="1:7" ht="20.149999999999999" customHeight="1" x14ac:dyDescent="0.35">
      <c r="A331" s="505" t="s">
        <v>15</v>
      </c>
      <c r="B331" s="134" t="s">
        <v>332</v>
      </c>
      <c r="C331" s="190" t="s">
        <v>339</v>
      </c>
      <c r="D331" s="375">
        <v>8.7999999999999995E-2</v>
      </c>
      <c r="E331" s="375">
        <v>9.8000000000000004E-2</v>
      </c>
      <c r="F331" s="375">
        <v>0.1</v>
      </c>
      <c r="G331" s="288" t="s">
        <v>44</v>
      </c>
    </row>
    <row r="332" spans="1:7" ht="20.149999999999999" customHeight="1" x14ac:dyDescent="0.35">
      <c r="A332" s="505" t="s">
        <v>15</v>
      </c>
      <c r="B332" s="134" t="s">
        <v>332</v>
      </c>
      <c r="C332" s="190" t="s">
        <v>340</v>
      </c>
      <c r="D332" s="375">
        <v>0.189</v>
      </c>
      <c r="E332" s="375">
        <v>0.20200000000000001</v>
      </c>
      <c r="F332" s="375">
        <v>0.221</v>
      </c>
      <c r="G332" s="288" t="s">
        <v>44</v>
      </c>
    </row>
    <row r="333" spans="1:7" ht="20.149999999999999" customHeight="1" x14ac:dyDescent="0.35">
      <c r="A333" s="505" t="s">
        <v>15</v>
      </c>
      <c r="B333" s="553" t="s">
        <v>332</v>
      </c>
      <c r="C333" s="191" t="s">
        <v>341</v>
      </c>
      <c r="D333" s="380">
        <v>0.436</v>
      </c>
      <c r="E333" s="380">
        <v>0.47199999999999998</v>
      </c>
      <c r="F333" s="380">
        <v>0.46010000000000001</v>
      </c>
      <c r="G333" s="290" t="s">
        <v>44</v>
      </c>
    </row>
    <row r="334" spans="1:7" ht="20.149999999999999" customHeight="1" x14ac:dyDescent="0.35">
      <c r="A334" s="505" t="s">
        <v>15</v>
      </c>
      <c r="B334" s="192" t="s">
        <v>342</v>
      </c>
      <c r="C334" s="193" t="s">
        <v>343</v>
      </c>
      <c r="D334" s="379">
        <v>0.151</v>
      </c>
      <c r="E334" s="379">
        <v>0.14899999999999999</v>
      </c>
      <c r="F334" s="379">
        <v>0.15529999999999999</v>
      </c>
      <c r="G334" s="291" t="s">
        <v>44</v>
      </c>
    </row>
    <row r="335" spans="1:7" ht="20.149999999999999" customHeight="1" x14ac:dyDescent="0.35">
      <c r="A335" s="505" t="s">
        <v>15</v>
      </c>
      <c r="B335" s="521" t="s">
        <v>342</v>
      </c>
      <c r="C335" s="194" t="s">
        <v>337</v>
      </c>
      <c r="D335" s="380">
        <v>8.5000000000000006E-2</v>
      </c>
      <c r="E335" s="380">
        <v>0.09</v>
      </c>
      <c r="F335" s="380">
        <v>9.9000000000000005E-2</v>
      </c>
      <c r="G335" s="292" t="s">
        <v>44</v>
      </c>
    </row>
    <row r="336" spans="1:7" ht="20.149999999999999" customHeight="1" x14ac:dyDescent="0.35">
      <c r="A336" s="238" t="s">
        <v>15</v>
      </c>
      <c r="B336" s="195" t="s">
        <v>344</v>
      </c>
      <c r="C336" s="196" t="s">
        <v>345</v>
      </c>
      <c r="D336" s="381">
        <v>4126</v>
      </c>
      <c r="E336" s="381">
        <v>4250</v>
      </c>
      <c r="F336" s="381">
        <v>4240</v>
      </c>
      <c r="G336" s="293" t="s">
        <v>41</v>
      </c>
    </row>
    <row r="337" spans="1:7" ht="20.149999999999999" customHeight="1" x14ac:dyDescent="0.35">
      <c r="A337" s="528" t="s">
        <v>15</v>
      </c>
      <c r="B337" s="197" t="s">
        <v>346</v>
      </c>
      <c r="C337" s="437" t="s">
        <v>280</v>
      </c>
      <c r="D337" s="376">
        <v>0.99345613184682502</v>
      </c>
      <c r="E337" s="376">
        <v>0.99199999999999999</v>
      </c>
      <c r="F337" s="376">
        <v>0.99433962264150944</v>
      </c>
      <c r="G337" s="294" t="s">
        <v>41</v>
      </c>
    </row>
    <row r="338" spans="1:7" ht="20.149999999999999" customHeight="1" x14ac:dyDescent="0.35">
      <c r="A338" s="528" t="s">
        <v>15</v>
      </c>
      <c r="B338" s="551" t="s">
        <v>346</v>
      </c>
      <c r="C338" s="176" t="s">
        <v>281</v>
      </c>
      <c r="D338" s="376">
        <v>6.5438681531749809E-3</v>
      </c>
      <c r="E338" s="376">
        <v>8.0000000000000071E-3</v>
      </c>
      <c r="F338" s="376">
        <v>5.6603773584905656E-3</v>
      </c>
      <c r="G338" s="288" t="s">
        <v>41</v>
      </c>
    </row>
    <row r="339" spans="1:7" ht="20.149999999999999" customHeight="1" x14ac:dyDescent="0.35">
      <c r="A339" s="238" t="s">
        <v>15</v>
      </c>
      <c r="B339" s="198" t="s">
        <v>347</v>
      </c>
      <c r="C339" s="176" t="s">
        <v>283</v>
      </c>
      <c r="D339" s="370">
        <v>4099</v>
      </c>
      <c r="E339" s="370">
        <v>4216</v>
      </c>
      <c r="F339" s="370">
        <v>4216</v>
      </c>
      <c r="G339" s="288" t="s">
        <v>41</v>
      </c>
    </row>
    <row r="340" spans="1:7" ht="20.149999999999999" customHeight="1" x14ac:dyDescent="0.35">
      <c r="A340" s="238" t="s">
        <v>15</v>
      </c>
      <c r="B340" s="554" t="s">
        <v>347</v>
      </c>
      <c r="C340" s="176" t="s">
        <v>284</v>
      </c>
      <c r="D340" s="370">
        <v>27</v>
      </c>
      <c r="E340" s="370">
        <v>34</v>
      </c>
      <c r="F340" s="370">
        <v>24</v>
      </c>
      <c r="G340" s="288" t="s">
        <v>41</v>
      </c>
    </row>
    <row r="341" spans="1:7" ht="20.149999999999999" customHeight="1" x14ac:dyDescent="0.35">
      <c r="A341" s="238" t="s">
        <v>15</v>
      </c>
      <c r="B341" s="198" t="s">
        <v>348</v>
      </c>
      <c r="C341" s="199" t="s">
        <v>286</v>
      </c>
      <c r="D341" s="370">
        <v>178</v>
      </c>
      <c r="E341" s="370">
        <v>190</v>
      </c>
      <c r="F341" s="370">
        <v>217</v>
      </c>
      <c r="G341" s="288" t="s">
        <v>41</v>
      </c>
    </row>
    <row r="342" spans="1:7" ht="20.149999999999999" customHeight="1" x14ac:dyDescent="0.35">
      <c r="A342" s="238" t="s">
        <v>15</v>
      </c>
      <c r="B342" s="239" t="s">
        <v>348</v>
      </c>
      <c r="C342" s="200" t="s">
        <v>287</v>
      </c>
      <c r="D342" s="370">
        <v>0</v>
      </c>
      <c r="E342" s="370">
        <v>0</v>
      </c>
      <c r="F342" s="370">
        <v>0</v>
      </c>
      <c r="G342" s="288" t="s">
        <v>41</v>
      </c>
    </row>
    <row r="343" spans="1:7" ht="20.149999999999999" customHeight="1" x14ac:dyDescent="0.35">
      <c r="A343" s="238" t="s">
        <v>15</v>
      </c>
      <c r="B343" s="239" t="s">
        <v>348</v>
      </c>
      <c r="C343" s="200" t="s">
        <v>333</v>
      </c>
      <c r="D343" s="370">
        <v>1</v>
      </c>
      <c r="E343" s="370">
        <v>1</v>
      </c>
      <c r="F343" s="370">
        <v>1</v>
      </c>
      <c r="G343" s="288" t="s">
        <v>41</v>
      </c>
    </row>
    <row r="344" spans="1:7" ht="20.149999999999999" customHeight="1" x14ac:dyDescent="0.35">
      <c r="A344" s="238" t="s">
        <v>15</v>
      </c>
      <c r="B344" s="239" t="s">
        <v>348</v>
      </c>
      <c r="C344" s="200" t="s">
        <v>289</v>
      </c>
      <c r="D344" s="370">
        <v>3</v>
      </c>
      <c r="E344" s="370">
        <v>3</v>
      </c>
      <c r="F344" s="370">
        <v>6</v>
      </c>
      <c r="G344" s="288" t="s">
        <v>41</v>
      </c>
    </row>
    <row r="345" spans="1:7" ht="20.149999999999999" customHeight="1" x14ac:dyDescent="0.35">
      <c r="A345" s="238" t="s">
        <v>15</v>
      </c>
      <c r="B345" s="239" t="s">
        <v>348</v>
      </c>
      <c r="C345" s="200" t="s">
        <v>290</v>
      </c>
      <c r="D345" s="370">
        <v>15</v>
      </c>
      <c r="E345" s="370">
        <v>22</v>
      </c>
      <c r="F345" s="370">
        <v>22</v>
      </c>
      <c r="G345" s="288" t="s">
        <v>41</v>
      </c>
    </row>
    <row r="346" spans="1:7" ht="20.149999999999999" customHeight="1" x14ac:dyDescent="0.35">
      <c r="A346" s="238" t="s">
        <v>15</v>
      </c>
      <c r="B346" s="239" t="s">
        <v>348</v>
      </c>
      <c r="C346" s="200" t="s">
        <v>291</v>
      </c>
      <c r="D346" s="370">
        <v>87</v>
      </c>
      <c r="E346" s="370">
        <v>97</v>
      </c>
      <c r="F346" s="370">
        <v>119</v>
      </c>
      <c r="G346" s="288" t="s">
        <v>41</v>
      </c>
    </row>
    <row r="347" spans="1:7" ht="20.149999999999999" customHeight="1" x14ac:dyDescent="0.35">
      <c r="A347" s="238" t="s">
        <v>15</v>
      </c>
      <c r="B347" s="239" t="s">
        <v>348</v>
      </c>
      <c r="C347" s="200" t="s">
        <v>292</v>
      </c>
      <c r="D347" s="370">
        <v>72</v>
      </c>
      <c r="E347" s="370">
        <v>67</v>
      </c>
      <c r="F347" s="370">
        <v>69</v>
      </c>
      <c r="G347" s="288" t="s">
        <v>41</v>
      </c>
    </row>
    <row r="348" spans="1:7" ht="20.149999999999999" customHeight="1" x14ac:dyDescent="0.35">
      <c r="A348" s="238" t="s">
        <v>15</v>
      </c>
      <c r="B348" s="239" t="s">
        <v>348</v>
      </c>
      <c r="C348" s="199" t="s">
        <v>293</v>
      </c>
      <c r="D348" s="370">
        <v>2057</v>
      </c>
      <c r="E348" s="370">
        <v>2047</v>
      </c>
      <c r="F348" s="370">
        <v>2092</v>
      </c>
      <c r="G348" s="288" t="s">
        <v>41</v>
      </c>
    </row>
    <row r="349" spans="1:7" ht="20.149999999999999" customHeight="1" x14ac:dyDescent="0.35">
      <c r="A349" s="238" t="s">
        <v>15</v>
      </c>
      <c r="B349" s="239" t="s">
        <v>348</v>
      </c>
      <c r="C349" s="199" t="s">
        <v>349</v>
      </c>
      <c r="D349" s="370">
        <v>1864</v>
      </c>
      <c r="E349" s="370">
        <v>1978</v>
      </c>
      <c r="F349" s="370">
        <v>1907</v>
      </c>
      <c r="G349" s="288" t="s">
        <v>41</v>
      </c>
    </row>
    <row r="350" spans="1:7" ht="20.149999999999999" customHeight="1" x14ac:dyDescent="0.35">
      <c r="A350" s="238" t="s">
        <v>15</v>
      </c>
      <c r="B350" s="239" t="s">
        <v>348</v>
      </c>
      <c r="C350" s="199" t="s">
        <v>295</v>
      </c>
      <c r="D350" s="370">
        <v>0</v>
      </c>
      <c r="E350" s="370">
        <v>1</v>
      </c>
      <c r="F350" s="370">
        <v>0</v>
      </c>
      <c r="G350" s="288" t="s">
        <v>41</v>
      </c>
    </row>
    <row r="351" spans="1:7" ht="20.149999999999999" customHeight="1" x14ac:dyDescent="0.35">
      <c r="A351" s="238" t="s">
        <v>15</v>
      </c>
      <c r="B351" s="239" t="s">
        <v>348</v>
      </c>
      <c r="C351" s="199" t="s">
        <v>296</v>
      </c>
      <c r="D351" s="370">
        <v>6</v>
      </c>
      <c r="E351" s="370">
        <v>13</v>
      </c>
      <c r="F351" s="370">
        <v>9</v>
      </c>
      <c r="G351" s="288" t="s">
        <v>41</v>
      </c>
    </row>
    <row r="352" spans="1:7" ht="20.149999999999999" customHeight="1" x14ac:dyDescent="0.35">
      <c r="A352" s="238" t="s">
        <v>15</v>
      </c>
      <c r="B352" s="554" t="s">
        <v>348</v>
      </c>
      <c r="C352" s="199" t="s">
        <v>297</v>
      </c>
      <c r="D352" s="370">
        <v>21</v>
      </c>
      <c r="E352" s="370">
        <v>21</v>
      </c>
      <c r="F352" s="370">
        <v>15</v>
      </c>
      <c r="G352" s="290" t="s">
        <v>41</v>
      </c>
    </row>
    <row r="353" spans="1:7" ht="20.149999999999999" customHeight="1" x14ac:dyDescent="0.35">
      <c r="A353" s="238" t="s">
        <v>15</v>
      </c>
      <c r="B353" s="201" t="s">
        <v>348</v>
      </c>
      <c r="C353" s="202" t="s">
        <v>350</v>
      </c>
      <c r="D353" s="370">
        <v>178</v>
      </c>
      <c r="E353" s="370">
        <v>190</v>
      </c>
      <c r="F353" s="370">
        <v>217</v>
      </c>
      <c r="G353" s="295" t="s">
        <v>41</v>
      </c>
    </row>
    <row r="354" spans="1:7" ht="20.149999999999999" customHeight="1" x14ac:dyDescent="0.35">
      <c r="A354" s="238" t="s">
        <v>15</v>
      </c>
      <c r="B354" s="555" t="s">
        <v>348</v>
      </c>
      <c r="C354" s="199" t="s">
        <v>351</v>
      </c>
      <c r="D354" s="370">
        <v>1</v>
      </c>
      <c r="E354" s="370">
        <v>1</v>
      </c>
      <c r="F354" s="370">
        <v>1</v>
      </c>
      <c r="G354" s="296" t="s">
        <v>41</v>
      </c>
    </row>
    <row r="355" spans="1:7" ht="20.149999999999999" customHeight="1" x14ac:dyDescent="0.35">
      <c r="A355" s="238" t="s">
        <v>15</v>
      </c>
      <c r="B355" s="555" t="s">
        <v>348</v>
      </c>
      <c r="C355" s="199" t="s">
        <v>352</v>
      </c>
      <c r="D355" s="370">
        <v>18</v>
      </c>
      <c r="E355" s="370">
        <v>25</v>
      </c>
      <c r="F355" s="370">
        <v>28</v>
      </c>
      <c r="G355" s="296" t="s">
        <v>41</v>
      </c>
    </row>
    <row r="356" spans="1:7" ht="20.149999999999999" customHeight="1" x14ac:dyDescent="0.35">
      <c r="A356" s="238" t="s">
        <v>15</v>
      </c>
      <c r="B356" s="555" t="s">
        <v>348</v>
      </c>
      <c r="C356" s="199" t="s">
        <v>353</v>
      </c>
      <c r="D356" s="370">
        <v>159</v>
      </c>
      <c r="E356" s="370">
        <v>164</v>
      </c>
      <c r="F356" s="370">
        <v>188</v>
      </c>
      <c r="G356" s="296" t="s">
        <v>41</v>
      </c>
    </row>
    <row r="357" spans="1:7" ht="20.149999999999999" customHeight="1" x14ac:dyDescent="0.35">
      <c r="A357" s="238" t="s">
        <v>15</v>
      </c>
      <c r="B357" s="556" t="s">
        <v>348</v>
      </c>
      <c r="C357" s="203" t="s">
        <v>354</v>
      </c>
      <c r="D357" s="370">
        <v>27</v>
      </c>
      <c r="E357" s="370">
        <v>35</v>
      </c>
      <c r="F357" s="370">
        <v>24</v>
      </c>
      <c r="G357" s="297" t="s">
        <v>41</v>
      </c>
    </row>
    <row r="358" spans="1:7" ht="20.149999999999999" customHeight="1" x14ac:dyDescent="0.35">
      <c r="A358" s="439" t="s">
        <v>4</v>
      </c>
      <c r="B358" s="440" t="s">
        <v>64</v>
      </c>
      <c r="C358" s="123"/>
      <c r="D358" s="342"/>
      <c r="E358" s="342"/>
      <c r="F358" s="259"/>
      <c r="G358" s="259"/>
    </row>
    <row r="359" spans="1:7" ht="26.5" customHeight="1" x14ac:dyDescent="0.35">
      <c r="A359" s="204" t="s">
        <v>355</v>
      </c>
      <c r="B359" s="205" t="s">
        <v>356</v>
      </c>
      <c r="C359" s="179" t="s">
        <v>357</v>
      </c>
      <c r="D359" s="382">
        <v>0.14599999999999999</v>
      </c>
      <c r="E359" s="383" t="s">
        <v>358</v>
      </c>
      <c r="F359" s="382">
        <v>0.14099999999999999</v>
      </c>
      <c r="G359" s="298" t="s">
        <v>44</v>
      </c>
    </row>
    <row r="360" spans="1:7" ht="20.149999999999999" customHeight="1" x14ac:dyDescent="0.35">
      <c r="A360" s="557" t="s">
        <v>355</v>
      </c>
      <c r="B360" s="558" t="s">
        <v>356</v>
      </c>
      <c r="C360" s="176" t="s">
        <v>359</v>
      </c>
      <c r="D360" s="382">
        <v>5.5E-2</v>
      </c>
      <c r="E360" s="383" t="s">
        <v>360</v>
      </c>
      <c r="F360" s="382">
        <v>4.4999999999999998E-2</v>
      </c>
      <c r="G360" s="298" t="s">
        <v>44</v>
      </c>
    </row>
    <row r="361" spans="1:7" ht="20.149999999999999" customHeight="1" x14ac:dyDescent="0.35">
      <c r="A361" s="557" t="s">
        <v>355</v>
      </c>
      <c r="B361" s="558" t="s">
        <v>356</v>
      </c>
      <c r="C361" s="176" t="s">
        <v>361</v>
      </c>
      <c r="D361" s="382">
        <v>9.0999999999999998E-2</v>
      </c>
      <c r="E361" s="383" t="s">
        <v>362</v>
      </c>
      <c r="F361" s="382">
        <v>9.7799999999999998E-2</v>
      </c>
      <c r="G361" s="298" t="s">
        <v>44</v>
      </c>
    </row>
    <row r="362" spans="1:7" ht="20.149999999999999" customHeight="1" x14ac:dyDescent="0.35">
      <c r="A362" s="557" t="s">
        <v>355</v>
      </c>
      <c r="B362" s="206" t="s">
        <v>363</v>
      </c>
      <c r="C362" s="176" t="s">
        <v>364</v>
      </c>
      <c r="D362" s="382">
        <v>0.15</v>
      </c>
      <c r="E362" s="383" t="s">
        <v>365</v>
      </c>
      <c r="F362" s="382">
        <v>0.14399999999999999</v>
      </c>
      <c r="G362" s="298" t="s">
        <v>44</v>
      </c>
    </row>
    <row r="363" spans="1:7" ht="20.149999999999999" customHeight="1" x14ac:dyDescent="0.35">
      <c r="A363" s="557" t="s">
        <v>355</v>
      </c>
      <c r="B363" s="559" t="s">
        <v>363</v>
      </c>
      <c r="C363" s="176" t="s">
        <v>366</v>
      </c>
      <c r="D363" s="382">
        <v>0.14299999999999999</v>
      </c>
      <c r="E363" s="383" t="s">
        <v>367</v>
      </c>
      <c r="F363" s="382">
        <v>0.13900000000000001</v>
      </c>
      <c r="G363" s="298" t="s">
        <v>44</v>
      </c>
    </row>
    <row r="364" spans="1:7" ht="20.149999999999999" customHeight="1" x14ac:dyDescent="0.35">
      <c r="A364" s="557" t="s">
        <v>355</v>
      </c>
      <c r="B364" s="207" t="s">
        <v>368</v>
      </c>
      <c r="C364" s="176" t="s">
        <v>369</v>
      </c>
      <c r="D364" s="382">
        <v>0.13800000000000001</v>
      </c>
      <c r="E364" s="383" t="s">
        <v>370</v>
      </c>
      <c r="F364" s="382">
        <v>0.14899999999999999</v>
      </c>
      <c r="G364" s="298" t="s">
        <v>44</v>
      </c>
    </row>
    <row r="365" spans="1:7" ht="20.149999999999999" customHeight="1" x14ac:dyDescent="0.35">
      <c r="A365" s="557" t="s">
        <v>355</v>
      </c>
      <c r="B365" s="560" t="s">
        <v>368</v>
      </c>
      <c r="C365" s="176" t="s">
        <v>371</v>
      </c>
      <c r="D365" s="382">
        <v>0.14699999999999999</v>
      </c>
      <c r="E365" s="383" t="s">
        <v>372</v>
      </c>
      <c r="F365" s="382">
        <v>0.13800000000000001</v>
      </c>
      <c r="G365" s="298" t="s">
        <v>44</v>
      </c>
    </row>
    <row r="366" spans="1:7" ht="20.149999999999999" customHeight="1" x14ac:dyDescent="0.35">
      <c r="A366" s="557" t="s">
        <v>355</v>
      </c>
      <c r="B366" s="561" t="s">
        <v>368</v>
      </c>
      <c r="C366" s="176" t="s">
        <v>373</v>
      </c>
      <c r="D366" s="382">
        <v>0.13400000000000001</v>
      </c>
      <c r="E366" s="383" t="s">
        <v>372</v>
      </c>
      <c r="F366" s="382">
        <v>0.13700000000000001</v>
      </c>
      <c r="G366" s="298" t="s">
        <v>44</v>
      </c>
    </row>
    <row r="367" spans="1:7" ht="20.149999999999999" customHeight="1" x14ac:dyDescent="0.35">
      <c r="A367" s="557" t="s">
        <v>355</v>
      </c>
      <c r="B367" s="207" t="s">
        <v>374</v>
      </c>
      <c r="C367" s="176" t="s">
        <v>375</v>
      </c>
      <c r="D367" s="376">
        <v>0.13</v>
      </c>
      <c r="E367" s="384" t="s">
        <v>376</v>
      </c>
      <c r="F367" s="382">
        <v>0.14779999999999999</v>
      </c>
      <c r="G367" s="298" t="s">
        <v>44</v>
      </c>
    </row>
    <row r="368" spans="1:7" ht="20.149999999999999" customHeight="1" x14ac:dyDescent="0.35">
      <c r="A368" s="557" t="s">
        <v>355</v>
      </c>
      <c r="B368" s="560" t="s">
        <v>374</v>
      </c>
      <c r="C368" s="176" t="s">
        <v>377</v>
      </c>
      <c r="D368" s="376">
        <v>0.14000000000000001</v>
      </c>
      <c r="E368" s="384" t="s">
        <v>378</v>
      </c>
      <c r="F368" s="382">
        <v>0.1371</v>
      </c>
      <c r="G368" s="298" t="s">
        <v>44</v>
      </c>
    </row>
    <row r="369" spans="1:7" ht="20.149999999999999" customHeight="1" x14ac:dyDescent="0.35">
      <c r="A369" s="557" t="s">
        <v>355</v>
      </c>
      <c r="B369" s="561" t="s">
        <v>374</v>
      </c>
      <c r="C369" s="176" t="s">
        <v>379</v>
      </c>
      <c r="D369" s="376">
        <v>0.27500000000000002</v>
      </c>
      <c r="E369" s="384" t="s">
        <v>380</v>
      </c>
      <c r="F369" s="382">
        <v>0.156</v>
      </c>
      <c r="G369" s="298" t="s">
        <v>44</v>
      </c>
    </row>
    <row r="370" spans="1:7" ht="20.149999999999999" customHeight="1" x14ac:dyDescent="0.35">
      <c r="A370" s="557" t="s">
        <v>355</v>
      </c>
      <c r="B370" s="207" t="s">
        <v>381</v>
      </c>
      <c r="C370" s="176" t="s">
        <v>382</v>
      </c>
      <c r="D370" s="376">
        <v>0.13200000000000001</v>
      </c>
      <c r="E370" s="384" t="s">
        <v>383</v>
      </c>
      <c r="F370" s="382">
        <v>0.106</v>
      </c>
      <c r="G370" s="298" t="s">
        <v>44</v>
      </c>
    </row>
    <row r="371" spans="1:7" ht="20.149999999999999" customHeight="1" x14ac:dyDescent="0.35">
      <c r="A371" s="557" t="s">
        <v>355</v>
      </c>
      <c r="B371" s="560" t="s">
        <v>381</v>
      </c>
      <c r="C371" s="176" t="s">
        <v>384</v>
      </c>
      <c r="D371" s="376">
        <v>0.14599999999999999</v>
      </c>
      <c r="E371" s="384" t="s">
        <v>385</v>
      </c>
      <c r="F371" s="382">
        <v>0.14699999999999999</v>
      </c>
      <c r="G371" s="298" t="s">
        <v>44</v>
      </c>
    </row>
    <row r="372" spans="1:7" ht="20.149999999999999" customHeight="1" x14ac:dyDescent="0.35">
      <c r="A372" s="557" t="s">
        <v>355</v>
      </c>
      <c r="B372" s="133" t="s">
        <v>386</v>
      </c>
      <c r="C372" s="179" t="s">
        <v>387</v>
      </c>
      <c r="D372" s="385">
        <v>14224</v>
      </c>
      <c r="E372" s="384" t="s">
        <v>388</v>
      </c>
      <c r="F372" s="384">
        <v>11740</v>
      </c>
      <c r="G372" s="298" t="s">
        <v>41</v>
      </c>
    </row>
    <row r="373" spans="1:7" ht="20.149999999999999" customHeight="1" x14ac:dyDescent="0.35">
      <c r="A373" s="557" t="s">
        <v>355</v>
      </c>
      <c r="B373" s="208" t="s">
        <v>389</v>
      </c>
      <c r="C373" s="176" t="s">
        <v>364</v>
      </c>
      <c r="D373" s="375">
        <v>0.5442913385826772</v>
      </c>
      <c r="E373" s="383" t="s">
        <v>390</v>
      </c>
      <c r="F373" s="382">
        <v>0.50119999999999998</v>
      </c>
      <c r="G373" s="298" t="s">
        <v>44</v>
      </c>
    </row>
    <row r="374" spans="1:7" ht="20.149999999999999" customHeight="1" x14ac:dyDescent="0.35">
      <c r="A374" s="557" t="s">
        <v>355</v>
      </c>
      <c r="B374" s="562" t="s">
        <v>389</v>
      </c>
      <c r="C374" s="176" t="s">
        <v>366</v>
      </c>
      <c r="D374" s="375">
        <v>0.45570866141732286</v>
      </c>
      <c r="E374" s="383" t="s">
        <v>391</v>
      </c>
      <c r="F374" s="382">
        <v>0.49659999999999999</v>
      </c>
      <c r="G374" s="298" t="s">
        <v>44</v>
      </c>
    </row>
    <row r="375" spans="1:7" ht="20.149999999999999" customHeight="1" x14ac:dyDescent="0.35">
      <c r="A375" s="557" t="s">
        <v>355</v>
      </c>
      <c r="B375" s="208" t="s">
        <v>392</v>
      </c>
      <c r="C375" s="176" t="s">
        <v>369</v>
      </c>
      <c r="D375" s="382">
        <v>0.34599999999999997</v>
      </c>
      <c r="E375" s="383" t="s">
        <v>393</v>
      </c>
      <c r="F375" s="382">
        <v>0.36249999999999999</v>
      </c>
      <c r="G375" s="298" t="s">
        <v>44</v>
      </c>
    </row>
    <row r="376" spans="1:7" ht="20.149999999999999" customHeight="1" x14ac:dyDescent="0.35">
      <c r="A376" s="557" t="s">
        <v>355</v>
      </c>
      <c r="B376" s="560" t="s">
        <v>392</v>
      </c>
      <c r="C376" s="176" t="s">
        <v>371</v>
      </c>
      <c r="D376" s="382">
        <v>0.627</v>
      </c>
      <c r="E376" s="383" t="s">
        <v>394</v>
      </c>
      <c r="F376" s="382">
        <v>0.60780000000000001</v>
      </c>
      <c r="G376" s="298" t="s">
        <v>44</v>
      </c>
    </row>
    <row r="377" spans="1:7" ht="20.149999999999999" customHeight="1" x14ac:dyDescent="0.35">
      <c r="A377" s="557" t="s">
        <v>355</v>
      </c>
      <c r="B377" s="561" t="s">
        <v>392</v>
      </c>
      <c r="C377" s="176" t="s">
        <v>373</v>
      </c>
      <c r="D377" s="382">
        <v>2.7E-2</v>
      </c>
      <c r="E377" s="383" t="s">
        <v>395</v>
      </c>
      <c r="F377" s="382">
        <v>2.9600000000000001E-2</v>
      </c>
      <c r="G377" s="298" t="s">
        <v>44</v>
      </c>
    </row>
    <row r="378" spans="1:7" ht="20.149999999999999" customHeight="1" x14ac:dyDescent="0.35">
      <c r="A378" s="557" t="s">
        <v>355</v>
      </c>
      <c r="B378" s="208" t="s">
        <v>396</v>
      </c>
      <c r="C378" s="176" t="s">
        <v>375</v>
      </c>
      <c r="D378" s="376">
        <v>0.6</v>
      </c>
      <c r="E378" s="384" t="s">
        <v>397</v>
      </c>
      <c r="F378" s="382">
        <v>0.54700000000000004</v>
      </c>
      <c r="G378" s="298" t="s">
        <v>44</v>
      </c>
    </row>
    <row r="379" spans="1:7" ht="20.149999999999999" customHeight="1" x14ac:dyDescent="0.35">
      <c r="A379" s="557" t="s">
        <v>355</v>
      </c>
      <c r="B379" s="560" t="s">
        <v>396</v>
      </c>
      <c r="C379" s="176" t="s">
        <v>377</v>
      </c>
      <c r="D379" s="376">
        <v>0.39600000000000002</v>
      </c>
      <c r="E379" s="384" t="s">
        <v>398</v>
      </c>
      <c r="F379" s="382">
        <v>0.44600000000000001</v>
      </c>
      <c r="G379" s="298" t="s">
        <v>44</v>
      </c>
    </row>
    <row r="380" spans="1:7" ht="20.149999999999999" customHeight="1" x14ac:dyDescent="0.35">
      <c r="A380" s="557" t="s">
        <v>355</v>
      </c>
      <c r="B380" s="561" t="s">
        <v>396</v>
      </c>
      <c r="C380" s="176" t="s">
        <v>379</v>
      </c>
      <c r="D380" s="376">
        <v>3.0000000000000001E-3</v>
      </c>
      <c r="E380" s="384" t="s">
        <v>210</v>
      </c>
      <c r="F380" s="382">
        <v>7.0000000000000001E-3</v>
      </c>
      <c r="G380" s="298" t="s">
        <v>44</v>
      </c>
    </row>
    <row r="381" spans="1:7" ht="20.149999999999999" customHeight="1" x14ac:dyDescent="0.35">
      <c r="A381" s="557" t="s">
        <v>355</v>
      </c>
      <c r="B381" s="208" t="s">
        <v>399</v>
      </c>
      <c r="C381" s="176" t="s">
        <v>382</v>
      </c>
      <c r="D381" s="376">
        <v>2.1000000000000001E-2</v>
      </c>
      <c r="E381" s="384" t="s">
        <v>400</v>
      </c>
      <c r="F381" s="382">
        <v>2.5000000000000001E-2</v>
      </c>
      <c r="G381" s="298" t="s">
        <v>44</v>
      </c>
    </row>
    <row r="382" spans="1:7" ht="20.149999999999999" customHeight="1" x14ac:dyDescent="0.35">
      <c r="A382" s="557" t="s">
        <v>355</v>
      </c>
      <c r="B382" s="560" t="s">
        <v>399</v>
      </c>
      <c r="C382" s="176" t="s">
        <v>384</v>
      </c>
      <c r="D382" s="376">
        <v>0.97899999999999998</v>
      </c>
      <c r="E382" s="384" t="s">
        <v>401</v>
      </c>
      <c r="F382" s="382">
        <v>0.97499999999999998</v>
      </c>
      <c r="G382" s="298" t="s">
        <v>44</v>
      </c>
    </row>
    <row r="383" spans="1:7" ht="20.149999999999999" customHeight="1" x14ac:dyDescent="0.35">
      <c r="A383" s="557" t="s">
        <v>355</v>
      </c>
      <c r="B383" s="208" t="s">
        <v>402</v>
      </c>
      <c r="C383" s="179" t="s">
        <v>403</v>
      </c>
      <c r="D383" s="385">
        <v>12451</v>
      </c>
      <c r="E383" s="384" t="s">
        <v>404</v>
      </c>
      <c r="F383" s="384" t="s">
        <v>862</v>
      </c>
      <c r="G383" s="298" t="s">
        <v>41</v>
      </c>
    </row>
    <row r="384" spans="1:7" ht="20.149999999999999" customHeight="1" x14ac:dyDescent="0.35">
      <c r="A384" s="563" t="s">
        <v>355</v>
      </c>
      <c r="B384" s="445" t="s">
        <v>405</v>
      </c>
      <c r="C384" s="176" t="s">
        <v>364</v>
      </c>
      <c r="D384" s="375">
        <v>0.45900000000000002</v>
      </c>
      <c r="E384" s="383" t="s">
        <v>406</v>
      </c>
      <c r="F384" s="348">
        <v>0.46879999999999999</v>
      </c>
      <c r="G384" s="298" t="s">
        <v>44</v>
      </c>
    </row>
    <row r="385" spans="1:7" ht="20.149999999999999" customHeight="1" x14ac:dyDescent="0.35">
      <c r="A385" s="563" t="s">
        <v>355</v>
      </c>
      <c r="B385" s="564" t="s">
        <v>405</v>
      </c>
      <c r="C385" s="176" t="s">
        <v>366</v>
      </c>
      <c r="D385" s="375">
        <v>0.54100000000000004</v>
      </c>
      <c r="E385" s="383" t="s">
        <v>407</v>
      </c>
      <c r="F385" s="348">
        <v>0.52900000000000003</v>
      </c>
      <c r="G385" s="298" t="s">
        <v>44</v>
      </c>
    </row>
    <row r="386" spans="1:7" ht="20.149999999999999" customHeight="1" x14ac:dyDescent="0.35">
      <c r="A386" s="563" t="s">
        <v>355</v>
      </c>
      <c r="B386" s="445" t="s">
        <v>408</v>
      </c>
      <c r="C386" s="176" t="s">
        <v>369</v>
      </c>
      <c r="D386" s="382">
        <v>0.249</v>
      </c>
      <c r="E386" s="383" t="s">
        <v>409</v>
      </c>
      <c r="F386" s="348">
        <v>0.3024</v>
      </c>
      <c r="G386" s="298" t="s">
        <v>44</v>
      </c>
    </row>
    <row r="387" spans="1:7" ht="20.149999999999999" customHeight="1" x14ac:dyDescent="0.35">
      <c r="A387" s="563" t="s">
        <v>355</v>
      </c>
      <c r="B387" s="564" t="s">
        <v>408</v>
      </c>
      <c r="C387" s="176" t="s">
        <v>371</v>
      </c>
      <c r="D387" s="382">
        <v>0.71099999999999997</v>
      </c>
      <c r="E387" s="383" t="s">
        <v>410</v>
      </c>
      <c r="F387" s="348">
        <v>0.66600000000000004</v>
      </c>
      <c r="G387" s="298" t="s">
        <v>44</v>
      </c>
    </row>
    <row r="388" spans="1:7" ht="20.149999999999999" customHeight="1" x14ac:dyDescent="0.35">
      <c r="A388" s="563" t="s">
        <v>355</v>
      </c>
      <c r="B388" s="564" t="s">
        <v>408</v>
      </c>
      <c r="C388" s="176" t="s">
        <v>373</v>
      </c>
      <c r="D388" s="382">
        <v>0.04</v>
      </c>
      <c r="E388" s="383" t="s">
        <v>411</v>
      </c>
      <c r="F388" s="348">
        <v>3.1600000000000003E-2</v>
      </c>
      <c r="G388" s="298" t="s">
        <v>44</v>
      </c>
    </row>
    <row r="389" spans="1:7" ht="20.149999999999999" customHeight="1" x14ac:dyDescent="0.35">
      <c r="A389" s="563" t="s">
        <v>355</v>
      </c>
      <c r="B389" s="445" t="s">
        <v>412</v>
      </c>
      <c r="C389" s="176" t="s">
        <v>375</v>
      </c>
      <c r="D389" s="376">
        <v>0.28199999999999997</v>
      </c>
      <c r="E389" s="384" t="s">
        <v>413</v>
      </c>
      <c r="F389" s="348">
        <v>0.29070000000000001</v>
      </c>
      <c r="G389" s="298" t="s">
        <v>44</v>
      </c>
    </row>
    <row r="390" spans="1:7" ht="20.149999999999999" customHeight="1" x14ac:dyDescent="0.35">
      <c r="A390" s="563" t="s">
        <v>355</v>
      </c>
      <c r="B390" s="564" t="s">
        <v>412</v>
      </c>
      <c r="C390" s="176" t="s">
        <v>377</v>
      </c>
      <c r="D390" s="376">
        <v>0.59499999999999997</v>
      </c>
      <c r="E390" s="384" t="s">
        <v>414</v>
      </c>
      <c r="F390" s="348">
        <v>0.63460000000000005</v>
      </c>
      <c r="G390" s="298" t="s">
        <v>44</v>
      </c>
    </row>
    <row r="391" spans="1:7" ht="20.149999999999999" customHeight="1" x14ac:dyDescent="0.35">
      <c r="A391" s="563" t="s">
        <v>355</v>
      </c>
      <c r="B391" s="564" t="s">
        <v>412</v>
      </c>
      <c r="C391" s="176" t="s">
        <v>379</v>
      </c>
      <c r="D391" s="376">
        <v>0.123</v>
      </c>
      <c r="E391" s="384" t="s">
        <v>415</v>
      </c>
      <c r="F391" s="348">
        <v>7.4700000000000003E-2</v>
      </c>
      <c r="G391" s="298" t="s">
        <v>44</v>
      </c>
    </row>
    <row r="392" spans="1:7" ht="20.149999999999999" customHeight="1" x14ac:dyDescent="0.35">
      <c r="A392" s="563" t="s">
        <v>355</v>
      </c>
      <c r="B392" s="445" t="s">
        <v>416</v>
      </c>
      <c r="C392" s="176" t="s">
        <v>382</v>
      </c>
      <c r="D392" s="376">
        <v>0.13400000000000001</v>
      </c>
      <c r="E392" s="384" t="s">
        <v>417</v>
      </c>
      <c r="F392" s="348">
        <v>0.1077</v>
      </c>
      <c r="G392" s="298" t="s">
        <v>44</v>
      </c>
    </row>
    <row r="393" spans="1:7" ht="20.149999999999999" customHeight="1" x14ac:dyDescent="0.35">
      <c r="A393" s="563" t="s">
        <v>355</v>
      </c>
      <c r="B393" s="565" t="s">
        <v>416</v>
      </c>
      <c r="C393" s="176" t="s">
        <v>384</v>
      </c>
      <c r="D393" s="376">
        <v>0.86599999999999999</v>
      </c>
      <c r="E393" s="384" t="s">
        <v>418</v>
      </c>
      <c r="F393" s="348">
        <v>0.89200000000000002</v>
      </c>
      <c r="G393" s="298" t="s">
        <v>44</v>
      </c>
    </row>
    <row r="394" spans="1:7" ht="20.149999999999999" customHeight="1" x14ac:dyDescent="0.35">
      <c r="A394" s="557" t="s">
        <v>355</v>
      </c>
      <c r="B394" s="446" t="s">
        <v>419</v>
      </c>
      <c r="C394" s="179" t="s">
        <v>420</v>
      </c>
      <c r="D394" s="386">
        <v>48</v>
      </c>
      <c r="E394" s="383" t="s">
        <v>421</v>
      </c>
      <c r="F394" s="383" t="s">
        <v>863</v>
      </c>
      <c r="G394" s="298" t="s">
        <v>41</v>
      </c>
    </row>
    <row r="395" spans="1:7" ht="20.149999999999999" customHeight="1" x14ac:dyDescent="0.35">
      <c r="A395" s="557" t="s">
        <v>355</v>
      </c>
      <c r="B395" s="566" t="s">
        <v>419</v>
      </c>
      <c r="C395" s="176" t="s">
        <v>366</v>
      </c>
      <c r="D395" s="375">
        <v>0.61</v>
      </c>
      <c r="E395" s="375">
        <v>0.63</v>
      </c>
      <c r="F395" s="374">
        <v>0.61</v>
      </c>
      <c r="G395" s="298" t="s">
        <v>44</v>
      </c>
    </row>
    <row r="396" spans="1:7" ht="20.149999999999999" customHeight="1" x14ac:dyDescent="0.35">
      <c r="A396" s="557" t="s">
        <v>355</v>
      </c>
      <c r="B396" s="566" t="s">
        <v>419</v>
      </c>
      <c r="C396" s="176" t="s">
        <v>369</v>
      </c>
      <c r="D396" s="375">
        <v>0.35</v>
      </c>
      <c r="E396" s="375">
        <v>0.31</v>
      </c>
      <c r="F396" s="375">
        <v>0.41</v>
      </c>
      <c r="G396" s="298" t="s">
        <v>44</v>
      </c>
    </row>
    <row r="397" spans="1:7" ht="20.149999999999999" customHeight="1" x14ac:dyDescent="0.35">
      <c r="A397" s="557" t="s">
        <v>355</v>
      </c>
      <c r="B397" s="566" t="s">
        <v>419</v>
      </c>
      <c r="C397" s="176" t="s">
        <v>422</v>
      </c>
      <c r="D397" s="375">
        <v>0.02</v>
      </c>
      <c r="E397" s="376" t="s">
        <v>81</v>
      </c>
      <c r="F397" s="376" t="s">
        <v>81</v>
      </c>
      <c r="G397" s="298" t="s">
        <v>44</v>
      </c>
    </row>
    <row r="398" spans="1:7" ht="20.149999999999999" customHeight="1" x14ac:dyDescent="0.35">
      <c r="A398" s="557" t="s">
        <v>355</v>
      </c>
      <c r="B398" s="211" t="s">
        <v>423</v>
      </c>
      <c r="C398" s="179" t="s">
        <v>424</v>
      </c>
      <c r="D398" s="385">
        <v>28940</v>
      </c>
      <c r="E398" s="383" t="s">
        <v>425</v>
      </c>
      <c r="F398" s="383" t="s">
        <v>864</v>
      </c>
      <c r="G398" s="298" t="s">
        <v>41</v>
      </c>
    </row>
    <row r="399" spans="1:7" ht="20.149999999999999" customHeight="1" x14ac:dyDescent="0.35">
      <c r="A399" s="557" t="s">
        <v>355</v>
      </c>
      <c r="B399" s="567" t="s">
        <v>423</v>
      </c>
      <c r="C399" s="210" t="s">
        <v>426</v>
      </c>
      <c r="D399" s="385">
        <v>14716</v>
      </c>
      <c r="E399" s="383" t="s">
        <v>427</v>
      </c>
      <c r="F399" s="383" t="s">
        <v>865</v>
      </c>
      <c r="G399" s="298" t="s">
        <v>41</v>
      </c>
    </row>
    <row r="400" spans="1:7" ht="20.149999999999999" customHeight="1" x14ac:dyDescent="0.35">
      <c r="A400" s="557" t="s">
        <v>355</v>
      </c>
      <c r="B400" s="567" t="s">
        <v>423</v>
      </c>
      <c r="C400" s="210" t="s">
        <v>428</v>
      </c>
      <c r="D400" s="376">
        <v>0.51</v>
      </c>
      <c r="E400" s="382" t="s">
        <v>429</v>
      </c>
      <c r="F400" s="382">
        <v>0.5</v>
      </c>
      <c r="G400" s="298" t="s">
        <v>44</v>
      </c>
    </row>
    <row r="401" spans="1:7" ht="20.149999999999999" customHeight="1" x14ac:dyDescent="0.35">
      <c r="A401" s="557" t="s">
        <v>355</v>
      </c>
      <c r="B401" s="567" t="s">
        <v>423</v>
      </c>
      <c r="C401" s="212" t="s">
        <v>364</v>
      </c>
      <c r="D401" s="385">
        <v>6372</v>
      </c>
      <c r="E401" s="383" t="s">
        <v>430</v>
      </c>
      <c r="F401" s="383" t="s">
        <v>866</v>
      </c>
      <c r="G401" s="298" t="s">
        <v>41</v>
      </c>
    </row>
    <row r="402" spans="1:7" ht="20.149999999999999" customHeight="1" x14ac:dyDescent="0.35">
      <c r="A402" s="557" t="s">
        <v>355</v>
      </c>
      <c r="B402" s="567" t="s">
        <v>423</v>
      </c>
      <c r="C402" s="212" t="s">
        <v>366</v>
      </c>
      <c r="D402" s="385">
        <v>8344</v>
      </c>
      <c r="E402" s="383" t="s">
        <v>431</v>
      </c>
      <c r="F402" s="383" t="s">
        <v>867</v>
      </c>
      <c r="G402" s="298" t="s">
        <v>41</v>
      </c>
    </row>
    <row r="403" spans="1:7" ht="20.149999999999999" customHeight="1" x14ac:dyDescent="0.35">
      <c r="A403" s="442" t="s">
        <v>355</v>
      </c>
      <c r="B403" s="568" t="s">
        <v>423</v>
      </c>
      <c r="C403" s="210" t="s">
        <v>432</v>
      </c>
      <c r="D403" s="385">
        <v>14224</v>
      </c>
      <c r="E403" s="383" t="s">
        <v>388</v>
      </c>
      <c r="F403" s="383" t="s">
        <v>868</v>
      </c>
      <c r="G403" s="298" t="s">
        <v>41</v>
      </c>
    </row>
    <row r="404" spans="1:7" ht="20.149999999999999" customHeight="1" x14ac:dyDescent="0.35">
      <c r="A404" s="439" t="s">
        <v>4</v>
      </c>
      <c r="B404" s="440" t="s">
        <v>64</v>
      </c>
      <c r="C404" s="123"/>
      <c r="D404" s="342"/>
      <c r="E404" s="342"/>
      <c r="F404" s="259"/>
      <c r="G404" s="259"/>
    </row>
    <row r="405" spans="1:7" ht="20.149999999999999" customHeight="1" x14ac:dyDescent="0.35">
      <c r="A405" s="111" t="s">
        <v>19</v>
      </c>
      <c r="B405" s="213" t="s">
        <v>433</v>
      </c>
      <c r="C405" s="179" t="s">
        <v>434</v>
      </c>
      <c r="D405" s="382">
        <v>0.89</v>
      </c>
      <c r="E405" s="387">
        <v>0.87</v>
      </c>
      <c r="F405" s="387">
        <v>0.88</v>
      </c>
      <c r="G405" s="299" t="s">
        <v>44</v>
      </c>
    </row>
    <row r="406" spans="1:7" ht="20.149999999999999" customHeight="1" x14ac:dyDescent="0.35">
      <c r="A406" s="563" t="s">
        <v>19</v>
      </c>
      <c r="B406" s="569" t="s">
        <v>433</v>
      </c>
      <c r="C406" s="179" t="s">
        <v>435</v>
      </c>
      <c r="D406" s="382">
        <v>0.83</v>
      </c>
      <c r="E406" s="387">
        <v>0.85</v>
      </c>
      <c r="F406" s="387">
        <v>0.86</v>
      </c>
      <c r="G406" s="300" t="s">
        <v>44</v>
      </c>
    </row>
    <row r="407" spans="1:7" ht="20.149999999999999" customHeight="1" x14ac:dyDescent="0.35">
      <c r="A407" s="563" t="s">
        <v>19</v>
      </c>
      <c r="B407" s="214" t="s">
        <v>436</v>
      </c>
      <c r="C407" s="176" t="s">
        <v>366</v>
      </c>
      <c r="D407" s="375">
        <v>0.88</v>
      </c>
      <c r="E407" s="387">
        <v>0.87</v>
      </c>
      <c r="F407" s="387">
        <v>0.87</v>
      </c>
      <c r="G407" s="300" t="s">
        <v>44</v>
      </c>
    </row>
    <row r="408" spans="1:7" ht="20.149999999999999" customHeight="1" x14ac:dyDescent="0.35">
      <c r="A408" s="563" t="s">
        <v>19</v>
      </c>
      <c r="B408" s="570" t="s">
        <v>436</v>
      </c>
      <c r="C408" s="176" t="s">
        <v>364</v>
      </c>
      <c r="D408" s="375">
        <v>0.9</v>
      </c>
      <c r="E408" s="387">
        <v>0.88</v>
      </c>
      <c r="F408" s="387">
        <v>0.89</v>
      </c>
      <c r="G408" s="300" t="s">
        <v>44</v>
      </c>
    </row>
    <row r="409" spans="1:7" ht="20.149999999999999" customHeight="1" x14ac:dyDescent="0.35">
      <c r="A409" s="563" t="s">
        <v>19</v>
      </c>
      <c r="B409" s="214" t="s">
        <v>437</v>
      </c>
      <c r="C409" s="215" t="s">
        <v>438</v>
      </c>
      <c r="D409" s="375">
        <v>0.91</v>
      </c>
      <c r="E409" s="387">
        <v>0.91</v>
      </c>
      <c r="F409" s="387">
        <v>0.91</v>
      </c>
      <c r="G409" s="300" t="s">
        <v>44</v>
      </c>
    </row>
    <row r="410" spans="1:7" ht="20.149999999999999" customHeight="1" x14ac:dyDescent="0.35">
      <c r="A410" s="563" t="s">
        <v>19</v>
      </c>
      <c r="B410" s="571" t="s">
        <v>437</v>
      </c>
      <c r="C410" s="215" t="s">
        <v>439</v>
      </c>
      <c r="D410" s="375">
        <v>0.89</v>
      </c>
      <c r="E410" s="387">
        <v>0.88</v>
      </c>
      <c r="F410" s="387">
        <v>0.88</v>
      </c>
      <c r="G410" s="300" t="s">
        <v>44</v>
      </c>
    </row>
    <row r="411" spans="1:7" ht="20.149999999999999" customHeight="1" x14ac:dyDescent="0.35">
      <c r="A411" s="563" t="s">
        <v>19</v>
      </c>
      <c r="B411" s="571" t="s">
        <v>437</v>
      </c>
      <c r="C411" s="215" t="s">
        <v>440</v>
      </c>
      <c r="D411" s="375">
        <v>0.88</v>
      </c>
      <c r="E411" s="387">
        <v>0.87</v>
      </c>
      <c r="F411" s="387">
        <v>0.87</v>
      </c>
      <c r="G411" s="300" t="s">
        <v>44</v>
      </c>
    </row>
    <row r="412" spans="1:7" ht="20.149999999999999" customHeight="1" x14ac:dyDescent="0.35">
      <c r="A412" s="563" t="s">
        <v>19</v>
      </c>
      <c r="B412" s="570" t="s">
        <v>437</v>
      </c>
      <c r="C412" s="215" t="s">
        <v>441</v>
      </c>
      <c r="D412" s="375">
        <v>0.91</v>
      </c>
      <c r="E412" s="387">
        <v>0.89</v>
      </c>
      <c r="F412" s="387">
        <v>0.89</v>
      </c>
      <c r="G412" s="300" t="s">
        <v>44</v>
      </c>
    </row>
    <row r="413" spans="1:7" ht="20.149999999999999" customHeight="1" x14ac:dyDescent="0.35">
      <c r="A413" s="563" t="s">
        <v>19</v>
      </c>
      <c r="B413" s="214" t="s">
        <v>442</v>
      </c>
      <c r="C413" s="215" t="s">
        <v>382</v>
      </c>
      <c r="D413" s="375">
        <v>0.89</v>
      </c>
      <c r="E413" s="387">
        <v>0.89</v>
      </c>
      <c r="F413" s="387">
        <v>0.89</v>
      </c>
      <c r="G413" s="300" t="s">
        <v>44</v>
      </c>
    </row>
    <row r="414" spans="1:7" ht="20.149999999999999" customHeight="1" x14ac:dyDescent="0.35">
      <c r="A414" s="563" t="s">
        <v>19</v>
      </c>
      <c r="B414" s="572" t="s">
        <v>442</v>
      </c>
      <c r="C414" s="215" t="s">
        <v>384</v>
      </c>
      <c r="D414" s="389">
        <v>0.89</v>
      </c>
      <c r="E414" s="390">
        <v>0.87</v>
      </c>
      <c r="F414" s="390">
        <v>0.87</v>
      </c>
      <c r="G414" s="301" t="s">
        <v>44</v>
      </c>
    </row>
    <row r="415" spans="1:7" ht="20.149999999999999" customHeight="1" x14ac:dyDescent="0.35">
      <c r="A415" s="563" t="s">
        <v>19</v>
      </c>
      <c r="B415" s="216" t="s">
        <v>443</v>
      </c>
      <c r="C415" s="217" t="s">
        <v>444</v>
      </c>
      <c r="D415" s="391">
        <v>88</v>
      </c>
      <c r="E415" s="392">
        <v>82</v>
      </c>
      <c r="F415" s="622">
        <v>83</v>
      </c>
      <c r="G415" s="302" t="s">
        <v>445</v>
      </c>
    </row>
    <row r="416" spans="1:7" ht="20.149999999999999" customHeight="1" x14ac:dyDescent="0.35">
      <c r="A416" s="563" t="s">
        <v>19</v>
      </c>
      <c r="B416" s="573" t="s">
        <v>443</v>
      </c>
      <c r="C416" s="179" t="s">
        <v>446</v>
      </c>
      <c r="D416" s="637">
        <v>0.83</v>
      </c>
      <c r="E416" s="638">
        <v>0.85</v>
      </c>
      <c r="F416" s="382">
        <v>0.86</v>
      </c>
      <c r="G416" s="300" t="s">
        <v>41</v>
      </c>
    </row>
    <row r="417" spans="1:7" ht="20.149999999999999" customHeight="1" x14ac:dyDescent="0.35">
      <c r="A417" s="563" t="s">
        <v>19</v>
      </c>
      <c r="B417" s="573" t="s">
        <v>443</v>
      </c>
      <c r="C417" s="176" t="s">
        <v>447</v>
      </c>
      <c r="D417" s="382">
        <v>0.89</v>
      </c>
      <c r="E417" s="387">
        <v>0.85</v>
      </c>
      <c r="F417" s="387">
        <v>0.86</v>
      </c>
      <c r="G417" s="300" t="s">
        <v>44</v>
      </c>
    </row>
    <row r="418" spans="1:7" ht="20.149999999999999" customHeight="1" x14ac:dyDescent="0.35">
      <c r="A418" s="563" t="s">
        <v>19</v>
      </c>
      <c r="B418" s="573" t="s">
        <v>443</v>
      </c>
      <c r="C418" s="176" t="s">
        <v>448</v>
      </c>
      <c r="D418" s="382">
        <v>0.09</v>
      </c>
      <c r="E418" s="387">
        <v>0.12</v>
      </c>
      <c r="F418" s="387">
        <v>0.11</v>
      </c>
      <c r="G418" s="300" t="s">
        <v>44</v>
      </c>
    </row>
    <row r="419" spans="1:7" ht="20.149999999999999" customHeight="1" x14ac:dyDescent="0.35">
      <c r="A419" s="574" t="s">
        <v>19</v>
      </c>
      <c r="B419" s="575" t="s">
        <v>443</v>
      </c>
      <c r="C419" s="176" t="s">
        <v>449</v>
      </c>
      <c r="D419" s="393">
        <v>0.02</v>
      </c>
      <c r="E419" s="394">
        <v>0.03</v>
      </c>
      <c r="F419" s="394">
        <v>0.03</v>
      </c>
      <c r="G419" s="303" t="s">
        <v>44</v>
      </c>
    </row>
    <row r="420" spans="1:7" ht="20.149999999999999" customHeight="1" x14ac:dyDescent="0.35">
      <c r="A420" s="439" t="s">
        <v>4</v>
      </c>
      <c r="B420" s="440" t="s">
        <v>64</v>
      </c>
      <c r="C420" s="123"/>
      <c r="D420" s="342"/>
      <c r="E420" s="342"/>
      <c r="F420" s="259"/>
      <c r="G420" s="259"/>
    </row>
    <row r="421" spans="1:7" ht="20.149999999999999" customHeight="1" x14ac:dyDescent="0.35">
      <c r="A421" s="111" t="s">
        <v>21</v>
      </c>
      <c r="B421" s="218" t="s">
        <v>450</v>
      </c>
      <c r="C421" s="179" t="s">
        <v>451</v>
      </c>
      <c r="D421" s="395">
        <v>2419298</v>
      </c>
      <c r="E421" s="395">
        <v>2994323</v>
      </c>
      <c r="F421" s="395">
        <v>1993667</v>
      </c>
      <c r="G421" s="304" t="s">
        <v>41</v>
      </c>
    </row>
    <row r="422" spans="1:7" ht="20.149999999999999" customHeight="1" x14ac:dyDescent="0.35">
      <c r="A422" s="563" t="s">
        <v>21</v>
      </c>
      <c r="B422" s="571" t="s">
        <v>450</v>
      </c>
      <c r="C422" s="176" t="s">
        <v>452</v>
      </c>
      <c r="D422" s="396">
        <v>254618</v>
      </c>
      <c r="E422" s="397">
        <v>175231</v>
      </c>
      <c r="F422" s="397">
        <v>243939</v>
      </c>
      <c r="G422" s="305" t="s">
        <v>41</v>
      </c>
    </row>
    <row r="423" spans="1:7" ht="20.149999999999999" customHeight="1" x14ac:dyDescent="0.35">
      <c r="A423" s="563" t="s">
        <v>21</v>
      </c>
      <c r="B423" s="571" t="s">
        <v>450</v>
      </c>
      <c r="C423" s="176" t="s">
        <v>453</v>
      </c>
      <c r="D423" s="396">
        <v>2164680</v>
      </c>
      <c r="E423" s="397">
        <v>2819092</v>
      </c>
      <c r="F423" s="397">
        <v>1749728</v>
      </c>
      <c r="G423" s="305" t="s">
        <v>41</v>
      </c>
    </row>
    <row r="424" spans="1:7" ht="20.149999999999999" customHeight="1" x14ac:dyDescent="0.35">
      <c r="A424" s="563" t="s">
        <v>21</v>
      </c>
      <c r="B424" s="571" t="s">
        <v>450</v>
      </c>
      <c r="C424" s="179" t="s">
        <v>454</v>
      </c>
      <c r="D424" s="396">
        <v>99327</v>
      </c>
      <c r="E424" s="397">
        <v>90097</v>
      </c>
      <c r="F424" s="397">
        <v>84867</v>
      </c>
      <c r="G424" s="305" t="s">
        <v>41</v>
      </c>
    </row>
    <row r="425" spans="1:7" ht="20.149999999999999" customHeight="1" x14ac:dyDescent="0.35">
      <c r="A425" s="563" t="s">
        <v>21</v>
      </c>
      <c r="B425" s="570" t="s">
        <v>450</v>
      </c>
      <c r="C425" s="176" t="s">
        <v>455</v>
      </c>
      <c r="D425" s="396">
        <f>(D421/D424)</f>
        <v>24.356901950124335</v>
      </c>
      <c r="E425" s="397">
        <f>(E421/E424)</f>
        <v>33.234436218742026</v>
      </c>
      <c r="F425" s="397">
        <v>23</v>
      </c>
      <c r="G425" s="306" t="s">
        <v>110</v>
      </c>
    </row>
    <row r="426" spans="1:7" ht="20.149999999999999" customHeight="1" x14ac:dyDescent="0.35">
      <c r="A426" s="563" t="s">
        <v>21</v>
      </c>
      <c r="B426" s="219" t="s">
        <v>456</v>
      </c>
      <c r="C426" s="179" t="s">
        <v>457</v>
      </c>
      <c r="D426" s="396">
        <f>(D427*D424)/1000000</f>
        <v>156.00000638999998</v>
      </c>
      <c r="E426" s="397">
        <v>119.8</v>
      </c>
      <c r="F426" s="616">
        <v>119.5</v>
      </c>
      <c r="G426" s="306" t="s">
        <v>46</v>
      </c>
    </row>
    <row r="427" spans="1:7" ht="20.149999999999999" customHeight="1" x14ac:dyDescent="0.35">
      <c r="A427" s="563" t="s">
        <v>21</v>
      </c>
      <c r="B427" s="527" t="s">
        <v>456</v>
      </c>
      <c r="C427" s="176" t="s">
        <v>458</v>
      </c>
      <c r="D427" s="397">
        <v>1570.57</v>
      </c>
      <c r="E427" s="397">
        <v>1329.6780136963496</v>
      </c>
      <c r="F427" s="616">
        <v>1408</v>
      </c>
      <c r="G427" s="306" t="s">
        <v>459</v>
      </c>
    </row>
    <row r="428" spans="1:7" ht="20.149999999999999" customHeight="1" x14ac:dyDescent="0.35">
      <c r="A428" s="563" t="s">
        <v>21</v>
      </c>
      <c r="B428" s="220" t="s">
        <v>460</v>
      </c>
      <c r="C428" s="179" t="s">
        <v>461</v>
      </c>
      <c r="D428" s="397">
        <v>1264.68</v>
      </c>
      <c r="E428" s="397">
        <v>1349.8879999999999</v>
      </c>
      <c r="F428" s="397">
        <v>1020.474</v>
      </c>
      <c r="G428" s="306" t="s">
        <v>462</v>
      </c>
    </row>
    <row r="429" spans="1:7" ht="20.149999999999999" customHeight="1" x14ac:dyDescent="0.35">
      <c r="A429" s="563" t="s">
        <v>21</v>
      </c>
      <c r="B429" s="576" t="s">
        <v>460</v>
      </c>
      <c r="C429" s="176" t="s">
        <v>463</v>
      </c>
      <c r="D429" s="398">
        <v>12.7</v>
      </c>
      <c r="E429" s="398">
        <v>15</v>
      </c>
      <c r="F429" s="623">
        <v>12</v>
      </c>
      <c r="G429" s="306" t="s">
        <v>464</v>
      </c>
    </row>
    <row r="430" spans="1:7" ht="20.149999999999999" customHeight="1" x14ac:dyDescent="0.35">
      <c r="A430" s="563" t="s">
        <v>21</v>
      </c>
      <c r="B430" s="221" t="s">
        <v>465</v>
      </c>
      <c r="C430" s="176" t="s">
        <v>466</v>
      </c>
      <c r="D430" s="398">
        <v>11.9</v>
      </c>
      <c r="E430" s="398">
        <v>13.86347182876928</v>
      </c>
      <c r="F430" s="623">
        <v>19</v>
      </c>
      <c r="G430" s="306" t="s">
        <v>464</v>
      </c>
    </row>
    <row r="431" spans="1:7" ht="20.149999999999999" customHeight="1" x14ac:dyDescent="0.35">
      <c r="A431" s="563" t="s">
        <v>21</v>
      </c>
      <c r="B431" s="577" t="s">
        <v>465</v>
      </c>
      <c r="C431" s="176" t="s">
        <v>467</v>
      </c>
      <c r="D431" s="398">
        <v>13</v>
      </c>
      <c r="E431" s="398">
        <v>15.069416498993963</v>
      </c>
      <c r="F431" s="624">
        <v>10.5</v>
      </c>
      <c r="G431" s="306" t="s">
        <v>464</v>
      </c>
    </row>
    <row r="432" spans="1:7" ht="20.149999999999999" customHeight="1" x14ac:dyDescent="0.35">
      <c r="A432" s="563" t="s">
        <v>21</v>
      </c>
      <c r="B432" s="576" t="s">
        <v>465</v>
      </c>
      <c r="C432" s="176" t="s">
        <v>468</v>
      </c>
      <c r="D432" s="398">
        <v>11.2</v>
      </c>
      <c r="E432" s="398">
        <v>15.921958423264796</v>
      </c>
      <c r="F432" s="624">
        <v>14.28</v>
      </c>
      <c r="G432" s="306" t="s">
        <v>464</v>
      </c>
    </row>
    <row r="433" spans="1:7" ht="20.149999999999999" customHeight="1" x14ac:dyDescent="0.35">
      <c r="A433" s="563" t="s">
        <v>21</v>
      </c>
      <c r="B433" s="221" t="s">
        <v>469</v>
      </c>
      <c r="C433" s="176" t="s">
        <v>364</v>
      </c>
      <c r="D433" s="399">
        <v>12</v>
      </c>
      <c r="E433" s="400">
        <v>16.084283338066452</v>
      </c>
      <c r="F433" s="625">
        <v>11</v>
      </c>
      <c r="G433" s="306" t="s">
        <v>464</v>
      </c>
    </row>
    <row r="434" spans="1:7" ht="20.149999999999999" customHeight="1" x14ac:dyDescent="0.35">
      <c r="A434" s="563" t="s">
        <v>21</v>
      </c>
      <c r="B434" s="576" t="s">
        <v>469</v>
      </c>
      <c r="C434" s="176" t="s">
        <v>366</v>
      </c>
      <c r="D434" s="399">
        <v>13</v>
      </c>
      <c r="E434" s="400">
        <v>13.651437535233706</v>
      </c>
      <c r="F434" s="625">
        <v>13</v>
      </c>
      <c r="G434" s="306" t="s">
        <v>464</v>
      </c>
    </row>
    <row r="435" spans="1:7" ht="20.149999999999999" customHeight="1" x14ac:dyDescent="0.35">
      <c r="A435" s="563" t="s">
        <v>21</v>
      </c>
      <c r="B435" s="221" t="s">
        <v>470</v>
      </c>
      <c r="C435" s="176" t="s">
        <v>371</v>
      </c>
      <c r="D435" s="398">
        <v>12.39</v>
      </c>
      <c r="E435" s="400">
        <v>14.465636600782583</v>
      </c>
      <c r="F435" s="625">
        <v>12</v>
      </c>
      <c r="G435" s="306" t="s">
        <v>464</v>
      </c>
    </row>
    <row r="436" spans="1:7" ht="20.149999999999999" customHeight="1" x14ac:dyDescent="0.35">
      <c r="A436" s="563" t="s">
        <v>21</v>
      </c>
      <c r="B436" s="577" t="s">
        <v>470</v>
      </c>
      <c r="C436" s="176" t="s">
        <v>369</v>
      </c>
      <c r="D436" s="398">
        <v>14.12</v>
      </c>
      <c r="E436" s="400">
        <v>16.451353874883285</v>
      </c>
      <c r="F436" s="625">
        <v>12</v>
      </c>
      <c r="G436" s="306" t="s">
        <v>464</v>
      </c>
    </row>
    <row r="437" spans="1:7" ht="20.149999999999999" customHeight="1" x14ac:dyDescent="0.35">
      <c r="A437" s="563" t="s">
        <v>21</v>
      </c>
      <c r="B437" s="577" t="s">
        <v>470</v>
      </c>
      <c r="C437" s="176" t="s">
        <v>373</v>
      </c>
      <c r="D437" s="398">
        <v>11.02</v>
      </c>
      <c r="E437" s="400">
        <v>12.593465909090909</v>
      </c>
      <c r="F437" s="625">
        <v>11</v>
      </c>
      <c r="G437" s="306" t="s">
        <v>464</v>
      </c>
    </row>
    <row r="438" spans="1:7" ht="20.149999999999999" customHeight="1" x14ac:dyDescent="0.35">
      <c r="A438" s="563" t="s">
        <v>21</v>
      </c>
      <c r="B438" s="221" t="s">
        <v>471</v>
      </c>
      <c r="C438" s="176" t="s">
        <v>375</v>
      </c>
      <c r="D438" s="351" t="s">
        <v>81</v>
      </c>
      <c r="E438" s="398">
        <v>17.3716148445336</v>
      </c>
      <c r="F438" s="624">
        <v>12.5</v>
      </c>
      <c r="G438" s="306" t="s">
        <v>41</v>
      </c>
    </row>
    <row r="439" spans="1:7" ht="20.149999999999999" customHeight="1" x14ac:dyDescent="0.35">
      <c r="A439" s="563" t="s">
        <v>21</v>
      </c>
      <c r="B439" s="578" t="s">
        <v>472</v>
      </c>
      <c r="C439" s="176" t="s">
        <v>473</v>
      </c>
      <c r="D439" s="351" t="s">
        <v>81</v>
      </c>
      <c r="E439" s="398">
        <v>13.721049314636836</v>
      </c>
      <c r="F439" s="623">
        <v>12</v>
      </c>
      <c r="G439" s="306" t="s">
        <v>41</v>
      </c>
    </row>
    <row r="440" spans="1:7" ht="20.149999999999999" customHeight="1" x14ac:dyDescent="0.35">
      <c r="A440" s="563" t="s">
        <v>21</v>
      </c>
      <c r="B440" s="578" t="s">
        <v>472</v>
      </c>
      <c r="C440" s="176" t="s">
        <v>379</v>
      </c>
      <c r="D440" s="351" t="s">
        <v>81</v>
      </c>
      <c r="E440" s="398">
        <v>8.6573344998541852</v>
      </c>
      <c r="F440" s="623">
        <v>9</v>
      </c>
      <c r="G440" s="306" t="s">
        <v>41</v>
      </c>
    </row>
    <row r="441" spans="1:7" ht="20.149999999999999" customHeight="1" x14ac:dyDescent="0.35">
      <c r="A441" s="563" t="s">
        <v>21</v>
      </c>
      <c r="B441" s="221" t="s">
        <v>474</v>
      </c>
      <c r="C441" s="176" t="s">
        <v>468</v>
      </c>
      <c r="D441" s="396">
        <v>7737</v>
      </c>
      <c r="E441" s="397">
        <v>8803</v>
      </c>
      <c r="F441" s="397">
        <v>6674</v>
      </c>
      <c r="G441" s="306" t="s">
        <v>41</v>
      </c>
    </row>
    <row r="442" spans="1:7" ht="20.149999999999999" customHeight="1" x14ac:dyDescent="0.35">
      <c r="A442" s="563" t="s">
        <v>21</v>
      </c>
      <c r="B442" s="136" t="s">
        <v>475</v>
      </c>
      <c r="C442" s="176" t="s">
        <v>467</v>
      </c>
      <c r="D442" s="396">
        <v>77434</v>
      </c>
      <c r="E442" s="397">
        <v>68586</v>
      </c>
      <c r="F442" s="397">
        <v>65780</v>
      </c>
      <c r="G442" s="306" t="s">
        <v>41</v>
      </c>
    </row>
    <row r="443" spans="1:7" ht="20.149999999999999" customHeight="1" x14ac:dyDescent="0.35">
      <c r="A443" s="563" t="s">
        <v>21</v>
      </c>
      <c r="B443" s="136" t="s">
        <v>475</v>
      </c>
      <c r="C443" s="176" t="s">
        <v>466</v>
      </c>
      <c r="D443" s="396">
        <v>14156</v>
      </c>
      <c r="E443" s="397">
        <v>12708</v>
      </c>
      <c r="F443" s="397">
        <v>12413</v>
      </c>
      <c r="G443" s="306" t="s">
        <v>41</v>
      </c>
    </row>
    <row r="444" spans="1:7" ht="20.149999999999999" customHeight="1" x14ac:dyDescent="0.35">
      <c r="A444" s="563" t="s">
        <v>21</v>
      </c>
      <c r="B444" s="221" t="s">
        <v>476</v>
      </c>
      <c r="C444" s="176" t="s">
        <v>366</v>
      </c>
      <c r="D444" s="351" t="s">
        <v>81</v>
      </c>
      <c r="E444" s="397">
        <v>49298</v>
      </c>
      <c r="F444" s="397">
        <v>46198</v>
      </c>
      <c r="G444" s="306" t="s">
        <v>41</v>
      </c>
    </row>
    <row r="445" spans="1:7" ht="20.149999999999999" customHeight="1" x14ac:dyDescent="0.35">
      <c r="A445" s="563" t="s">
        <v>21</v>
      </c>
      <c r="B445" s="569" t="s">
        <v>476</v>
      </c>
      <c r="C445" s="176" t="s">
        <v>364</v>
      </c>
      <c r="D445" s="351" t="s">
        <v>81</v>
      </c>
      <c r="E445" s="397">
        <v>40799</v>
      </c>
      <c r="F445" s="397">
        <v>38631</v>
      </c>
      <c r="G445" s="306" t="s">
        <v>41</v>
      </c>
    </row>
    <row r="446" spans="1:7" ht="20.149999999999999" customHeight="1" x14ac:dyDescent="0.35">
      <c r="A446" s="563" t="s">
        <v>21</v>
      </c>
      <c r="B446" s="221" t="s">
        <v>477</v>
      </c>
      <c r="C446" s="176" t="s">
        <v>371</v>
      </c>
      <c r="D446" s="351" t="s">
        <v>81</v>
      </c>
      <c r="E446" s="397">
        <v>59802</v>
      </c>
      <c r="F446" s="397">
        <v>57282</v>
      </c>
      <c r="G446" s="306" t="s">
        <v>41</v>
      </c>
    </row>
    <row r="447" spans="1:7" ht="20.149999999999999" customHeight="1" x14ac:dyDescent="0.35">
      <c r="A447" s="563" t="s">
        <v>21</v>
      </c>
      <c r="B447" s="571" t="s">
        <v>477</v>
      </c>
      <c r="C447" s="176" t="s">
        <v>369</v>
      </c>
      <c r="D447" s="351" t="s">
        <v>81</v>
      </c>
      <c r="E447" s="397">
        <v>26775</v>
      </c>
      <c r="F447" s="397">
        <v>24848</v>
      </c>
      <c r="G447" s="306" t="s">
        <v>41</v>
      </c>
    </row>
    <row r="448" spans="1:7" ht="20.149999999999999" customHeight="1" x14ac:dyDescent="0.35">
      <c r="A448" s="563" t="s">
        <v>21</v>
      </c>
      <c r="B448" s="571" t="s">
        <v>477</v>
      </c>
      <c r="C448" s="176" t="s">
        <v>373</v>
      </c>
      <c r="D448" s="351" t="s">
        <v>81</v>
      </c>
      <c r="E448" s="397">
        <v>3520</v>
      </c>
      <c r="F448" s="397">
        <v>2737</v>
      </c>
      <c r="G448" s="306" t="s">
        <v>41</v>
      </c>
    </row>
    <row r="449" spans="1:7" ht="20.149999999999999" customHeight="1" x14ac:dyDescent="0.35">
      <c r="A449" s="563" t="s">
        <v>21</v>
      </c>
      <c r="B449" s="221" t="s">
        <v>472</v>
      </c>
      <c r="C449" s="176" t="s">
        <v>375</v>
      </c>
      <c r="D449" s="351" t="s">
        <v>81</v>
      </c>
      <c r="E449" s="397">
        <v>35892</v>
      </c>
      <c r="F449" s="397">
        <v>32388</v>
      </c>
      <c r="G449" s="306" t="s">
        <v>41</v>
      </c>
    </row>
    <row r="450" spans="1:7" ht="20.149999999999999" customHeight="1" x14ac:dyDescent="0.35">
      <c r="A450" s="563" t="s">
        <v>21</v>
      </c>
      <c r="B450" s="578" t="s">
        <v>472</v>
      </c>
      <c r="C450" s="176" t="s">
        <v>473</v>
      </c>
      <c r="D450" s="351" t="s">
        <v>81</v>
      </c>
      <c r="E450" s="397">
        <v>50776</v>
      </c>
      <c r="F450" s="397">
        <v>49005</v>
      </c>
      <c r="G450" s="306" t="s">
        <v>41</v>
      </c>
    </row>
    <row r="451" spans="1:7" ht="20.149999999999999" customHeight="1" x14ac:dyDescent="0.35">
      <c r="A451" s="563" t="s">
        <v>21</v>
      </c>
      <c r="B451" s="578" t="s">
        <v>472</v>
      </c>
      <c r="C451" s="176" t="s">
        <v>379</v>
      </c>
      <c r="D451" s="351" t="s">
        <v>81</v>
      </c>
      <c r="E451" s="397">
        <v>3429</v>
      </c>
      <c r="F451" s="397">
        <v>3474</v>
      </c>
      <c r="G451" s="306" t="s">
        <v>41</v>
      </c>
    </row>
    <row r="452" spans="1:7" ht="20.149999999999999" customHeight="1" x14ac:dyDescent="0.35">
      <c r="A452" s="563" t="s">
        <v>21</v>
      </c>
      <c r="B452" s="222" t="s">
        <v>478</v>
      </c>
      <c r="C452" s="209" t="s">
        <v>479</v>
      </c>
      <c r="D452" s="396">
        <v>7928</v>
      </c>
      <c r="E452" s="397">
        <v>7946</v>
      </c>
      <c r="F452" s="397">
        <v>10595</v>
      </c>
      <c r="G452" s="306" t="s">
        <v>41</v>
      </c>
    </row>
    <row r="453" spans="1:7" ht="20.149999999999999" customHeight="1" x14ac:dyDescent="0.35">
      <c r="A453" s="563" t="s">
        <v>21</v>
      </c>
      <c r="B453" s="579" t="s">
        <v>478</v>
      </c>
      <c r="C453" s="210" t="s">
        <v>480</v>
      </c>
      <c r="D453" s="396">
        <v>5500</v>
      </c>
      <c r="E453" s="397">
        <v>5500</v>
      </c>
      <c r="F453" s="397">
        <v>5500</v>
      </c>
      <c r="G453" s="306" t="s">
        <v>41</v>
      </c>
    </row>
    <row r="454" spans="1:7" ht="20.149999999999999" customHeight="1" x14ac:dyDescent="0.35">
      <c r="A454" s="563" t="s">
        <v>21</v>
      </c>
      <c r="B454" s="579" t="s">
        <v>478</v>
      </c>
      <c r="C454" s="210" t="s">
        <v>481</v>
      </c>
      <c r="D454" s="396">
        <v>109</v>
      </c>
      <c r="E454" s="397">
        <v>117</v>
      </c>
      <c r="F454" s="397">
        <v>551</v>
      </c>
      <c r="G454" s="306" t="s">
        <v>41</v>
      </c>
    </row>
    <row r="455" spans="1:7" ht="20.149999999999999" customHeight="1" x14ac:dyDescent="0.35">
      <c r="A455" s="563" t="s">
        <v>21</v>
      </c>
      <c r="B455" s="579" t="s">
        <v>478</v>
      </c>
      <c r="C455" s="210" t="s">
        <v>482</v>
      </c>
      <c r="D455" s="396">
        <v>325</v>
      </c>
      <c r="E455" s="397">
        <v>416</v>
      </c>
      <c r="F455" s="397">
        <v>1049</v>
      </c>
      <c r="G455" s="306" t="s">
        <v>41</v>
      </c>
    </row>
    <row r="456" spans="1:7" ht="20.149999999999999" customHeight="1" x14ac:dyDescent="0.35">
      <c r="A456" s="574" t="s">
        <v>21</v>
      </c>
      <c r="B456" s="580" t="s">
        <v>478</v>
      </c>
      <c r="C456" s="210" t="s">
        <v>483</v>
      </c>
      <c r="D456" s="401">
        <v>1994</v>
      </c>
      <c r="E456" s="402">
        <v>1913</v>
      </c>
      <c r="F456" s="402">
        <v>3495</v>
      </c>
      <c r="G456" s="307" t="s">
        <v>41</v>
      </c>
    </row>
    <row r="457" spans="1:7" ht="20.149999999999999" customHeight="1" x14ac:dyDescent="0.35">
      <c r="A457" s="439" t="s">
        <v>4</v>
      </c>
      <c r="B457" s="440" t="s">
        <v>64</v>
      </c>
      <c r="C457" s="123"/>
      <c r="D457" s="342"/>
      <c r="E457" s="342"/>
      <c r="F457" s="259"/>
      <c r="G457" s="259"/>
    </row>
    <row r="458" spans="1:7" ht="27.65" customHeight="1" x14ac:dyDescent="0.35">
      <c r="A458" s="223" t="s">
        <v>23</v>
      </c>
      <c r="B458" s="224" t="s">
        <v>484</v>
      </c>
      <c r="C458" s="225" t="s">
        <v>485</v>
      </c>
      <c r="D458" s="403">
        <v>31.3</v>
      </c>
      <c r="E458" s="404">
        <v>32.4</v>
      </c>
      <c r="F458" s="616">
        <v>35.618000000000002</v>
      </c>
      <c r="G458" s="306" t="s">
        <v>65</v>
      </c>
    </row>
    <row r="459" spans="1:7" ht="20.149999999999999" customHeight="1" x14ac:dyDescent="0.35">
      <c r="A459" s="581" t="s">
        <v>23</v>
      </c>
      <c r="B459" s="582" t="s">
        <v>484</v>
      </c>
      <c r="C459" s="179" t="s">
        <v>486</v>
      </c>
      <c r="D459" s="405">
        <f>2922/1212</f>
        <v>2.4108910891089108</v>
      </c>
      <c r="E459" s="405">
        <f>3055/1320</f>
        <v>2.3143939393939394</v>
      </c>
      <c r="F459" s="626">
        <v>2.2599999999999998</v>
      </c>
      <c r="G459" s="306" t="s">
        <v>487</v>
      </c>
    </row>
    <row r="460" spans="1:7" ht="20.149999999999999" customHeight="1" x14ac:dyDescent="0.35">
      <c r="A460" s="581" t="s">
        <v>23</v>
      </c>
      <c r="B460" s="226" t="s">
        <v>488</v>
      </c>
      <c r="C460" s="176" t="s">
        <v>288</v>
      </c>
      <c r="D460" s="405">
        <v>1</v>
      </c>
      <c r="E460" s="405">
        <v>1</v>
      </c>
      <c r="F460" s="405">
        <v>1</v>
      </c>
      <c r="G460" s="306" t="s">
        <v>487</v>
      </c>
    </row>
    <row r="461" spans="1:7" ht="20.149999999999999" customHeight="1" x14ac:dyDescent="0.35">
      <c r="A461" s="581" t="s">
        <v>23</v>
      </c>
      <c r="B461" s="583" t="s">
        <v>488</v>
      </c>
      <c r="C461" s="176" t="s">
        <v>289</v>
      </c>
      <c r="D461" s="405">
        <v>0.93</v>
      </c>
      <c r="E461" s="405">
        <v>0.92</v>
      </c>
      <c r="F461" s="405" t="s">
        <v>869</v>
      </c>
      <c r="G461" s="306" t="s">
        <v>487</v>
      </c>
    </row>
    <row r="462" spans="1:7" ht="20.149999999999999" customHeight="1" x14ac:dyDescent="0.35">
      <c r="A462" s="581" t="s">
        <v>23</v>
      </c>
      <c r="B462" s="583" t="s">
        <v>488</v>
      </c>
      <c r="C462" s="176" t="s">
        <v>304</v>
      </c>
      <c r="D462" s="405">
        <v>0.95</v>
      </c>
      <c r="E462" s="405">
        <v>0.95</v>
      </c>
      <c r="F462" s="405" t="s">
        <v>870</v>
      </c>
      <c r="G462" s="306" t="s">
        <v>487</v>
      </c>
    </row>
    <row r="463" spans="1:7" ht="20.149999999999999" customHeight="1" x14ac:dyDescent="0.35">
      <c r="A463" s="581" t="s">
        <v>23</v>
      </c>
      <c r="B463" s="583" t="s">
        <v>488</v>
      </c>
      <c r="C463" s="176" t="s">
        <v>291</v>
      </c>
      <c r="D463" s="405">
        <v>0.84</v>
      </c>
      <c r="E463" s="405">
        <v>0.84</v>
      </c>
      <c r="F463" s="405" t="s">
        <v>871</v>
      </c>
      <c r="G463" s="306" t="s">
        <v>487</v>
      </c>
    </row>
    <row r="464" spans="1:7" ht="20.149999999999999" customHeight="1" x14ac:dyDescent="0.35">
      <c r="A464" s="581" t="s">
        <v>23</v>
      </c>
      <c r="B464" s="583" t="s">
        <v>488</v>
      </c>
      <c r="C464" s="176" t="s">
        <v>489</v>
      </c>
      <c r="D464" s="405">
        <v>0.82</v>
      </c>
      <c r="E464" s="405">
        <v>0.84</v>
      </c>
      <c r="F464" s="405" t="s">
        <v>857</v>
      </c>
      <c r="G464" s="306" t="s">
        <v>487</v>
      </c>
    </row>
    <row r="465" spans="1:7" ht="20.149999999999999" customHeight="1" x14ac:dyDescent="0.35">
      <c r="A465" s="581" t="s">
        <v>23</v>
      </c>
      <c r="B465" s="583" t="s">
        <v>488</v>
      </c>
      <c r="C465" s="176" t="s">
        <v>490</v>
      </c>
      <c r="D465" s="405">
        <v>0.97</v>
      </c>
      <c r="E465" s="405">
        <v>0.98</v>
      </c>
      <c r="F465" s="405" t="s">
        <v>872</v>
      </c>
      <c r="G465" s="306" t="s">
        <v>487</v>
      </c>
    </row>
    <row r="466" spans="1:7" ht="20.149999999999999" customHeight="1" x14ac:dyDescent="0.35">
      <c r="A466" s="581" t="s">
        <v>23</v>
      </c>
      <c r="B466" s="583" t="s">
        <v>488</v>
      </c>
      <c r="C466" s="176" t="s">
        <v>295</v>
      </c>
      <c r="D466" s="405">
        <v>1</v>
      </c>
      <c r="E466" s="405">
        <v>1</v>
      </c>
      <c r="F466" s="405">
        <v>1</v>
      </c>
      <c r="G466" s="306" t="s">
        <v>487</v>
      </c>
    </row>
    <row r="467" spans="1:7" ht="20.149999999999999" customHeight="1" x14ac:dyDescent="0.35">
      <c r="A467" s="581" t="s">
        <v>23</v>
      </c>
      <c r="B467" s="583" t="s">
        <v>488</v>
      </c>
      <c r="C467" s="176" t="s">
        <v>297</v>
      </c>
      <c r="D467" s="405">
        <v>1</v>
      </c>
      <c r="E467" s="405">
        <v>1</v>
      </c>
      <c r="F467" s="405">
        <v>1</v>
      </c>
      <c r="G467" s="306" t="s">
        <v>487</v>
      </c>
    </row>
    <row r="468" spans="1:7" ht="20.149999999999999" customHeight="1" x14ac:dyDescent="0.35">
      <c r="A468" s="581" t="s">
        <v>23</v>
      </c>
      <c r="B468" s="583" t="s">
        <v>488</v>
      </c>
      <c r="C468" s="176" t="s">
        <v>296</v>
      </c>
      <c r="D468" s="405">
        <v>1</v>
      </c>
      <c r="E468" s="405">
        <v>1</v>
      </c>
      <c r="F468" s="405">
        <v>1</v>
      </c>
      <c r="G468" s="306" t="s">
        <v>487</v>
      </c>
    </row>
    <row r="469" spans="1:7" ht="20.149999999999999" customHeight="1" x14ac:dyDescent="0.35">
      <c r="A469" s="581" t="s">
        <v>23</v>
      </c>
      <c r="B469" s="226" t="s">
        <v>491</v>
      </c>
      <c r="C469" s="176" t="s">
        <v>288</v>
      </c>
      <c r="D469" s="405">
        <v>1</v>
      </c>
      <c r="E469" s="405">
        <v>1</v>
      </c>
      <c r="F469" s="405">
        <v>1</v>
      </c>
      <c r="G469" s="306" t="s">
        <v>41</v>
      </c>
    </row>
    <row r="470" spans="1:7" ht="20.149999999999999" customHeight="1" x14ac:dyDescent="0.35">
      <c r="A470" s="581" t="s">
        <v>23</v>
      </c>
      <c r="B470" s="584" t="s">
        <v>491</v>
      </c>
      <c r="C470" s="176" t="s">
        <v>289</v>
      </c>
      <c r="D470" s="405">
        <v>0.97</v>
      </c>
      <c r="E470" s="405">
        <v>1</v>
      </c>
      <c r="F470" s="405" t="s">
        <v>873</v>
      </c>
      <c r="G470" s="306" t="s">
        <v>41</v>
      </c>
    </row>
    <row r="471" spans="1:7" ht="20.149999999999999" customHeight="1" x14ac:dyDescent="0.35">
      <c r="A471" s="581" t="s">
        <v>23</v>
      </c>
      <c r="B471" s="584" t="s">
        <v>491</v>
      </c>
      <c r="C471" s="176" t="s">
        <v>304</v>
      </c>
      <c r="D471" s="405">
        <v>0.96</v>
      </c>
      <c r="E471" s="405">
        <v>0.97</v>
      </c>
      <c r="F471" s="405" t="s">
        <v>874</v>
      </c>
      <c r="G471" s="306" t="s">
        <v>41</v>
      </c>
    </row>
    <row r="472" spans="1:7" ht="20.149999999999999" customHeight="1" x14ac:dyDescent="0.35">
      <c r="A472" s="581" t="s">
        <v>23</v>
      </c>
      <c r="B472" s="584" t="s">
        <v>491</v>
      </c>
      <c r="C472" s="176" t="s">
        <v>291</v>
      </c>
      <c r="D472" s="405">
        <v>0.87</v>
      </c>
      <c r="E472" s="405">
        <v>0.89</v>
      </c>
      <c r="F472" s="405" t="s">
        <v>875</v>
      </c>
      <c r="G472" s="306" t="s">
        <v>41</v>
      </c>
    </row>
    <row r="473" spans="1:7" ht="20.149999999999999" customHeight="1" x14ac:dyDescent="0.35">
      <c r="A473" s="581" t="s">
        <v>23</v>
      </c>
      <c r="B473" s="584" t="s">
        <v>491</v>
      </c>
      <c r="C473" s="176" t="s">
        <v>489</v>
      </c>
      <c r="D473" s="405">
        <v>0.81</v>
      </c>
      <c r="E473" s="405">
        <v>0.82</v>
      </c>
      <c r="F473" s="405" t="s">
        <v>876</v>
      </c>
      <c r="G473" s="306" t="s">
        <v>41</v>
      </c>
    </row>
    <row r="474" spans="1:7" ht="20.149999999999999" customHeight="1" x14ac:dyDescent="0.35">
      <c r="A474" s="581" t="s">
        <v>23</v>
      </c>
      <c r="B474" s="584" t="s">
        <v>491</v>
      </c>
      <c r="C474" s="176" t="s">
        <v>490</v>
      </c>
      <c r="D474" s="405">
        <v>0.89</v>
      </c>
      <c r="E474" s="405">
        <v>0.89</v>
      </c>
      <c r="F474" s="405" t="s">
        <v>875</v>
      </c>
      <c r="G474" s="306" t="s">
        <v>41</v>
      </c>
    </row>
    <row r="475" spans="1:7" ht="20.149999999999999" customHeight="1" x14ac:dyDescent="0.35">
      <c r="A475" s="581" t="s">
        <v>23</v>
      </c>
      <c r="B475" s="584" t="s">
        <v>491</v>
      </c>
      <c r="C475" s="176" t="s">
        <v>295</v>
      </c>
      <c r="D475" s="405">
        <v>1</v>
      </c>
      <c r="E475" s="405">
        <v>1</v>
      </c>
      <c r="F475" s="405">
        <v>1</v>
      </c>
      <c r="G475" s="306" t="s">
        <v>41</v>
      </c>
    </row>
    <row r="476" spans="1:7" ht="20.149999999999999" customHeight="1" x14ac:dyDescent="0.35">
      <c r="A476" s="581" t="s">
        <v>23</v>
      </c>
      <c r="B476" s="584" t="s">
        <v>491</v>
      </c>
      <c r="C476" s="176" t="s">
        <v>297</v>
      </c>
      <c r="D476" s="405">
        <v>1</v>
      </c>
      <c r="E476" s="405">
        <v>1</v>
      </c>
      <c r="F476" s="405">
        <v>1</v>
      </c>
      <c r="G476" s="306" t="s">
        <v>41</v>
      </c>
    </row>
    <row r="477" spans="1:7" ht="20.149999999999999" customHeight="1" x14ac:dyDescent="0.35">
      <c r="A477" s="581" t="s">
        <v>23</v>
      </c>
      <c r="B477" s="585" t="s">
        <v>491</v>
      </c>
      <c r="C477" s="176" t="s">
        <v>296</v>
      </c>
      <c r="D477" s="405">
        <v>1</v>
      </c>
      <c r="E477" s="405">
        <v>1</v>
      </c>
      <c r="F477" s="405">
        <v>1</v>
      </c>
      <c r="G477" s="306" t="s">
        <v>41</v>
      </c>
    </row>
    <row r="478" spans="1:7" ht="20.149999999999999" customHeight="1" x14ac:dyDescent="0.35">
      <c r="A478" s="439" t="s">
        <v>4</v>
      </c>
      <c r="B478" s="440" t="s">
        <v>64</v>
      </c>
      <c r="C478" s="123"/>
      <c r="D478" s="342"/>
      <c r="E478" s="342"/>
      <c r="F478" s="259"/>
      <c r="G478" s="259"/>
    </row>
    <row r="479" spans="1:7" ht="20.149999999999999" customHeight="1" x14ac:dyDescent="0.35">
      <c r="A479" s="227" t="s">
        <v>492</v>
      </c>
      <c r="B479" s="228" t="s">
        <v>493</v>
      </c>
      <c r="C479" s="229" t="s">
        <v>494</v>
      </c>
      <c r="D479" s="406">
        <f>68%*D255</f>
        <v>63097.880000000005</v>
      </c>
      <c r="E479" s="406">
        <v>84097</v>
      </c>
      <c r="F479" s="406">
        <v>86259</v>
      </c>
      <c r="G479" s="308" t="s">
        <v>41</v>
      </c>
    </row>
    <row r="480" spans="1:7" ht="20.149999999999999" customHeight="1" x14ac:dyDescent="0.35">
      <c r="A480" s="586" t="s">
        <v>492</v>
      </c>
      <c r="B480" s="587" t="s">
        <v>493</v>
      </c>
      <c r="C480" s="209" t="s">
        <v>496</v>
      </c>
      <c r="D480" s="407">
        <v>0.94</v>
      </c>
      <c r="E480" s="407">
        <v>0.96</v>
      </c>
      <c r="F480" s="407">
        <v>0.96899999999999997</v>
      </c>
      <c r="G480" s="309" t="s">
        <v>44</v>
      </c>
    </row>
    <row r="481" spans="1:7" ht="20.149999999999999" customHeight="1" x14ac:dyDescent="0.35">
      <c r="A481" s="586" t="s">
        <v>492</v>
      </c>
      <c r="B481" s="587" t="s">
        <v>493</v>
      </c>
      <c r="C481" s="209" t="s">
        <v>497</v>
      </c>
      <c r="D481" s="376">
        <v>0.98699999999999999</v>
      </c>
      <c r="E481" s="376">
        <v>0.997</v>
      </c>
      <c r="F481" s="376">
        <v>0.997</v>
      </c>
      <c r="G481" s="309" t="s">
        <v>44</v>
      </c>
    </row>
    <row r="482" spans="1:7" ht="20.149999999999999" customHeight="1" x14ac:dyDescent="0.35">
      <c r="A482" s="586" t="s">
        <v>492</v>
      </c>
      <c r="B482" s="587" t="s">
        <v>493</v>
      </c>
      <c r="C482" s="209" t="s">
        <v>498</v>
      </c>
      <c r="D482" s="376">
        <f>38000/D255</f>
        <v>0.40952247524005558</v>
      </c>
      <c r="E482" s="376">
        <v>0.4</v>
      </c>
      <c r="F482" s="376">
        <v>0.45</v>
      </c>
      <c r="G482" s="310" t="s">
        <v>44</v>
      </c>
    </row>
    <row r="483" spans="1:7" ht="20.149999999999999" customHeight="1" x14ac:dyDescent="0.35">
      <c r="A483" s="586" t="s">
        <v>492</v>
      </c>
      <c r="B483" s="587" t="s">
        <v>493</v>
      </c>
      <c r="C483" s="209" t="s">
        <v>499</v>
      </c>
      <c r="D483" s="408">
        <v>24</v>
      </c>
      <c r="E483" s="408">
        <v>31</v>
      </c>
      <c r="F483" s="408">
        <v>11.8</v>
      </c>
      <c r="G483" s="309" t="s">
        <v>103</v>
      </c>
    </row>
    <row r="484" spans="1:7" ht="20.149999999999999" customHeight="1" x14ac:dyDescent="0.35">
      <c r="A484" s="586" t="s">
        <v>492</v>
      </c>
      <c r="B484" s="587" t="s">
        <v>493</v>
      </c>
      <c r="C484" s="209" t="s">
        <v>500</v>
      </c>
      <c r="D484" s="409">
        <v>205</v>
      </c>
      <c r="E484" s="409">
        <v>413</v>
      </c>
      <c r="F484" s="409">
        <v>462</v>
      </c>
      <c r="G484" s="309" t="s">
        <v>103</v>
      </c>
    </row>
    <row r="485" spans="1:7" ht="20.149999999999999" customHeight="1" x14ac:dyDescent="0.35">
      <c r="A485" s="586" t="s">
        <v>492</v>
      </c>
      <c r="B485" s="587" t="s">
        <v>493</v>
      </c>
      <c r="C485" s="209" t="s">
        <v>501</v>
      </c>
      <c r="D485" s="408">
        <v>49</v>
      </c>
      <c r="E485" s="408">
        <v>47.4</v>
      </c>
      <c r="F485" s="408">
        <v>54</v>
      </c>
      <c r="G485" s="309" t="s">
        <v>103</v>
      </c>
    </row>
    <row r="486" spans="1:7" ht="20.149999999999999" customHeight="1" x14ac:dyDescent="0.35">
      <c r="A486" s="586" t="s">
        <v>492</v>
      </c>
      <c r="B486" s="588" t="s">
        <v>493</v>
      </c>
      <c r="C486" s="230" t="s">
        <v>502</v>
      </c>
      <c r="D486" s="354">
        <f>99%*(4231-386)</f>
        <v>3806.55</v>
      </c>
      <c r="E486" s="343">
        <v>4019</v>
      </c>
      <c r="F486" s="343">
        <v>2689</v>
      </c>
      <c r="G486" s="311" t="s">
        <v>41</v>
      </c>
    </row>
    <row r="487" spans="1:7" ht="20.149999999999999" customHeight="1" x14ac:dyDescent="0.35">
      <c r="A487" s="586" t="s">
        <v>492</v>
      </c>
      <c r="B487" s="231" t="s">
        <v>503</v>
      </c>
      <c r="C487" s="232" t="s">
        <v>504</v>
      </c>
      <c r="D487" s="410">
        <v>3.6299999999999999E-2</v>
      </c>
      <c r="E487" s="410">
        <v>4.0899999999999999E-2</v>
      </c>
      <c r="F487" s="410">
        <v>5.0999999999999997E-2</v>
      </c>
      <c r="G487" s="312" t="s">
        <v>44</v>
      </c>
    </row>
    <row r="488" spans="1:7" ht="20.149999999999999" customHeight="1" x14ac:dyDescent="0.35">
      <c r="A488" s="586" t="s">
        <v>492</v>
      </c>
      <c r="B488" s="563" t="s">
        <v>503</v>
      </c>
      <c r="C488" s="141" t="s">
        <v>505</v>
      </c>
      <c r="D488" s="408">
        <v>1.3</v>
      </c>
      <c r="E488" s="408">
        <v>0.91</v>
      </c>
      <c r="F488" s="408">
        <v>1.1000000000000001</v>
      </c>
      <c r="G488" s="313" t="s">
        <v>487</v>
      </c>
    </row>
    <row r="489" spans="1:7" ht="20.149999999999999" customHeight="1" x14ac:dyDescent="0.35">
      <c r="A489" s="586" t="s">
        <v>492</v>
      </c>
      <c r="B489" s="563" t="s">
        <v>503</v>
      </c>
      <c r="C489" s="141" t="s">
        <v>506</v>
      </c>
      <c r="D489" s="411">
        <v>459.19</v>
      </c>
      <c r="E489" s="411">
        <v>665.76</v>
      </c>
      <c r="F489" s="411">
        <v>871.42</v>
      </c>
      <c r="G489" s="313" t="s">
        <v>487</v>
      </c>
    </row>
    <row r="490" spans="1:7" ht="20.149999999999999" customHeight="1" x14ac:dyDescent="0.35">
      <c r="A490" s="586" t="s">
        <v>492</v>
      </c>
      <c r="B490" s="563" t="s">
        <v>503</v>
      </c>
      <c r="C490" s="141" t="s">
        <v>507</v>
      </c>
      <c r="D490" s="408">
        <v>1.44</v>
      </c>
      <c r="E490" s="408">
        <v>1.74</v>
      </c>
      <c r="F490" s="408">
        <v>1.86</v>
      </c>
      <c r="G490" s="313" t="s">
        <v>487</v>
      </c>
    </row>
    <row r="491" spans="1:7" ht="20.149999999999999" customHeight="1" x14ac:dyDescent="0.35">
      <c r="A491" s="586" t="s">
        <v>492</v>
      </c>
      <c r="B491" s="563" t="s">
        <v>503</v>
      </c>
      <c r="C491" s="141" t="s">
        <v>508</v>
      </c>
      <c r="D491" s="412">
        <v>0</v>
      </c>
      <c r="E491" s="412">
        <v>2</v>
      </c>
      <c r="F491" s="412">
        <v>2.34</v>
      </c>
      <c r="G491" s="313" t="s">
        <v>487</v>
      </c>
    </row>
    <row r="492" spans="1:7" ht="20.149999999999999" customHeight="1" x14ac:dyDescent="0.35">
      <c r="A492" s="586" t="s">
        <v>492</v>
      </c>
      <c r="B492" s="563" t="s">
        <v>503</v>
      </c>
      <c r="C492" s="141" t="s">
        <v>509</v>
      </c>
      <c r="D492" s="412">
        <v>0</v>
      </c>
      <c r="E492" s="412">
        <v>2</v>
      </c>
      <c r="F492" s="412">
        <v>2</v>
      </c>
      <c r="G492" s="313" t="s">
        <v>510</v>
      </c>
    </row>
    <row r="493" spans="1:7" ht="20.149999999999999" customHeight="1" x14ac:dyDescent="0.35">
      <c r="A493" s="586" t="s">
        <v>492</v>
      </c>
      <c r="B493" s="574" t="s">
        <v>503</v>
      </c>
      <c r="C493" s="141" t="s">
        <v>511</v>
      </c>
      <c r="D493" s="412">
        <v>0</v>
      </c>
      <c r="E493" s="412">
        <v>2</v>
      </c>
      <c r="F493" s="412">
        <v>2</v>
      </c>
      <c r="G493" s="313" t="s">
        <v>510</v>
      </c>
    </row>
    <row r="494" spans="1:7" ht="20.149999999999999" customHeight="1" x14ac:dyDescent="0.35">
      <c r="A494" s="586" t="s">
        <v>492</v>
      </c>
      <c r="B494" s="216" t="s">
        <v>512</v>
      </c>
      <c r="C494" s="233" t="s">
        <v>513</v>
      </c>
      <c r="D494" s="413">
        <v>3951</v>
      </c>
      <c r="E494" s="413">
        <v>4168</v>
      </c>
      <c r="F494" s="413">
        <v>4195</v>
      </c>
      <c r="G494" s="314" t="s">
        <v>41</v>
      </c>
    </row>
    <row r="495" spans="1:7" ht="20.149999999999999" customHeight="1" x14ac:dyDescent="0.35">
      <c r="A495" s="586" t="s">
        <v>492</v>
      </c>
      <c r="B495" s="573" t="s">
        <v>512</v>
      </c>
      <c r="C495" s="176" t="s">
        <v>366</v>
      </c>
      <c r="D495" s="410">
        <v>0.68899999999999995</v>
      </c>
      <c r="E495" s="410">
        <v>0.66300000000000003</v>
      </c>
      <c r="F495" s="410">
        <v>0.65300000000000002</v>
      </c>
      <c r="G495" s="315" t="s">
        <v>44</v>
      </c>
    </row>
    <row r="496" spans="1:7" ht="20.149999999999999" customHeight="1" x14ac:dyDescent="0.35">
      <c r="A496" s="586" t="s">
        <v>492</v>
      </c>
      <c r="B496" s="573" t="s">
        <v>512</v>
      </c>
      <c r="C496" s="176" t="s">
        <v>364</v>
      </c>
      <c r="D496" s="410">
        <v>0.311</v>
      </c>
      <c r="E496" s="410">
        <v>0.33700000000000002</v>
      </c>
      <c r="F496" s="410">
        <v>0.34699999999999998</v>
      </c>
      <c r="G496" s="315" t="s">
        <v>44</v>
      </c>
    </row>
    <row r="497" spans="1:7" ht="20.149999999999999" customHeight="1" x14ac:dyDescent="0.35">
      <c r="A497" s="586" t="s">
        <v>492</v>
      </c>
      <c r="B497" s="573" t="s">
        <v>512</v>
      </c>
      <c r="C497" s="179" t="s">
        <v>514</v>
      </c>
      <c r="D497" s="413">
        <v>3352</v>
      </c>
      <c r="E497" s="413">
        <v>3430</v>
      </c>
      <c r="F497" s="413">
        <v>3415</v>
      </c>
      <c r="G497" s="315" t="s">
        <v>41</v>
      </c>
    </row>
    <row r="498" spans="1:7" ht="20.149999999999999" customHeight="1" x14ac:dyDescent="0.35">
      <c r="A498" s="586" t="s">
        <v>492</v>
      </c>
      <c r="B498" s="573" t="s">
        <v>512</v>
      </c>
      <c r="C498" s="176" t="s">
        <v>366</v>
      </c>
      <c r="D498" s="410">
        <v>0.98199999999999998</v>
      </c>
      <c r="E498" s="410">
        <v>0.98599999999999999</v>
      </c>
      <c r="F498" s="410">
        <v>0.98299999999999998</v>
      </c>
      <c r="G498" s="315" t="s">
        <v>44</v>
      </c>
    </row>
    <row r="499" spans="1:7" ht="20.149999999999999" customHeight="1" x14ac:dyDescent="0.35">
      <c r="A499" s="586" t="s">
        <v>492</v>
      </c>
      <c r="B499" s="573" t="s">
        <v>512</v>
      </c>
      <c r="C499" s="176" t="s">
        <v>364</v>
      </c>
      <c r="D499" s="410">
        <v>0.93799999999999994</v>
      </c>
      <c r="E499" s="410">
        <v>0.93500000000000005</v>
      </c>
      <c r="F499" s="410">
        <v>0.94499999999999995</v>
      </c>
      <c r="G499" s="315" t="s">
        <v>44</v>
      </c>
    </row>
    <row r="500" spans="1:7" ht="20.149999999999999" customHeight="1" x14ac:dyDescent="0.35">
      <c r="A500" s="586" t="s">
        <v>492</v>
      </c>
      <c r="B500" s="573" t="s">
        <v>512</v>
      </c>
      <c r="C500" s="179" t="s">
        <v>515</v>
      </c>
      <c r="D500" s="410">
        <v>0.995</v>
      </c>
      <c r="E500" s="410">
        <v>0.996</v>
      </c>
      <c r="F500" s="410">
        <v>0.995</v>
      </c>
      <c r="G500" s="315" t="s">
        <v>44</v>
      </c>
    </row>
    <row r="501" spans="1:7" ht="20.149999999999999" customHeight="1" x14ac:dyDescent="0.35">
      <c r="A501" s="586" t="s">
        <v>492</v>
      </c>
      <c r="B501" s="573" t="s">
        <v>512</v>
      </c>
      <c r="C501" s="176" t="s">
        <v>366</v>
      </c>
      <c r="D501" s="410">
        <v>0.99299999999999999</v>
      </c>
      <c r="E501" s="410">
        <v>0.99399999999999999</v>
      </c>
      <c r="F501" s="410">
        <v>0.99399999999999999</v>
      </c>
      <c r="G501" s="315" t="s">
        <v>44</v>
      </c>
    </row>
    <row r="502" spans="1:7" ht="20.149999999999999" customHeight="1" x14ac:dyDescent="0.35">
      <c r="A502" s="586" t="s">
        <v>492</v>
      </c>
      <c r="B502" s="573" t="s">
        <v>512</v>
      </c>
      <c r="C502" s="176" t="s">
        <v>364</v>
      </c>
      <c r="D502" s="410">
        <v>0.998</v>
      </c>
      <c r="E502" s="410">
        <v>0.999</v>
      </c>
      <c r="F502" s="410">
        <v>0.996</v>
      </c>
      <c r="G502" s="315" t="s">
        <v>44</v>
      </c>
    </row>
    <row r="503" spans="1:7" ht="20.149999999999999" customHeight="1" x14ac:dyDescent="0.35">
      <c r="A503" s="586" t="s">
        <v>492</v>
      </c>
      <c r="B503" s="573" t="s">
        <v>512</v>
      </c>
      <c r="C503" s="179" t="s">
        <v>516</v>
      </c>
      <c r="D503" s="410">
        <v>0.82699999999999996</v>
      </c>
      <c r="E503" s="410">
        <v>0.81299999999999994</v>
      </c>
      <c r="F503" s="410">
        <v>0.80600000000000005</v>
      </c>
      <c r="G503" s="315" t="s">
        <v>44</v>
      </c>
    </row>
    <row r="504" spans="1:7" ht="20.149999999999999" customHeight="1" x14ac:dyDescent="0.35">
      <c r="A504" s="586" t="s">
        <v>492</v>
      </c>
      <c r="B504" s="573" t="s">
        <v>512</v>
      </c>
      <c r="C504" s="176" t="s">
        <v>366</v>
      </c>
      <c r="D504" s="410">
        <v>0.81899999999999995</v>
      </c>
      <c r="E504" s="410">
        <v>0.77700000000000002</v>
      </c>
      <c r="F504" s="410">
        <v>0.753</v>
      </c>
      <c r="G504" s="315" t="s">
        <v>44</v>
      </c>
    </row>
    <row r="505" spans="1:7" ht="20.149999999999999" customHeight="1" x14ac:dyDescent="0.35">
      <c r="A505" s="589" t="s">
        <v>492</v>
      </c>
      <c r="B505" s="590" t="s">
        <v>512</v>
      </c>
      <c r="C505" s="176" t="s">
        <v>364</v>
      </c>
      <c r="D505" s="414">
        <v>0.84399999999999997</v>
      </c>
      <c r="E505" s="414">
        <v>0.874</v>
      </c>
      <c r="F505" s="414">
        <v>0.88500000000000001</v>
      </c>
      <c r="G505" s="316" t="s">
        <v>44</v>
      </c>
    </row>
    <row r="506" spans="1:7" ht="20.149999999999999" customHeight="1" x14ac:dyDescent="0.35">
      <c r="A506" s="439" t="s">
        <v>4</v>
      </c>
      <c r="B506" s="440" t="s">
        <v>64</v>
      </c>
      <c r="C506" s="123"/>
      <c r="D506" s="342"/>
      <c r="E506" s="342"/>
      <c r="F506" s="259"/>
      <c r="G506" s="259"/>
    </row>
    <row r="507" spans="1:7" ht="20.149999999999999" customHeight="1" x14ac:dyDescent="0.35">
      <c r="A507" s="234" t="s">
        <v>25</v>
      </c>
      <c r="B507" s="235" t="s">
        <v>25</v>
      </c>
      <c r="C507" s="147" t="s">
        <v>517</v>
      </c>
      <c r="D507" s="354" t="s">
        <v>81</v>
      </c>
      <c r="E507" s="354">
        <v>15562</v>
      </c>
      <c r="F507" s="354">
        <v>16215</v>
      </c>
      <c r="G507" s="318" t="s">
        <v>41</v>
      </c>
    </row>
    <row r="508" spans="1:7" ht="20.149999999999999" customHeight="1" x14ac:dyDescent="0.35">
      <c r="A508" s="563" t="s">
        <v>25</v>
      </c>
      <c r="B508" s="235" t="s">
        <v>25</v>
      </c>
      <c r="C508" s="236" t="s">
        <v>518</v>
      </c>
      <c r="D508" s="409">
        <v>1.9</v>
      </c>
      <c r="E508" s="415">
        <v>2.6</v>
      </c>
      <c r="F508" s="415">
        <v>2.6989999999999998</v>
      </c>
      <c r="G508" s="317" t="s">
        <v>103</v>
      </c>
    </row>
    <row r="509" spans="1:7" ht="20.149999999999999" customHeight="1" x14ac:dyDescent="0.35">
      <c r="A509" s="563" t="s">
        <v>25</v>
      </c>
      <c r="B509" s="238" t="s">
        <v>25</v>
      </c>
      <c r="C509" s="126" t="s">
        <v>519</v>
      </c>
      <c r="D509" s="354">
        <v>24.5</v>
      </c>
      <c r="E509" s="343">
        <v>22.3</v>
      </c>
      <c r="F509" s="616">
        <v>22.5</v>
      </c>
      <c r="G509" s="318" t="s">
        <v>65</v>
      </c>
    </row>
    <row r="510" spans="1:7" ht="20.149999999999999" customHeight="1" x14ac:dyDescent="0.35">
      <c r="A510" s="563" t="s">
        <v>25</v>
      </c>
      <c r="B510" s="545" t="s">
        <v>25</v>
      </c>
      <c r="C510" s="126" t="s">
        <v>520</v>
      </c>
      <c r="D510" s="407" t="s">
        <v>521</v>
      </c>
      <c r="E510" s="407">
        <v>0.98599999999999999</v>
      </c>
      <c r="F510" s="407">
        <v>0.9869</v>
      </c>
      <c r="G510" s="318" t="s">
        <v>44</v>
      </c>
    </row>
    <row r="511" spans="1:7" ht="20.149999999999999" customHeight="1" x14ac:dyDescent="0.35">
      <c r="A511" s="563" t="s">
        <v>25</v>
      </c>
      <c r="B511" s="235" t="s">
        <v>522</v>
      </c>
      <c r="C511" s="126" t="s">
        <v>523</v>
      </c>
      <c r="D511" s="416">
        <v>0.314</v>
      </c>
      <c r="E511" s="416">
        <v>0.312</v>
      </c>
      <c r="F511" s="416">
        <v>0.31590000000000001</v>
      </c>
      <c r="G511" s="318" t="s">
        <v>44</v>
      </c>
    </row>
    <row r="512" spans="1:7" ht="20.149999999999999" customHeight="1" x14ac:dyDescent="0.35">
      <c r="A512" s="563" t="s">
        <v>25</v>
      </c>
      <c r="B512" s="238" t="s">
        <v>522</v>
      </c>
      <c r="C512" s="126" t="s">
        <v>524</v>
      </c>
      <c r="D512" s="416">
        <v>0.20100000000000001</v>
      </c>
      <c r="E512" s="416">
        <v>0.21299999999999999</v>
      </c>
      <c r="F512" s="416">
        <v>0.21060000000000001</v>
      </c>
      <c r="G512" s="318" t="s">
        <v>44</v>
      </c>
    </row>
    <row r="513" spans="1:7" ht="20.149999999999999" customHeight="1" x14ac:dyDescent="0.35">
      <c r="A513" s="563" t="s">
        <v>25</v>
      </c>
      <c r="B513" s="238" t="s">
        <v>522</v>
      </c>
      <c r="C513" s="126" t="s">
        <v>525</v>
      </c>
      <c r="D513" s="416">
        <v>8.8999999999999996E-2</v>
      </c>
      <c r="E513" s="416">
        <v>8.5000000000000006E-2</v>
      </c>
      <c r="F513" s="416">
        <v>6.9199999999999998E-2</v>
      </c>
      <c r="G513" s="318" t="s">
        <v>44</v>
      </c>
    </row>
    <row r="514" spans="1:7" ht="20.149999999999999" customHeight="1" x14ac:dyDescent="0.35">
      <c r="A514" s="563" t="s">
        <v>25</v>
      </c>
      <c r="B514" s="238" t="s">
        <v>522</v>
      </c>
      <c r="C514" s="126" t="s">
        <v>526</v>
      </c>
      <c r="D514" s="416">
        <v>8.3000000000000004E-2</v>
      </c>
      <c r="E514" s="416">
        <v>7.8E-2</v>
      </c>
      <c r="F514" s="416">
        <v>6.2100000000000002E-2</v>
      </c>
      <c r="G514" s="318" t="s">
        <v>44</v>
      </c>
    </row>
    <row r="515" spans="1:7" ht="20.149999999999999" customHeight="1" x14ac:dyDescent="0.35">
      <c r="A515" s="563" t="s">
        <v>25</v>
      </c>
      <c r="B515" s="238" t="s">
        <v>522</v>
      </c>
      <c r="C515" s="126" t="s">
        <v>527</v>
      </c>
      <c r="D515" s="416">
        <v>0.08</v>
      </c>
      <c r="E515" s="416">
        <v>7.6999999999999999E-2</v>
      </c>
      <c r="F515" s="416">
        <v>7.7299999999999994E-2</v>
      </c>
      <c r="G515" s="318" t="s">
        <v>44</v>
      </c>
    </row>
    <row r="516" spans="1:7" ht="20.149999999999999" customHeight="1" x14ac:dyDescent="0.35">
      <c r="A516" s="563" t="s">
        <v>25</v>
      </c>
      <c r="B516" s="238" t="s">
        <v>522</v>
      </c>
      <c r="C516" s="126" t="s">
        <v>528</v>
      </c>
      <c r="D516" s="416">
        <v>7.9000000000000001E-2</v>
      </c>
      <c r="E516" s="416">
        <v>7.1999999999999995E-2</v>
      </c>
      <c r="F516" s="416">
        <v>7.6100000000000001E-2</v>
      </c>
      <c r="G516" s="318" t="s">
        <v>44</v>
      </c>
    </row>
    <row r="517" spans="1:7" ht="20.149999999999999" customHeight="1" x14ac:dyDescent="0.35">
      <c r="A517" s="563" t="s">
        <v>25</v>
      </c>
      <c r="B517" s="238" t="s">
        <v>522</v>
      </c>
      <c r="C517" s="126" t="s">
        <v>529</v>
      </c>
      <c r="D517" s="416">
        <v>2.5999999999999999E-2</v>
      </c>
      <c r="E517" s="416">
        <v>2.5000000000000001E-2</v>
      </c>
      <c r="F517" s="416">
        <v>2.3599999999999999E-2</v>
      </c>
      <c r="G517" s="318" t="s">
        <v>44</v>
      </c>
    </row>
    <row r="518" spans="1:7" ht="20.149999999999999" customHeight="1" x14ac:dyDescent="0.35">
      <c r="A518" s="563" t="s">
        <v>25</v>
      </c>
      <c r="B518" s="238" t="s">
        <v>522</v>
      </c>
      <c r="C518" s="126" t="s">
        <v>530</v>
      </c>
      <c r="D518" s="416">
        <v>0.02</v>
      </c>
      <c r="E518" s="416">
        <v>1.4999999999999999E-2</v>
      </c>
      <c r="F518" s="416">
        <v>1.9400000000000001E-2</v>
      </c>
      <c r="G518" s="318" t="s">
        <v>44</v>
      </c>
    </row>
    <row r="519" spans="1:7" ht="20.149999999999999" customHeight="1" x14ac:dyDescent="0.35">
      <c r="A519" s="563" t="s">
        <v>25</v>
      </c>
      <c r="B519" s="238" t="s">
        <v>522</v>
      </c>
      <c r="C519" s="126" t="s">
        <v>531</v>
      </c>
      <c r="D519" s="416">
        <v>2.1000000000000001E-2</v>
      </c>
      <c r="E519" s="416">
        <v>1.7999999999999999E-2</v>
      </c>
      <c r="F519" s="416">
        <v>1.7000000000000001E-2</v>
      </c>
      <c r="G519" s="318" t="s">
        <v>44</v>
      </c>
    </row>
    <row r="520" spans="1:7" ht="20.149999999999999" customHeight="1" x14ac:dyDescent="0.35">
      <c r="A520" s="563" t="s">
        <v>25</v>
      </c>
      <c r="B520" s="238" t="s">
        <v>522</v>
      </c>
      <c r="C520" s="126" t="s">
        <v>532</v>
      </c>
      <c r="D520" s="416">
        <v>2.5999999999999999E-2</v>
      </c>
      <c r="E520" s="416">
        <v>2.5999999999999999E-2</v>
      </c>
      <c r="F520" s="416">
        <v>3.1E-2</v>
      </c>
      <c r="G520" s="318" t="s">
        <v>44</v>
      </c>
    </row>
    <row r="521" spans="1:7" ht="20.149999999999999" customHeight="1" x14ac:dyDescent="0.35">
      <c r="A521" s="563" t="s">
        <v>25</v>
      </c>
      <c r="B521" s="238" t="s">
        <v>522</v>
      </c>
      <c r="C521" s="126" t="s">
        <v>533</v>
      </c>
      <c r="D521" s="416">
        <v>0.03</v>
      </c>
      <c r="E521" s="416">
        <v>0.03</v>
      </c>
      <c r="F521" s="416">
        <v>3.1899999999999998E-2</v>
      </c>
      <c r="G521" s="318" t="s">
        <v>44</v>
      </c>
    </row>
    <row r="522" spans="1:7" ht="20.149999999999999" customHeight="1" x14ac:dyDescent="0.35">
      <c r="A522" s="574" t="s">
        <v>25</v>
      </c>
      <c r="B522" s="545" t="s">
        <v>522</v>
      </c>
      <c r="C522" s="126" t="s">
        <v>534</v>
      </c>
      <c r="D522" s="639">
        <v>0.21199999999999999</v>
      </c>
      <c r="E522" s="639">
        <v>0.20699999999999999</v>
      </c>
      <c r="F522" s="639">
        <v>0.2112</v>
      </c>
      <c r="G522" s="640" t="s">
        <v>44</v>
      </c>
    </row>
    <row r="523" spans="1:7" ht="20.149999999999999" customHeight="1" x14ac:dyDescent="0.35">
      <c r="A523" s="439" t="s">
        <v>4</v>
      </c>
      <c r="B523" s="440" t="s">
        <v>64</v>
      </c>
      <c r="C523" s="123"/>
      <c r="D523" s="342"/>
      <c r="E523" s="342"/>
      <c r="F523" s="259"/>
      <c r="G523" s="259"/>
    </row>
    <row r="524" spans="1:7" ht="20.149999999999999" customHeight="1" x14ac:dyDescent="0.35">
      <c r="A524" s="235" t="s">
        <v>27</v>
      </c>
      <c r="B524" s="237" t="s">
        <v>535</v>
      </c>
      <c r="C524" s="236" t="s">
        <v>27</v>
      </c>
      <c r="D524" s="417">
        <v>711.7</v>
      </c>
      <c r="E524" s="417">
        <v>824.4</v>
      </c>
      <c r="F524" s="616">
        <v>826.04</v>
      </c>
      <c r="G524" s="319" t="s">
        <v>46</v>
      </c>
    </row>
    <row r="525" spans="1:7" ht="20.149999999999999" customHeight="1" x14ac:dyDescent="0.35">
      <c r="A525" s="238" t="s">
        <v>27</v>
      </c>
      <c r="B525" s="239" t="s">
        <v>535</v>
      </c>
      <c r="C525" s="236" t="s">
        <v>164</v>
      </c>
      <c r="D525" s="417">
        <v>664.2</v>
      </c>
      <c r="E525" s="417">
        <v>788.2</v>
      </c>
      <c r="F525" s="616">
        <v>784.87</v>
      </c>
      <c r="G525" s="320" t="s">
        <v>46</v>
      </c>
    </row>
    <row r="526" spans="1:7" ht="20.149999999999999" customHeight="1" x14ac:dyDescent="0.35">
      <c r="A526" s="238" t="s">
        <v>27</v>
      </c>
      <c r="B526" s="239" t="s">
        <v>535</v>
      </c>
      <c r="C526" s="236" t="s">
        <v>536</v>
      </c>
      <c r="D526" s="417">
        <v>47.5</v>
      </c>
      <c r="E526" s="417">
        <v>36.200000000000003</v>
      </c>
      <c r="F526" s="616">
        <v>41.2</v>
      </c>
      <c r="G526" s="320" t="s">
        <v>46</v>
      </c>
    </row>
    <row r="527" spans="1:7" ht="20.149999999999999" customHeight="1" x14ac:dyDescent="0.35">
      <c r="A527" s="238" t="s">
        <v>27</v>
      </c>
      <c r="B527" s="239" t="s">
        <v>535</v>
      </c>
      <c r="C527" s="236" t="s">
        <v>537</v>
      </c>
      <c r="D527" s="343">
        <v>2555</v>
      </c>
      <c r="E527" s="343">
        <v>1472</v>
      </c>
      <c r="F527" s="343">
        <v>1668</v>
      </c>
      <c r="G527" s="320" t="s">
        <v>41</v>
      </c>
    </row>
    <row r="528" spans="1:7" ht="20.149999999999999" customHeight="1" x14ac:dyDescent="0.35">
      <c r="A528" s="238" t="s">
        <v>27</v>
      </c>
      <c r="B528" s="239" t="s">
        <v>535</v>
      </c>
      <c r="C528" s="236" t="s">
        <v>164</v>
      </c>
      <c r="D528" s="343">
        <v>1889</v>
      </c>
      <c r="E528" s="343">
        <v>1305</v>
      </c>
      <c r="F528" s="343">
        <v>1465</v>
      </c>
      <c r="G528" s="320" t="s">
        <v>41</v>
      </c>
    </row>
    <row r="529" spans="1:7" ht="20.149999999999999" customHeight="1" x14ac:dyDescent="0.35">
      <c r="A529" s="238" t="s">
        <v>27</v>
      </c>
      <c r="B529" s="554" t="s">
        <v>535</v>
      </c>
      <c r="C529" s="236" t="s">
        <v>536</v>
      </c>
      <c r="D529" s="343">
        <v>666</v>
      </c>
      <c r="E529" s="343">
        <v>167</v>
      </c>
      <c r="F529" s="343">
        <v>203</v>
      </c>
      <c r="G529" s="320" t="s">
        <v>41</v>
      </c>
    </row>
    <row r="530" spans="1:7" ht="20.149999999999999" customHeight="1" x14ac:dyDescent="0.35">
      <c r="A530" s="238" t="s">
        <v>27</v>
      </c>
      <c r="B530" s="198" t="s">
        <v>538</v>
      </c>
      <c r="C530" s="126" t="s">
        <v>539</v>
      </c>
      <c r="D530" s="417">
        <v>536.20000000000005</v>
      </c>
      <c r="E530" s="343">
        <v>526.1</v>
      </c>
      <c r="F530" s="616">
        <v>542</v>
      </c>
      <c r="G530" s="320" t="s">
        <v>46</v>
      </c>
    </row>
    <row r="531" spans="1:7" ht="20.149999999999999" customHeight="1" x14ac:dyDescent="0.35">
      <c r="A531" s="238" t="s">
        <v>27</v>
      </c>
      <c r="B531" s="239" t="s">
        <v>538</v>
      </c>
      <c r="C531" s="127" t="s">
        <v>195</v>
      </c>
      <c r="D531" s="417">
        <v>289.5</v>
      </c>
      <c r="E531" s="417">
        <v>271.8</v>
      </c>
      <c r="F531" s="616">
        <v>281.24</v>
      </c>
      <c r="G531" s="320" t="s">
        <v>46</v>
      </c>
    </row>
    <row r="532" spans="1:7" ht="20.149999999999999" customHeight="1" x14ac:dyDescent="0.35">
      <c r="A532" s="238" t="s">
        <v>27</v>
      </c>
      <c r="B532" s="239" t="s">
        <v>538</v>
      </c>
      <c r="C532" s="127" t="s">
        <v>540</v>
      </c>
      <c r="D532" s="417">
        <v>2.8</v>
      </c>
      <c r="E532" s="417">
        <v>0.4</v>
      </c>
      <c r="F532" s="616">
        <v>1.66</v>
      </c>
      <c r="G532" s="320" t="s">
        <v>46</v>
      </c>
    </row>
    <row r="533" spans="1:7" ht="20.149999999999999" customHeight="1" x14ac:dyDescent="0.35">
      <c r="A533" s="238" t="s">
        <v>27</v>
      </c>
      <c r="B533" s="239" t="s">
        <v>538</v>
      </c>
      <c r="C533" s="127" t="s">
        <v>541</v>
      </c>
      <c r="D533" s="417">
        <v>139.9</v>
      </c>
      <c r="E533" s="417">
        <v>151.69999999999999</v>
      </c>
      <c r="F533" s="616">
        <v>153.65</v>
      </c>
      <c r="G533" s="320" t="s">
        <v>46</v>
      </c>
    </row>
    <row r="534" spans="1:7" ht="20.149999999999999" customHeight="1" x14ac:dyDescent="0.35">
      <c r="A534" s="238" t="s">
        <v>27</v>
      </c>
      <c r="B534" s="239" t="s">
        <v>538</v>
      </c>
      <c r="C534" s="127" t="s">
        <v>542</v>
      </c>
      <c r="D534" s="417">
        <v>71.5</v>
      </c>
      <c r="E534" s="417">
        <v>67.400000000000006</v>
      </c>
      <c r="F534" s="616">
        <v>63.34</v>
      </c>
      <c r="G534" s="320" t="s">
        <v>46</v>
      </c>
    </row>
    <row r="535" spans="1:7" ht="20.149999999999999" customHeight="1" x14ac:dyDescent="0.35">
      <c r="A535" s="238" t="s">
        <v>27</v>
      </c>
      <c r="B535" s="239" t="s">
        <v>538</v>
      </c>
      <c r="C535" s="127" t="s">
        <v>543</v>
      </c>
      <c r="D535" s="417">
        <v>10.199999999999999</v>
      </c>
      <c r="E535" s="417">
        <v>12.4</v>
      </c>
      <c r="F535" s="616">
        <v>8.86</v>
      </c>
      <c r="G535" s="320" t="s">
        <v>46</v>
      </c>
    </row>
    <row r="536" spans="1:7" ht="20.149999999999999" customHeight="1" x14ac:dyDescent="0.35">
      <c r="A536" s="238" t="s">
        <v>27</v>
      </c>
      <c r="B536" s="239" t="s">
        <v>538</v>
      </c>
      <c r="C536" s="127" t="s">
        <v>544</v>
      </c>
      <c r="D536" s="417">
        <v>7.6</v>
      </c>
      <c r="E536" s="417">
        <v>0</v>
      </c>
      <c r="F536" s="616">
        <v>4.5599999999999996</v>
      </c>
      <c r="G536" s="320" t="s">
        <v>46</v>
      </c>
    </row>
    <row r="537" spans="1:7" ht="20.149999999999999" customHeight="1" x14ac:dyDescent="0.35">
      <c r="A537" s="238" t="s">
        <v>27</v>
      </c>
      <c r="B537" s="239" t="s">
        <v>538</v>
      </c>
      <c r="C537" s="127" t="s">
        <v>545</v>
      </c>
      <c r="D537" s="417">
        <v>5</v>
      </c>
      <c r="E537" s="417">
        <v>6.9</v>
      </c>
      <c r="F537" s="616">
        <v>5.0599999999999996</v>
      </c>
      <c r="G537" s="320" t="s">
        <v>46</v>
      </c>
    </row>
    <row r="538" spans="1:7" ht="20.149999999999999" customHeight="1" x14ac:dyDescent="0.35">
      <c r="A538" s="238" t="s">
        <v>27</v>
      </c>
      <c r="B538" s="239" t="s">
        <v>538</v>
      </c>
      <c r="C538" s="127" t="s">
        <v>546</v>
      </c>
      <c r="D538" s="417">
        <v>9.6</v>
      </c>
      <c r="E538" s="417">
        <v>15.6</v>
      </c>
      <c r="F538" s="616">
        <v>23.6</v>
      </c>
      <c r="G538" s="320" t="s">
        <v>46</v>
      </c>
    </row>
    <row r="539" spans="1:7" ht="20.149999999999999" customHeight="1" x14ac:dyDescent="0.35">
      <c r="A539" s="238" t="s">
        <v>27</v>
      </c>
      <c r="B539" s="239" t="s">
        <v>538</v>
      </c>
      <c r="C539" s="126" t="s">
        <v>547</v>
      </c>
      <c r="D539" s="343">
        <v>1029</v>
      </c>
      <c r="E539" s="343">
        <v>1975</v>
      </c>
      <c r="F539" s="343">
        <v>1167</v>
      </c>
      <c r="G539" s="320" t="s">
        <v>41</v>
      </c>
    </row>
    <row r="540" spans="1:7" ht="20.149999999999999" customHeight="1" x14ac:dyDescent="0.35">
      <c r="A540" s="238" t="s">
        <v>27</v>
      </c>
      <c r="B540" s="239" t="s">
        <v>538</v>
      </c>
      <c r="C540" s="127" t="s">
        <v>195</v>
      </c>
      <c r="D540" s="418">
        <v>315</v>
      </c>
      <c r="E540" s="343">
        <v>1140</v>
      </c>
      <c r="F540" s="343">
        <v>463</v>
      </c>
      <c r="G540" s="320" t="s">
        <v>41</v>
      </c>
    </row>
    <row r="541" spans="1:7" ht="20.149999999999999" customHeight="1" x14ac:dyDescent="0.35">
      <c r="A541" s="238" t="s">
        <v>27</v>
      </c>
      <c r="B541" s="239" t="s">
        <v>538</v>
      </c>
      <c r="C541" s="127" t="s">
        <v>540</v>
      </c>
      <c r="D541" s="418">
        <v>5</v>
      </c>
      <c r="E541" s="418">
        <v>6</v>
      </c>
      <c r="F541" s="418">
        <v>13</v>
      </c>
      <c r="G541" s="320" t="s">
        <v>41</v>
      </c>
    </row>
    <row r="542" spans="1:7" ht="20.149999999999999" customHeight="1" x14ac:dyDescent="0.35">
      <c r="A542" s="238" t="s">
        <v>27</v>
      </c>
      <c r="B542" s="239" t="s">
        <v>538</v>
      </c>
      <c r="C542" s="127" t="s">
        <v>541</v>
      </c>
      <c r="D542" s="418">
        <v>507</v>
      </c>
      <c r="E542" s="418">
        <v>537</v>
      </c>
      <c r="F542" s="418">
        <v>535</v>
      </c>
      <c r="G542" s="320" t="s">
        <v>41</v>
      </c>
    </row>
    <row r="543" spans="1:7" ht="20.149999999999999" customHeight="1" x14ac:dyDescent="0.35">
      <c r="A543" s="238" t="s">
        <v>27</v>
      </c>
      <c r="B543" s="239" t="s">
        <v>538</v>
      </c>
      <c r="C543" s="127" t="s">
        <v>542</v>
      </c>
      <c r="D543" s="418">
        <v>18</v>
      </c>
      <c r="E543" s="418">
        <v>25</v>
      </c>
      <c r="F543" s="418">
        <v>18</v>
      </c>
      <c r="G543" s="320" t="s">
        <v>41</v>
      </c>
    </row>
    <row r="544" spans="1:7" ht="20.149999999999999" customHeight="1" x14ac:dyDescent="0.35">
      <c r="A544" s="238" t="s">
        <v>27</v>
      </c>
      <c r="B544" s="239" t="s">
        <v>538</v>
      </c>
      <c r="C544" s="127" t="s">
        <v>543</v>
      </c>
      <c r="D544" s="418">
        <v>62</v>
      </c>
      <c r="E544" s="418">
        <v>55</v>
      </c>
      <c r="F544" s="418">
        <v>47</v>
      </c>
      <c r="G544" s="320" t="s">
        <v>41</v>
      </c>
    </row>
    <row r="545" spans="1:7" ht="20.149999999999999" customHeight="1" x14ac:dyDescent="0.35">
      <c r="A545" s="238" t="s">
        <v>27</v>
      </c>
      <c r="B545" s="239" t="s">
        <v>538</v>
      </c>
      <c r="C545" s="127" t="s">
        <v>544</v>
      </c>
      <c r="D545" s="418">
        <v>2</v>
      </c>
      <c r="E545" s="418">
        <v>22</v>
      </c>
      <c r="F545" s="418">
        <v>8</v>
      </c>
      <c r="G545" s="320" t="s">
        <v>41</v>
      </c>
    </row>
    <row r="546" spans="1:7" ht="20.149999999999999" customHeight="1" x14ac:dyDescent="0.35">
      <c r="A546" s="238" t="s">
        <v>27</v>
      </c>
      <c r="B546" s="239" t="s">
        <v>538</v>
      </c>
      <c r="C546" s="127" t="s">
        <v>545</v>
      </c>
      <c r="D546" s="418">
        <v>23</v>
      </c>
      <c r="E546" s="418">
        <v>70</v>
      </c>
      <c r="F546" s="418">
        <v>16</v>
      </c>
      <c r="G546" s="320" t="s">
        <v>41</v>
      </c>
    </row>
    <row r="547" spans="1:7" ht="20.149999999999999" customHeight="1" x14ac:dyDescent="0.35">
      <c r="A547" s="238" t="s">
        <v>27</v>
      </c>
      <c r="B547" s="554" t="s">
        <v>538</v>
      </c>
      <c r="C547" s="127" t="s">
        <v>546</v>
      </c>
      <c r="D547" s="418">
        <v>97</v>
      </c>
      <c r="E547" s="418">
        <v>120</v>
      </c>
      <c r="F547" s="418">
        <v>67</v>
      </c>
      <c r="G547" s="320" t="s">
        <v>41</v>
      </c>
    </row>
    <row r="548" spans="1:7" ht="20.149999999999999" customHeight="1" x14ac:dyDescent="0.35">
      <c r="A548" s="238" t="s">
        <v>27</v>
      </c>
      <c r="B548" s="198" t="s">
        <v>548</v>
      </c>
      <c r="C548" s="126" t="s">
        <v>549</v>
      </c>
      <c r="D548" s="417">
        <v>175.5</v>
      </c>
      <c r="E548" s="417">
        <v>298.3</v>
      </c>
      <c r="F548" s="616">
        <v>284.04000000000002</v>
      </c>
      <c r="G548" s="320" t="s">
        <v>46</v>
      </c>
    </row>
    <row r="549" spans="1:7" ht="20.149999999999999" customHeight="1" x14ac:dyDescent="0.35">
      <c r="A549" s="238" t="s">
        <v>27</v>
      </c>
      <c r="B549" s="239" t="s">
        <v>548</v>
      </c>
      <c r="C549" s="127" t="s">
        <v>541</v>
      </c>
      <c r="D549" s="417">
        <v>102.2</v>
      </c>
      <c r="E549" s="417">
        <v>123</v>
      </c>
      <c r="F549" s="616">
        <v>121.33</v>
      </c>
      <c r="G549" s="320" t="s">
        <v>46</v>
      </c>
    </row>
    <row r="550" spans="1:7" ht="20.149999999999999" customHeight="1" x14ac:dyDescent="0.35">
      <c r="A550" s="238" t="s">
        <v>27</v>
      </c>
      <c r="B550" s="239" t="s">
        <v>548</v>
      </c>
      <c r="C550" s="127" t="s">
        <v>540</v>
      </c>
      <c r="D550" s="417">
        <v>24.3</v>
      </c>
      <c r="E550" s="417">
        <v>60.1</v>
      </c>
      <c r="F550" s="616">
        <v>58.89</v>
      </c>
      <c r="G550" s="320" t="s">
        <v>46</v>
      </c>
    </row>
    <row r="551" spans="1:7" ht="20.149999999999999" customHeight="1" x14ac:dyDescent="0.35">
      <c r="A551" s="238" t="s">
        <v>27</v>
      </c>
      <c r="B551" s="239" t="s">
        <v>548</v>
      </c>
      <c r="C551" s="127" t="s">
        <v>195</v>
      </c>
      <c r="D551" s="417">
        <v>24.8</v>
      </c>
      <c r="E551" s="417">
        <v>30.8</v>
      </c>
      <c r="F551" s="616">
        <v>31.06</v>
      </c>
      <c r="G551" s="320" t="s">
        <v>46</v>
      </c>
    </row>
    <row r="552" spans="1:7" ht="20.149999999999999" customHeight="1" x14ac:dyDescent="0.35">
      <c r="A552" s="238" t="s">
        <v>27</v>
      </c>
      <c r="B552" s="239" t="s">
        <v>548</v>
      </c>
      <c r="C552" s="127" t="s">
        <v>544</v>
      </c>
      <c r="D552" s="417">
        <v>0</v>
      </c>
      <c r="E552" s="417">
        <v>54.1</v>
      </c>
      <c r="F552" s="616">
        <v>42.03</v>
      </c>
      <c r="G552" s="320" t="s">
        <v>46</v>
      </c>
    </row>
    <row r="553" spans="1:7" ht="20.149999999999999" customHeight="1" x14ac:dyDescent="0.35">
      <c r="A553" s="238" t="s">
        <v>27</v>
      </c>
      <c r="B553" s="239" t="s">
        <v>548</v>
      </c>
      <c r="C553" s="127" t="s">
        <v>550</v>
      </c>
      <c r="D553" s="417">
        <v>24.2</v>
      </c>
      <c r="E553" s="417">
        <v>30.2</v>
      </c>
      <c r="F553" s="616">
        <v>29.45</v>
      </c>
      <c r="G553" s="320" t="s">
        <v>46</v>
      </c>
    </row>
    <row r="554" spans="1:7" ht="20.149999999999999" customHeight="1" x14ac:dyDescent="0.35">
      <c r="A554" s="238" t="s">
        <v>27</v>
      </c>
      <c r="B554" s="239" t="s">
        <v>548</v>
      </c>
      <c r="C554" s="127" t="s">
        <v>545</v>
      </c>
      <c r="D554" s="616" t="s">
        <v>81</v>
      </c>
      <c r="E554" s="616">
        <v>0.1</v>
      </c>
      <c r="F554" s="616">
        <v>0.31</v>
      </c>
      <c r="G554" s="320" t="s">
        <v>46</v>
      </c>
    </row>
    <row r="555" spans="1:7" ht="20.149999999999999" customHeight="1" x14ac:dyDescent="0.35">
      <c r="A555" s="238" t="s">
        <v>27</v>
      </c>
      <c r="B555" s="239" t="s">
        <v>548</v>
      </c>
      <c r="C555" s="127" t="s">
        <v>960</v>
      </c>
      <c r="D555" s="616" t="s">
        <v>81</v>
      </c>
      <c r="E555" s="616">
        <v>0</v>
      </c>
      <c r="F555" s="616">
        <v>0.93</v>
      </c>
      <c r="G555" s="320" t="s">
        <v>46</v>
      </c>
    </row>
    <row r="556" spans="1:7" ht="20.149999999999999" customHeight="1" x14ac:dyDescent="0.35">
      <c r="A556" s="238" t="s">
        <v>27</v>
      </c>
      <c r="B556" s="239" t="s">
        <v>548</v>
      </c>
      <c r="C556" s="126" t="s">
        <v>551</v>
      </c>
      <c r="D556" s="418">
        <v>443</v>
      </c>
      <c r="E556" s="418">
        <v>580</v>
      </c>
      <c r="F556" s="418">
        <v>501</v>
      </c>
      <c r="G556" s="320" t="s">
        <v>41</v>
      </c>
    </row>
    <row r="557" spans="1:7" ht="20.149999999999999" customHeight="1" x14ac:dyDescent="0.35">
      <c r="A557" s="238" t="s">
        <v>27</v>
      </c>
      <c r="B557" s="239" t="s">
        <v>548</v>
      </c>
      <c r="C557" s="127" t="s">
        <v>541</v>
      </c>
      <c r="D557" s="418">
        <v>190</v>
      </c>
      <c r="E557" s="418">
        <v>373</v>
      </c>
      <c r="F557" s="418">
        <v>248</v>
      </c>
      <c r="G557" s="320" t="s">
        <v>41</v>
      </c>
    </row>
    <row r="558" spans="1:7" ht="20.149999999999999" customHeight="1" x14ac:dyDescent="0.35">
      <c r="A558" s="238" t="s">
        <v>27</v>
      </c>
      <c r="B558" s="239" t="s">
        <v>548</v>
      </c>
      <c r="C558" s="127" t="s">
        <v>540</v>
      </c>
      <c r="D558" s="418">
        <v>86</v>
      </c>
      <c r="E558" s="418">
        <v>66</v>
      </c>
      <c r="F558" s="418">
        <v>78</v>
      </c>
      <c r="G558" s="320" t="s">
        <v>41</v>
      </c>
    </row>
    <row r="559" spans="1:7" ht="20.149999999999999" customHeight="1" x14ac:dyDescent="0.35">
      <c r="A559" s="238" t="s">
        <v>27</v>
      </c>
      <c r="B559" s="239" t="s">
        <v>548</v>
      </c>
      <c r="C559" s="127" t="s">
        <v>195</v>
      </c>
      <c r="D559" s="418">
        <v>80</v>
      </c>
      <c r="E559" s="418">
        <v>105</v>
      </c>
      <c r="F559" s="418">
        <v>76</v>
      </c>
      <c r="G559" s="320" t="s">
        <v>41</v>
      </c>
    </row>
    <row r="560" spans="1:7" ht="20.149999999999999" customHeight="1" x14ac:dyDescent="0.35">
      <c r="A560" s="238" t="s">
        <v>27</v>
      </c>
      <c r="B560" s="239" t="s">
        <v>548</v>
      </c>
      <c r="C560" s="127" t="s">
        <v>544</v>
      </c>
      <c r="D560" s="418">
        <v>30</v>
      </c>
      <c r="E560" s="418">
        <v>0</v>
      </c>
      <c r="F560" s="418">
        <v>22</v>
      </c>
      <c r="G560" s="320" t="s">
        <v>41</v>
      </c>
    </row>
    <row r="561" spans="1:7" ht="20.149999999999999" customHeight="1" x14ac:dyDescent="0.35">
      <c r="A561" s="238" t="s">
        <v>27</v>
      </c>
      <c r="B561" s="239" t="s">
        <v>548</v>
      </c>
      <c r="C561" s="240" t="s">
        <v>550</v>
      </c>
      <c r="D561" s="418">
        <v>55</v>
      </c>
      <c r="E561" s="418">
        <v>36</v>
      </c>
      <c r="F561" s="418">
        <v>70</v>
      </c>
      <c r="G561" s="321" t="s">
        <v>41</v>
      </c>
    </row>
    <row r="562" spans="1:7" ht="20.149999999999999" customHeight="1" x14ac:dyDescent="0.35">
      <c r="A562" s="238" t="s">
        <v>27</v>
      </c>
      <c r="B562" s="239" t="s">
        <v>548</v>
      </c>
      <c r="C562" s="127" t="s">
        <v>545</v>
      </c>
      <c r="D562" s="418" t="s">
        <v>81</v>
      </c>
      <c r="E562" s="418">
        <v>1</v>
      </c>
      <c r="F562" s="418">
        <v>2</v>
      </c>
      <c r="G562" s="321" t="s">
        <v>41</v>
      </c>
    </row>
    <row r="563" spans="1:7" ht="20.149999999999999" customHeight="1" x14ac:dyDescent="0.35">
      <c r="A563" s="238" t="s">
        <v>27</v>
      </c>
      <c r="B563" s="239" t="s">
        <v>548</v>
      </c>
      <c r="C563" s="127" t="s">
        <v>960</v>
      </c>
      <c r="D563" s="418" t="s">
        <v>81</v>
      </c>
      <c r="E563" s="418">
        <v>1</v>
      </c>
      <c r="F563" s="418">
        <v>5</v>
      </c>
      <c r="G563" s="321" t="s">
        <v>41</v>
      </c>
    </row>
    <row r="564" spans="1:7" ht="20.149999999999999" customHeight="1" x14ac:dyDescent="0.35">
      <c r="A564" s="439" t="s">
        <v>4</v>
      </c>
      <c r="B564" s="440" t="s">
        <v>64</v>
      </c>
      <c r="C564" s="123"/>
      <c r="D564" s="342"/>
      <c r="E564" s="342"/>
      <c r="F564" s="259"/>
      <c r="G564" s="259"/>
    </row>
    <row r="565" spans="1:7" ht="20.149999999999999" customHeight="1" x14ac:dyDescent="0.35">
      <c r="A565" s="111" t="s">
        <v>12</v>
      </c>
      <c r="B565" s="241" t="s">
        <v>552</v>
      </c>
      <c r="C565" s="236" t="s">
        <v>16</v>
      </c>
      <c r="D565" s="419">
        <f>5/12</f>
        <v>0.41666666666666669</v>
      </c>
      <c r="E565" s="416">
        <f>7/13</f>
        <v>0.53846153846153844</v>
      </c>
      <c r="F565" s="420">
        <v>0.54</v>
      </c>
      <c r="G565" s="322" t="s">
        <v>44</v>
      </c>
    </row>
    <row r="566" spans="1:7" ht="20.149999999999999" customHeight="1" x14ac:dyDescent="0.35">
      <c r="A566" s="563" t="s">
        <v>12</v>
      </c>
      <c r="B566" s="519" t="s">
        <v>552</v>
      </c>
      <c r="C566" s="127" t="s">
        <v>553</v>
      </c>
      <c r="D566" s="420">
        <v>1</v>
      </c>
      <c r="E566" s="420">
        <v>1</v>
      </c>
      <c r="F566" s="420">
        <v>1</v>
      </c>
      <c r="G566" s="323" t="s">
        <v>44</v>
      </c>
    </row>
    <row r="567" spans="1:7" ht="20.149999999999999" customHeight="1" x14ac:dyDescent="0.35">
      <c r="A567" s="563" t="s">
        <v>12</v>
      </c>
      <c r="B567" s="519" t="s">
        <v>552</v>
      </c>
      <c r="C567" s="127" t="s">
        <v>554</v>
      </c>
      <c r="D567" s="416" t="s">
        <v>81</v>
      </c>
      <c r="E567" s="416" t="s">
        <v>81</v>
      </c>
      <c r="F567" s="420">
        <v>0.5</v>
      </c>
      <c r="G567" s="323" t="s">
        <v>44</v>
      </c>
    </row>
    <row r="568" spans="1:7" ht="20.149999999999999" customHeight="1" x14ac:dyDescent="0.35">
      <c r="A568" s="563" t="s">
        <v>12</v>
      </c>
      <c r="B568" s="519" t="s">
        <v>552</v>
      </c>
      <c r="C568" s="127" t="s">
        <v>555</v>
      </c>
      <c r="D568" s="416">
        <v>0.25</v>
      </c>
      <c r="E568" s="416">
        <v>0.4</v>
      </c>
      <c r="F568" s="420">
        <v>0.4</v>
      </c>
      <c r="G568" s="323" t="s">
        <v>44</v>
      </c>
    </row>
    <row r="569" spans="1:7" ht="20.149999999999999" customHeight="1" x14ac:dyDescent="0.35">
      <c r="A569" s="563" t="s">
        <v>12</v>
      </c>
      <c r="B569" s="519" t="s">
        <v>552</v>
      </c>
      <c r="C569" s="127" t="s">
        <v>556</v>
      </c>
      <c r="D569" s="416">
        <v>1</v>
      </c>
      <c r="E569" s="416">
        <v>1</v>
      </c>
      <c r="F569" s="420">
        <v>1</v>
      </c>
      <c r="G569" s="323" t="s">
        <v>44</v>
      </c>
    </row>
    <row r="570" spans="1:7" ht="20.149999999999999" customHeight="1" x14ac:dyDescent="0.35">
      <c r="A570" s="563" t="s">
        <v>12</v>
      </c>
      <c r="B570" s="519" t="s">
        <v>552</v>
      </c>
      <c r="C570" s="127" t="s">
        <v>557</v>
      </c>
      <c r="D570" s="416">
        <v>0.2</v>
      </c>
      <c r="E570" s="416">
        <v>0.2</v>
      </c>
      <c r="F570" s="420">
        <v>0.4</v>
      </c>
      <c r="G570" s="323" t="s">
        <v>44</v>
      </c>
    </row>
    <row r="571" spans="1:7" ht="20.149999999999999" customHeight="1" x14ac:dyDescent="0.35">
      <c r="A571" s="563" t="s">
        <v>12</v>
      </c>
      <c r="B571" s="519" t="s">
        <v>552</v>
      </c>
      <c r="C571" s="127" t="s">
        <v>558</v>
      </c>
      <c r="D571" s="416">
        <v>0.33333333333333331</v>
      </c>
      <c r="E571" s="416">
        <v>0.33333333333333331</v>
      </c>
      <c r="F571" s="420">
        <v>0.66</v>
      </c>
      <c r="G571" s="323" t="s">
        <v>44</v>
      </c>
    </row>
    <row r="572" spans="1:7" ht="20.149999999999999" customHeight="1" x14ac:dyDescent="0.35">
      <c r="A572" s="563" t="s">
        <v>12</v>
      </c>
      <c r="B572" s="519" t="s">
        <v>552</v>
      </c>
      <c r="C572" s="127" t="s">
        <v>559</v>
      </c>
      <c r="D572" s="416">
        <v>0.2</v>
      </c>
      <c r="E572" s="416">
        <v>0.2</v>
      </c>
      <c r="F572" s="420">
        <v>0.2</v>
      </c>
      <c r="G572" s="323" t="s">
        <v>44</v>
      </c>
    </row>
    <row r="573" spans="1:7" ht="20.149999999999999" customHeight="1" x14ac:dyDescent="0.35">
      <c r="A573" s="563" t="s">
        <v>12</v>
      </c>
      <c r="B573" s="519" t="s">
        <v>552</v>
      </c>
      <c r="C573" s="127" t="s">
        <v>560</v>
      </c>
      <c r="D573" s="416">
        <v>0.2</v>
      </c>
      <c r="E573" s="416">
        <v>0.2</v>
      </c>
      <c r="F573" s="420">
        <v>0.4</v>
      </c>
      <c r="G573" s="323" t="s">
        <v>44</v>
      </c>
    </row>
    <row r="574" spans="1:7" ht="20.149999999999999" customHeight="1" x14ac:dyDescent="0.35">
      <c r="A574" s="563" t="s">
        <v>12</v>
      </c>
      <c r="B574" s="523" t="s">
        <v>552</v>
      </c>
      <c r="C574" s="127" t="s">
        <v>561</v>
      </c>
      <c r="D574" s="416" t="s">
        <v>81</v>
      </c>
      <c r="E574" s="420" t="s">
        <v>81</v>
      </c>
      <c r="F574" s="420">
        <v>1</v>
      </c>
      <c r="G574" s="323" t="s">
        <v>44</v>
      </c>
    </row>
    <row r="575" spans="1:7" ht="20.149999999999999" customHeight="1" x14ac:dyDescent="0.35">
      <c r="A575" s="439" t="s">
        <v>4</v>
      </c>
      <c r="B575" s="440" t="s">
        <v>64</v>
      </c>
      <c r="C575" s="123"/>
      <c r="D575" s="342"/>
      <c r="E575" s="342"/>
      <c r="F575" s="259"/>
      <c r="G575" s="259"/>
    </row>
    <row r="576" spans="1:7" ht="28.5" customHeight="1" x14ac:dyDescent="0.35">
      <c r="A576" s="596" t="s">
        <v>562</v>
      </c>
      <c r="B576" s="597" t="s">
        <v>563</v>
      </c>
      <c r="C576" s="598" t="s">
        <v>564</v>
      </c>
      <c r="D576" s="412">
        <v>0</v>
      </c>
      <c r="E576" s="599">
        <v>0</v>
      </c>
      <c r="F576" s="599">
        <v>0</v>
      </c>
      <c r="G576" s="600" t="s">
        <v>459</v>
      </c>
    </row>
    <row r="577" spans="1:8" ht="20.149999999999999" customHeight="1" x14ac:dyDescent="0.35">
      <c r="A577" s="591" t="s">
        <v>562</v>
      </c>
      <c r="B577" s="601" t="s">
        <v>563</v>
      </c>
      <c r="C577" s="603" t="s">
        <v>565</v>
      </c>
      <c r="D577" s="421">
        <v>35</v>
      </c>
      <c r="E577" s="465">
        <v>34.6</v>
      </c>
      <c r="F577" s="616">
        <v>36</v>
      </c>
      <c r="G577" s="604" t="s">
        <v>46</v>
      </c>
      <c r="H577" s="512"/>
    </row>
    <row r="578" spans="1:8" ht="20.149999999999999" customHeight="1" x14ac:dyDescent="0.35">
      <c r="A578" s="591" t="s">
        <v>562</v>
      </c>
      <c r="B578" s="601" t="s">
        <v>563</v>
      </c>
      <c r="C578" s="603" t="s">
        <v>566</v>
      </c>
      <c r="D578" s="421">
        <v>5.9</v>
      </c>
      <c r="E578" s="465">
        <v>6.5</v>
      </c>
      <c r="F578" s="616" t="s">
        <v>877</v>
      </c>
      <c r="G578" s="604" t="s">
        <v>46</v>
      </c>
      <c r="H578" s="512"/>
    </row>
    <row r="579" spans="1:8" ht="20.149999999999999" customHeight="1" x14ac:dyDescent="0.35">
      <c r="A579" s="591" t="s">
        <v>562</v>
      </c>
      <c r="B579" s="601" t="s">
        <v>563</v>
      </c>
      <c r="C579" s="603" t="s">
        <v>567</v>
      </c>
      <c r="D579" s="421">
        <v>1.2</v>
      </c>
      <c r="E579" s="465">
        <v>1.2</v>
      </c>
      <c r="F579" s="616" t="s">
        <v>878</v>
      </c>
      <c r="G579" s="604" t="s">
        <v>46</v>
      </c>
      <c r="H579" s="512"/>
    </row>
    <row r="580" spans="1:8" ht="20.149999999999999" customHeight="1" x14ac:dyDescent="0.35">
      <c r="A580" s="591" t="s">
        <v>562</v>
      </c>
      <c r="B580" s="601" t="s">
        <v>563</v>
      </c>
      <c r="C580" s="603" t="s">
        <v>568</v>
      </c>
      <c r="D580" s="421">
        <v>154</v>
      </c>
      <c r="E580" s="465">
        <v>171</v>
      </c>
      <c r="F580" s="616">
        <v>174</v>
      </c>
      <c r="G580" s="604" t="s">
        <v>569</v>
      </c>
      <c r="H580" s="512"/>
    </row>
    <row r="581" spans="1:8" ht="20.149999999999999" customHeight="1" x14ac:dyDescent="0.35">
      <c r="A581" s="591" t="s">
        <v>562</v>
      </c>
      <c r="B581" s="601" t="s">
        <v>563</v>
      </c>
      <c r="C581" s="603" t="s">
        <v>570</v>
      </c>
      <c r="D581" s="421">
        <v>98</v>
      </c>
      <c r="E581" s="465">
        <v>104</v>
      </c>
      <c r="F581" s="616">
        <v>103</v>
      </c>
      <c r="G581" s="604" t="s">
        <v>569</v>
      </c>
      <c r="H581" s="512"/>
    </row>
    <row r="582" spans="1:8" ht="20.149999999999999" customHeight="1" x14ac:dyDescent="0.35">
      <c r="A582" s="605" t="s">
        <v>562</v>
      </c>
      <c r="B582" s="606" t="s">
        <v>563</v>
      </c>
      <c r="C582" s="602" t="s">
        <v>571</v>
      </c>
      <c r="D582" s="515">
        <v>1.5</v>
      </c>
      <c r="E582" s="516">
        <v>1.05</v>
      </c>
      <c r="F582" s="616" t="s">
        <v>879</v>
      </c>
      <c r="G582" s="607" t="s">
        <v>46</v>
      </c>
      <c r="H582" s="512"/>
    </row>
    <row r="583" spans="1:8" ht="20.149999999999999" customHeight="1" x14ac:dyDescent="0.35">
      <c r="A583" s="439" t="s">
        <v>4</v>
      </c>
      <c r="B583" s="440" t="s">
        <v>64</v>
      </c>
      <c r="C583" s="123"/>
      <c r="D583" s="342"/>
      <c r="E583" s="342"/>
      <c r="F583" s="259"/>
      <c r="G583" s="259"/>
    </row>
    <row r="584" spans="1:8" ht="20.149999999999999" customHeight="1" x14ac:dyDescent="0.35">
      <c r="A584" s="243" t="s">
        <v>22</v>
      </c>
      <c r="B584" s="244" t="s">
        <v>572</v>
      </c>
      <c r="C584" s="242" t="s">
        <v>573</v>
      </c>
      <c r="D584" s="382">
        <v>0.97</v>
      </c>
      <c r="E584" s="376">
        <v>0.96</v>
      </c>
      <c r="F584" s="376">
        <v>0.97</v>
      </c>
      <c r="G584" s="324" t="s">
        <v>44</v>
      </c>
    </row>
    <row r="585" spans="1:8" ht="42" x14ac:dyDescent="0.35">
      <c r="A585" s="591" t="s">
        <v>22</v>
      </c>
      <c r="B585" s="552" t="s">
        <v>574</v>
      </c>
      <c r="C585" s="517" t="s">
        <v>575</v>
      </c>
      <c r="D585" s="388">
        <v>0.98</v>
      </c>
      <c r="E585" s="422">
        <v>0.95399999999999996</v>
      </c>
      <c r="F585" s="422">
        <v>0.99</v>
      </c>
      <c r="G585" s="325" t="s">
        <v>44</v>
      </c>
    </row>
    <row r="586" spans="1:8" ht="20.149999999999999" customHeight="1" x14ac:dyDescent="0.35">
      <c r="A586" s="591" t="s">
        <v>22</v>
      </c>
      <c r="B586" s="244" t="s">
        <v>576</v>
      </c>
      <c r="C586" s="139" t="s">
        <v>961</v>
      </c>
      <c r="D586" s="423" t="s">
        <v>81</v>
      </c>
      <c r="E586" s="421">
        <v>35</v>
      </c>
      <c r="F586" s="641">
        <v>60</v>
      </c>
      <c r="G586" s="324" t="s">
        <v>41</v>
      </c>
      <c r="H586" s="642"/>
    </row>
    <row r="587" spans="1:8" ht="20.149999999999999" customHeight="1" x14ac:dyDescent="0.35">
      <c r="A587" s="591" t="s">
        <v>22</v>
      </c>
      <c r="B587" s="244" t="s">
        <v>577</v>
      </c>
      <c r="C587" s="245" t="s">
        <v>578</v>
      </c>
      <c r="D587" s="424" t="s">
        <v>81</v>
      </c>
      <c r="E587" s="425" t="s">
        <v>579</v>
      </c>
      <c r="F587" s="627">
        <v>0</v>
      </c>
      <c r="G587" s="324" t="s">
        <v>41</v>
      </c>
    </row>
    <row r="588" spans="1:8" ht="20.149999999999999" customHeight="1" x14ac:dyDescent="0.35">
      <c r="A588" s="591" t="s">
        <v>22</v>
      </c>
      <c r="B588" s="552" t="s">
        <v>580</v>
      </c>
      <c r="C588" s="242" t="s">
        <v>581</v>
      </c>
      <c r="D588" s="426" t="s">
        <v>579</v>
      </c>
      <c r="E588" s="426" t="s">
        <v>579</v>
      </c>
      <c r="F588" s="628">
        <v>0</v>
      </c>
      <c r="G588" s="324" t="s">
        <v>41</v>
      </c>
    </row>
    <row r="589" spans="1:8" ht="20.149999999999999" customHeight="1" x14ac:dyDescent="0.35">
      <c r="A589" s="592" t="s">
        <v>22</v>
      </c>
      <c r="B589" s="593" t="s">
        <v>580</v>
      </c>
      <c r="C589" s="242" t="s">
        <v>582</v>
      </c>
      <c r="D589" s="426" t="s">
        <v>579</v>
      </c>
      <c r="E589" s="426">
        <v>1</v>
      </c>
      <c r="F589" s="426">
        <v>2</v>
      </c>
      <c r="G589" s="298" t="s">
        <v>41</v>
      </c>
    </row>
    <row r="590" spans="1:8" ht="20.149999999999999" customHeight="1" x14ac:dyDescent="0.35">
      <c r="A590" s="439" t="s">
        <v>4</v>
      </c>
      <c r="B590" s="440" t="s">
        <v>64</v>
      </c>
      <c r="C590" s="123"/>
      <c r="D590" s="342"/>
      <c r="E590" s="342"/>
      <c r="F590" s="259"/>
      <c r="G590" s="259"/>
    </row>
    <row r="591" spans="1:8" ht="20.149999999999999" customHeight="1" x14ac:dyDescent="0.35">
      <c r="A591" s="111" t="s">
        <v>24</v>
      </c>
      <c r="B591" s="246" t="s">
        <v>583</v>
      </c>
      <c r="C591" s="247" t="s">
        <v>584</v>
      </c>
      <c r="D591" s="427">
        <v>14</v>
      </c>
      <c r="E591" s="427">
        <v>14</v>
      </c>
      <c r="F591" s="629">
        <v>14</v>
      </c>
      <c r="G591" s="326" t="s">
        <v>585</v>
      </c>
    </row>
    <row r="592" spans="1:8" ht="20.149999999999999" customHeight="1" x14ac:dyDescent="0.35">
      <c r="A592" s="563" t="s">
        <v>24</v>
      </c>
      <c r="B592" s="557" t="s">
        <v>583</v>
      </c>
      <c r="C592" s="248" t="s">
        <v>586</v>
      </c>
      <c r="D592" s="428">
        <v>0.32</v>
      </c>
      <c r="E592" s="428">
        <v>0.43</v>
      </c>
      <c r="F592" s="630">
        <v>0.38</v>
      </c>
      <c r="G592" s="327" t="s">
        <v>44</v>
      </c>
    </row>
    <row r="593" spans="1:7" ht="20.149999999999999" customHeight="1" x14ac:dyDescent="0.35">
      <c r="A593" s="563" t="s">
        <v>24</v>
      </c>
      <c r="B593" s="557" t="s">
        <v>583</v>
      </c>
      <c r="C593" s="249" t="s">
        <v>587</v>
      </c>
      <c r="D593" s="429">
        <v>81</v>
      </c>
      <c r="E593" s="429">
        <v>81</v>
      </c>
      <c r="F593" s="629">
        <v>88</v>
      </c>
      <c r="G593" s="327" t="s">
        <v>588</v>
      </c>
    </row>
    <row r="594" spans="1:7" ht="20.149999999999999" customHeight="1" x14ac:dyDescent="0.35">
      <c r="A594" s="563" t="s">
        <v>24</v>
      </c>
      <c r="B594" s="557" t="s">
        <v>583</v>
      </c>
      <c r="C594" s="249" t="s">
        <v>589</v>
      </c>
      <c r="D594" s="430">
        <v>1170</v>
      </c>
      <c r="E594" s="430">
        <v>1366</v>
      </c>
      <c r="F594" s="629">
        <v>1168</v>
      </c>
      <c r="G594" s="327" t="s">
        <v>41</v>
      </c>
    </row>
    <row r="595" spans="1:7" ht="20.149999999999999" customHeight="1" x14ac:dyDescent="0.35">
      <c r="A595" s="563" t="s">
        <v>24</v>
      </c>
      <c r="B595" s="557" t="s">
        <v>583</v>
      </c>
      <c r="C595" s="249" t="s">
        <v>590</v>
      </c>
      <c r="D595" s="430">
        <v>1667</v>
      </c>
      <c r="E595" s="430">
        <v>2285</v>
      </c>
      <c r="F595" s="430">
        <v>2329</v>
      </c>
      <c r="G595" s="327" t="s">
        <v>41</v>
      </c>
    </row>
    <row r="596" spans="1:7" ht="20.149999999999999" customHeight="1" x14ac:dyDescent="0.35">
      <c r="A596" s="563" t="s">
        <v>24</v>
      </c>
      <c r="B596" s="557" t="s">
        <v>583</v>
      </c>
      <c r="C596" s="249" t="s">
        <v>591</v>
      </c>
      <c r="D596" s="430">
        <v>1657</v>
      </c>
      <c r="E596" s="430">
        <v>2247</v>
      </c>
      <c r="F596" s="430">
        <v>2305</v>
      </c>
      <c r="G596" s="327" t="s">
        <v>41</v>
      </c>
    </row>
    <row r="597" spans="1:7" ht="20.149999999999999" customHeight="1" x14ac:dyDescent="0.35">
      <c r="A597" s="563" t="s">
        <v>24</v>
      </c>
      <c r="B597" s="557" t="s">
        <v>583</v>
      </c>
      <c r="C597" s="249" t="s">
        <v>592</v>
      </c>
      <c r="D597" s="430">
        <v>1779</v>
      </c>
      <c r="E597" s="643">
        <v>2204</v>
      </c>
      <c r="F597" s="629">
        <v>2347</v>
      </c>
      <c r="G597" s="327" t="s">
        <v>41</v>
      </c>
    </row>
    <row r="598" spans="1:7" ht="20.149999999999999" customHeight="1" x14ac:dyDescent="0.35">
      <c r="A598" s="563" t="s">
        <v>24</v>
      </c>
      <c r="B598" s="557" t="s">
        <v>583</v>
      </c>
      <c r="C598" s="248" t="s">
        <v>593</v>
      </c>
      <c r="D598" s="428">
        <v>0.35</v>
      </c>
      <c r="E598" s="428">
        <v>0.34</v>
      </c>
      <c r="F598" s="630">
        <v>0.41</v>
      </c>
      <c r="G598" s="327" t="s">
        <v>44</v>
      </c>
    </row>
    <row r="599" spans="1:7" ht="20.149999999999999" customHeight="1" x14ac:dyDescent="0.35">
      <c r="A599" s="563" t="s">
        <v>24</v>
      </c>
      <c r="B599" s="557" t="s">
        <v>583</v>
      </c>
      <c r="C599" s="250" t="s">
        <v>594</v>
      </c>
      <c r="D599" s="428">
        <v>0.16700000000000001</v>
      </c>
      <c r="E599" s="428">
        <v>0.186</v>
      </c>
      <c r="F599" s="630">
        <v>0.19700000000000001</v>
      </c>
      <c r="G599" s="327" t="s">
        <v>44</v>
      </c>
    </row>
    <row r="600" spans="1:7" ht="20.149999999999999" customHeight="1" x14ac:dyDescent="0.35">
      <c r="A600" s="563" t="s">
        <v>24</v>
      </c>
      <c r="B600" s="557" t="s">
        <v>583</v>
      </c>
      <c r="C600" s="250" t="s">
        <v>595</v>
      </c>
      <c r="D600" s="428">
        <v>0.17499999999999999</v>
      </c>
      <c r="E600" s="428">
        <v>0.17699999999999999</v>
      </c>
      <c r="F600" s="630">
        <v>0.17799999999999999</v>
      </c>
      <c r="G600" s="327" t="s">
        <v>44</v>
      </c>
    </row>
    <row r="601" spans="1:7" ht="20.149999999999999" customHeight="1" x14ac:dyDescent="0.35">
      <c r="A601" s="563" t="s">
        <v>24</v>
      </c>
      <c r="B601" s="557" t="s">
        <v>583</v>
      </c>
      <c r="C601" s="250" t="s">
        <v>596</v>
      </c>
      <c r="D601" s="428">
        <v>0.13600000000000001</v>
      </c>
      <c r="E601" s="428">
        <v>0.14000000000000001</v>
      </c>
      <c r="F601" s="630">
        <v>0.105</v>
      </c>
      <c r="G601" s="327" t="s">
        <v>44</v>
      </c>
    </row>
    <row r="602" spans="1:7" ht="20.149999999999999" customHeight="1" x14ac:dyDescent="0.35">
      <c r="A602" s="563" t="s">
        <v>24</v>
      </c>
      <c r="B602" s="557" t="s">
        <v>583</v>
      </c>
      <c r="C602" s="250" t="s">
        <v>597</v>
      </c>
      <c r="D602" s="428">
        <v>0.115</v>
      </c>
      <c r="E602" s="428">
        <v>0.11</v>
      </c>
      <c r="F602" s="630">
        <v>0.113</v>
      </c>
      <c r="G602" s="327" t="s">
        <v>44</v>
      </c>
    </row>
    <row r="603" spans="1:7" ht="20.149999999999999" customHeight="1" x14ac:dyDescent="0.35">
      <c r="A603" s="563" t="s">
        <v>24</v>
      </c>
      <c r="B603" s="557" t="s">
        <v>583</v>
      </c>
      <c r="C603" s="250" t="s">
        <v>598</v>
      </c>
      <c r="D603" s="428">
        <v>8.3000000000000004E-2</v>
      </c>
      <c r="E603" s="428">
        <v>0.107</v>
      </c>
      <c r="F603" s="630">
        <v>9.6000000000000002E-2</v>
      </c>
      <c r="G603" s="327" t="s">
        <v>44</v>
      </c>
    </row>
    <row r="604" spans="1:7" ht="20.149999999999999" customHeight="1" x14ac:dyDescent="0.35">
      <c r="A604" s="563" t="s">
        <v>24</v>
      </c>
      <c r="B604" s="557" t="s">
        <v>583</v>
      </c>
      <c r="C604" s="250" t="s">
        <v>599</v>
      </c>
      <c r="D604" s="428">
        <v>0.113</v>
      </c>
      <c r="E604" s="428">
        <v>8.2000000000000003E-2</v>
      </c>
      <c r="F604" s="630">
        <v>8.5999999999999993E-2</v>
      </c>
      <c r="G604" s="327" t="s">
        <v>44</v>
      </c>
    </row>
    <row r="605" spans="1:7" ht="20.149999999999999" customHeight="1" x14ac:dyDescent="0.35">
      <c r="A605" s="563" t="s">
        <v>24</v>
      </c>
      <c r="B605" s="557" t="s">
        <v>583</v>
      </c>
      <c r="C605" s="250" t="s">
        <v>600</v>
      </c>
      <c r="D605" s="428">
        <v>3.9E-2</v>
      </c>
      <c r="E605" s="428">
        <v>7.2999999999999995E-2</v>
      </c>
      <c r="F605" s="630">
        <v>8.5999999999999993E-2</v>
      </c>
      <c r="G605" s="327" t="s">
        <v>44</v>
      </c>
    </row>
    <row r="606" spans="1:7" ht="20.149999999999999" customHeight="1" x14ac:dyDescent="0.35">
      <c r="A606" s="563" t="s">
        <v>24</v>
      </c>
      <c r="B606" s="557" t="s">
        <v>583</v>
      </c>
      <c r="C606" s="250" t="s">
        <v>601</v>
      </c>
      <c r="D606" s="428">
        <v>0.106</v>
      </c>
      <c r="E606" s="428">
        <v>5.8999999999999997E-2</v>
      </c>
      <c r="F606" s="630">
        <v>7.5999999999999998E-2</v>
      </c>
      <c r="G606" s="327" t="s">
        <v>44</v>
      </c>
    </row>
    <row r="607" spans="1:7" ht="20.149999999999999" customHeight="1" x14ac:dyDescent="0.35">
      <c r="A607" s="563" t="s">
        <v>24</v>
      </c>
      <c r="B607" s="557" t="s">
        <v>583</v>
      </c>
      <c r="C607" s="250" t="s">
        <v>602</v>
      </c>
      <c r="D607" s="428">
        <v>0.03</v>
      </c>
      <c r="E607" s="428">
        <v>3.5999999999999997E-2</v>
      </c>
      <c r="F607" s="630">
        <v>3.5999999999999997E-2</v>
      </c>
      <c r="G607" s="327" t="s">
        <v>44</v>
      </c>
    </row>
    <row r="608" spans="1:7" ht="20.149999999999999" customHeight="1" x14ac:dyDescent="0.35">
      <c r="A608" s="563" t="s">
        <v>24</v>
      </c>
      <c r="B608" s="557" t="s">
        <v>583</v>
      </c>
      <c r="C608" s="250" t="s">
        <v>603</v>
      </c>
      <c r="D608" s="428">
        <v>2.5000000000000001E-2</v>
      </c>
      <c r="E608" s="428">
        <v>2.1000000000000001E-2</v>
      </c>
      <c r="F608" s="630">
        <v>0.01</v>
      </c>
      <c r="G608" s="327" t="s">
        <v>44</v>
      </c>
    </row>
    <row r="609" spans="1:7" ht="20.149999999999999" customHeight="1" x14ac:dyDescent="0.35">
      <c r="A609" s="563" t="s">
        <v>24</v>
      </c>
      <c r="B609" s="557" t="s">
        <v>583</v>
      </c>
      <c r="C609" s="250" t="s">
        <v>604</v>
      </c>
      <c r="D609" s="428">
        <v>1.2E-2</v>
      </c>
      <c r="E609" s="428">
        <v>1.0999999999999999E-2</v>
      </c>
      <c r="F609" s="630">
        <v>1.7999999999999999E-2</v>
      </c>
      <c r="G609" s="327" t="s">
        <v>44</v>
      </c>
    </row>
    <row r="610" spans="1:7" ht="20.149999999999999" customHeight="1" x14ac:dyDescent="0.35">
      <c r="A610" s="563" t="s">
        <v>24</v>
      </c>
      <c r="B610" s="557" t="s">
        <v>583</v>
      </c>
      <c r="C610" s="248" t="s">
        <v>605</v>
      </c>
      <c r="D610" s="431">
        <v>599</v>
      </c>
      <c r="E610" s="431" t="s">
        <v>882</v>
      </c>
      <c r="F610" s="631">
        <v>790</v>
      </c>
      <c r="G610" s="327" t="s">
        <v>41</v>
      </c>
    </row>
    <row r="611" spans="1:7" ht="20.149999999999999" customHeight="1" x14ac:dyDescent="0.35">
      <c r="A611" s="563" t="s">
        <v>24</v>
      </c>
      <c r="B611" s="557" t="s">
        <v>583</v>
      </c>
      <c r="C611" s="250" t="s">
        <v>606</v>
      </c>
      <c r="D611" s="431">
        <v>124</v>
      </c>
      <c r="E611" s="431">
        <v>131</v>
      </c>
      <c r="F611" s="631">
        <v>150</v>
      </c>
      <c r="G611" s="327" t="s">
        <v>41</v>
      </c>
    </row>
    <row r="612" spans="1:7" ht="20.149999999999999" customHeight="1" x14ac:dyDescent="0.35">
      <c r="A612" s="563" t="s">
        <v>24</v>
      </c>
      <c r="B612" s="557" t="s">
        <v>583</v>
      </c>
      <c r="C612" s="250" t="s">
        <v>607</v>
      </c>
      <c r="D612" s="431">
        <v>138</v>
      </c>
      <c r="E612" s="431">
        <v>151</v>
      </c>
      <c r="F612" s="631">
        <v>209</v>
      </c>
      <c r="G612" s="327" t="s">
        <v>41</v>
      </c>
    </row>
    <row r="613" spans="1:7" ht="20.149999999999999" customHeight="1" x14ac:dyDescent="0.35">
      <c r="A613" s="563" t="s">
        <v>24</v>
      </c>
      <c r="B613" s="557" t="s">
        <v>583</v>
      </c>
      <c r="C613" s="250" t="s">
        <v>608</v>
      </c>
      <c r="D613" s="431">
        <v>337</v>
      </c>
      <c r="E613" s="431">
        <v>359</v>
      </c>
      <c r="F613" s="631">
        <v>431</v>
      </c>
      <c r="G613" s="327" t="s">
        <v>41</v>
      </c>
    </row>
    <row r="614" spans="1:7" ht="20.149999999999999" customHeight="1" x14ac:dyDescent="0.35">
      <c r="A614" s="563" t="s">
        <v>24</v>
      </c>
      <c r="B614" s="557" t="s">
        <v>583</v>
      </c>
      <c r="C614" s="248" t="s">
        <v>609</v>
      </c>
      <c r="D614" s="431">
        <v>28</v>
      </c>
      <c r="E614" s="431">
        <v>19</v>
      </c>
      <c r="F614" s="631" t="s">
        <v>58</v>
      </c>
      <c r="G614" s="327" t="s">
        <v>41</v>
      </c>
    </row>
    <row r="615" spans="1:7" ht="20.149999999999999" customHeight="1" x14ac:dyDescent="0.35">
      <c r="A615" s="563" t="s">
        <v>24</v>
      </c>
      <c r="B615" s="557" t="s">
        <v>583</v>
      </c>
      <c r="C615" s="248" t="s">
        <v>610</v>
      </c>
      <c r="D615" s="431">
        <v>33</v>
      </c>
      <c r="E615" s="431">
        <v>47</v>
      </c>
      <c r="F615" s="631">
        <v>74</v>
      </c>
      <c r="G615" s="327" t="s">
        <v>41</v>
      </c>
    </row>
    <row r="616" spans="1:7" ht="20.149999999999999" customHeight="1" x14ac:dyDescent="0.35">
      <c r="A616" s="563" t="s">
        <v>24</v>
      </c>
      <c r="B616" s="442" t="s">
        <v>583</v>
      </c>
      <c r="C616" s="251" t="s">
        <v>611</v>
      </c>
      <c r="D616" s="431">
        <v>14</v>
      </c>
      <c r="E616" s="431">
        <v>11</v>
      </c>
      <c r="F616" s="631">
        <v>16</v>
      </c>
      <c r="G616" s="328" t="s">
        <v>41</v>
      </c>
    </row>
    <row r="617" spans="1:7" ht="20.149999999999999" customHeight="1" x14ac:dyDescent="0.35">
      <c r="A617" s="563" t="s">
        <v>24</v>
      </c>
      <c r="B617" s="252" t="s">
        <v>612</v>
      </c>
      <c r="C617" s="247" t="s">
        <v>613</v>
      </c>
      <c r="D617" s="432">
        <v>2087</v>
      </c>
      <c r="E617" s="432">
        <v>2108</v>
      </c>
      <c r="F617" s="632">
        <v>2166</v>
      </c>
      <c r="G617" s="326" t="s">
        <v>41</v>
      </c>
    </row>
    <row r="618" spans="1:7" ht="20.149999999999999" customHeight="1" x14ac:dyDescent="0.35">
      <c r="A618" s="563" t="s">
        <v>24</v>
      </c>
      <c r="B618" s="594" t="s">
        <v>612</v>
      </c>
      <c r="C618" s="248" t="s">
        <v>614</v>
      </c>
      <c r="D618" s="433">
        <v>0.54600000000000004</v>
      </c>
      <c r="E618" s="433">
        <v>0.64300000000000002</v>
      </c>
      <c r="F618" s="633">
        <v>0.627</v>
      </c>
      <c r="G618" s="329" t="s">
        <v>44</v>
      </c>
    </row>
    <row r="619" spans="1:7" ht="20.149999999999999" customHeight="1" x14ac:dyDescent="0.35">
      <c r="A619" s="563" t="s">
        <v>24</v>
      </c>
      <c r="B619" s="594" t="s">
        <v>612</v>
      </c>
      <c r="C619" s="249" t="s">
        <v>615</v>
      </c>
      <c r="D619" s="432">
        <v>1215</v>
      </c>
      <c r="E619" s="432">
        <v>1563</v>
      </c>
      <c r="F619" s="632">
        <v>1643</v>
      </c>
      <c r="G619" s="327" t="s">
        <v>41</v>
      </c>
    </row>
    <row r="620" spans="1:7" ht="20.149999999999999" customHeight="1" x14ac:dyDescent="0.35">
      <c r="A620" s="563" t="s">
        <v>24</v>
      </c>
      <c r="B620" s="594" t="s">
        <v>612</v>
      </c>
      <c r="C620" s="248" t="s">
        <v>616</v>
      </c>
      <c r="D620" s="431" t="s">
        <v>617</v>
      </c>
      <c r="E620" s="431" t="s">
        <v>618</v>
      </c>
      <c r="F620" s="634">
        <v>622</v>
      </c>
      <c r="G620" s="327" t="s">
        <v>41</v>
      </c>
    </row>
    <row r="621" spans="1:7" ht="20.149999999999999" customHeight="1" x14ac:dyDescent="0.35">
      <c r="A621" s="563" t="s">
        <v>24</v>
      </c>
      <c r="B621" s="594" t="s">
        <v>612</v>
      </c>
      <c r="C621" s="248" t="s">
        <v>619</v>
      </c>
      <c r="D621" s="431" t="s">
        <v>620</v>
      </c>
      <c r="E621" s="431" t="s">
        <v>621</v>
      </c>
      <c r="F621" s="634">
        <v>159</v>
      </c>
      <c r="G621" s="327" t="s">
        <v>41</v>
      </c>
    </row>
    <row r="622" spans="1:7" ht="20.149999999999999" customHeight="1" x14ac:dyDescent="0.35">
      <c r="A622" s="563" t="s">
        <v>24</v>
      </c>
      <c r="B622" s="594" t="s">
        <v>612</v>
      </c>
      <c r="C622" s="248" t="s">
        <v>622</v>
      </c>
      <c r="D622" s="431" t="s">
        <v>617</v>
      </c>
      <c r="E622" s="431" t="s">
        <v>623</v>
      </c>
      <c r="F622" s="634">
        <v>669</v>
      </c>
      <c r="G622" s="327" t="s">
        <v>41</v>
      </c>
    </row>
    <row r="623" spans="1:7" ht="20.149999999999999" customHeight="1" x14ac:dyDescent="0.35">
      <c r="A623" s="563" t="s">
        <v>24</v>
      </c>
      <c r="B623" s="595" t="s">
        <v>612</v>
      </c>
      <c r="C623" s="251" t="s">
        <v>624</v>
      </c>
      <c r="D623" s="431" t="s">
        <v>625</v>
      </c>
      <c r="E623" s="431" t="s">
        <v>626</v>
      </c>
      <c r="F623" s="634">
        <v>193</v>
      </c>
      <c r="G623" s="328" t="s">
        <v>41</v>
      </c>
    </row>
    <row r="624" spans="1:7" ht="20.149999999999999" customHeight="1" x14ac:dyDescent="0.35">
      <c r="A624" s="563" t="s">
        <v>24</v>
      </c>
      <c r="B624" s="252" t="s">
        <v>627</v>
      </c>
      <c r="C624" s="253" t="s">
        <v>628</v>
      </c>
      <c r="D624" s="432">
        <v>929632</v>
      </c>
      <c r="E624" s="432">
        <v>702496</v>
      </c>
      <c r="F624" s="632">
        <v>514780</v>
      </c>
      <c r="G624" s="326" t="s">
        <v>41</v>
      </c>
    </row>
    <row r="625" spans="1:7" ht="20.149999999999999" customHeight="1" x14ac:dyDescent="0.35">
      <c r="A625" s="563" t="s">
        <v>24</v>
      </c>
      <c r="B625" s="594" t="s">
        <v>627</v>
      </c>
      <c r="C625" s="254" t="s">
        <v>629</v>
      </c>
      <c r="D625" s="434" t="s">
        <v>81</v>
      </c>
      <c r="E625" s="433">
        <v>0.85</v>
      </c>
      <c r="F625" s="633">
        <v>0.86</v>
      </c>
      <c r="G625" s="329" t="s">
        <v>44</v>
      </c>
    </row>
    <row r="626" spans="1:7" ht="20.149999999999999" customHeight="1" x14ac:dyDescent="0.35">
      <c r="A626" s="563" t="s">
        <v>24</v>
      </c>
      <c r="B626" s="594" t="s">
        <v>627</v>
      </c>
      <c r="C626" s="255" t="s">
        <v>630</v>
      </c>
      <c r="D626" s="434" t="s">
        <v>81</v>
      </c>
      <c r="E626" s="433">
        <v>0.77100000000000002</v>
      </c>
      <c r="F626" s="633">
        <v>0.77700000000000002</v>
      </c>
      <c r="G626" s="329" t="s">
        <v>44</v>
      </c>
    </row>
    <row r="627" spans="1:7" ht="20.149999999999999" customHeight="1" x14ac:dyDescent="0.35">
      <c r="A627" s="563" t="s">
        <v>24</v>
      </c>
      <c r="B627" s="594" t="s">
        <v>627</v>
      </c>
      <c r="C627" s="255" t="s">
        <v>631</v>
      </c>
      <c r="D627" s="434" t="s">
        <v>81</v>
      </c>
      <c r="E627" s="433">
        <v>0.17399999999999999</v>
      </c>
      <c r="F627" s="633">
        <v>0.17299999999999999</v>
      </c>
      <c r="G627" s="329" t="s">
        <v>44</v>
      </c>
    </row>
    <row r="628" spans="1:7" ht="20.149999999999999" customHeight="1" x14ac:dyDescent="0.35">
      <c r="A628" s="563" t="s">
        <v>24</v>
      </c>
      <c r="B628" s="595" t="s">
        <v>627</v>
      </c>
      <c r="C628" s="256" t="s">
        <v>632</v>
      </c>
      <c r="D628" s="434" t="s">
        <v>81</v>
      </c>
      <c r="E628" s="433">
        <v>5.5E-2</v>
      </c>
      <c r="F628" s="633">
        <v>0.05</v>
      </c>
      <c r="G628" s="330" t="s">
        <v>44</v>
      </c>
    </row>
    <row r="629" spans="1:7" ht="20.149999999999999" customHeight="1" x14ac:dyDescent="0.35">
      <c r="A629" s="563" t="s">
        <v>24</v>
      </c>
      <c r="B629" s="220" t="s">
        <v>633</v>
      </c>
      <c r="C629" s="257" t="s">
        <v>634</v>
      </c>
      <c r="D629" s="345" t="s">
        <v>635</v>
      </c>
      <c r="E629" s="345" t="s">
        <v>636</v>
      </c>
      <c r="F629" s="632">
        <v>54932</v>
      </c>
      <c r="G629" s="312" t="s">
        <v>41</v>
      </c>
    </row>
    <row r="630" spans="1:7" ht="20.149999999999999" customHeight="1" x14ac:dyDescent="0.35">
      <c r="A630" s="563" t="s">
        <v>24</v>
      </c>
      <c r="B630" s="577" t="s">
        <v>633</v>
      </c>
      <c r="C630" s="255" t="s">
        <v>637</v>
      </c>
      <c r="D630" s="435">
        <v>0.74299999999999999</v>
      </c>
      <c r="E630" s="435">
        <v>0.77800000000000002</v>
      </c>
      <c r="F630" s="635">
        <v>0.76400000000000001</v>
      </c>
      <c r="G630" s="331" t="s">
        <v>44</v>
      </c>
    </row>
    <row r="631" spans="1:7" ht="20.149999999999999" customHeight="1" x14ac:dyDescent="0.35">
      <c r="A631" s="563" t="s">
        <v>24</v>
      </c>
      <c r="B631" s="577" t="s">
        <v>633</v>
      </c>
      <c r="C631" s="679" t="s">
        <v>638</v>
      </c>
      <c r="D631" s="436">
        <v>0.995</v>
      </c>
      <c r="E631" s="436">
        <v>0.997</v>
      </c>
      <c r="F631" s="635">
        <v>0.999</v>
      </c>
      <c r="G631" s="332" t="s">
        <v>44</v>
      </c>
    </row>
    <row r="632" spans="1:7" ht="20.149999999999999" customHeight="1" x14ac:dyDescent="0.35">
      <c r="A632" s="680" t="s">
        <v>639</v>
      </c>
      <c r="B632" s="680" t="s">
        <v>639</v>
      </c>
      <c r="C632" s="678" t="s">
        <v>639</v>
      </c>
      <c r="D632" s="436">
        <v>1</v>
      </c>
      <c r="E632" s="436">
        <v>1</v>
      </c>
      <c r="F632" s="636">
        <v>1</v>
      </c>
      <c r="G632" s="333" t="s">
        <v>44</v>
      </c>
    </row>
  </sheetData>
  <autoFilter ref="A4:G632" xr:uid="{C37401B2-12AF-47EC-A732-5EBC5062D3A8}"/>
  <mergeCells count="4">
    <mergeCell ref="D1:D2"/>
    <mergeCell ref="E1:E2"/>
    <mergeCell ref="F1:F2"/>
    <mergeCell ref="G1:G2"/>
  </mergeCells>
  <hyperlinks>
    <hyperlink ref="D1:D2" location="'ESG Indicators'!A5" display="Sustainability in business" xr:uid="{05B17A9A-4F7D-4A76-961C-4FEFE76FCF70}"/>
    <hyperlink ref="E1" location="'ESG Indicators'!A76" display="Environment" xr:uid="{E30124A3-EECC-4F7D-BE40-CC7A4D495E71}"/>
    <hyperlink ref="F1" location="'ESG Indicators'!A246" display="Social" xr:uid="{B1A488D5-4C85-4C17-86B7-2331F6E94D51}"/>
    <hyperlink ref="G1" location="'ESG Indicators'!A580" display="Governance" xr:uid="{723EF718-3923-41BD-8190-95A35311B7BC}"/>
    <hyperlink ref="F1:F2" location="'ESG Indicators'!A233" display="Social" xr:uid="{2A507A0B-5AE7-4BFD-99A6-F4FFC3769A6B}"/>
    <hyperlink ref="G1:G2" location="'ESG Indicators'!A565" display="Governance" xr:uid="{162B9C9D-749F-40E1-932E-7DF362FD91F2}"/>
  </hyperlinks>
  <pageMargins left="0.511811024" right="0.511811024" top="0.78740157499999996" bottom="0.78740157499999996" header="0.31496062000000002" footer="0.31496062000000002"/>
  <pageSetup paperSize="9" orientation="portrait" horizontalDpi="1200" verticalDpi="1200" r:id="rId1"/>
  <headerFooter>
    <oddFooter>&amp;L_x000D_&amp;1#&amp;"Calibri"&amp;9&amp;K000000 Corporativo | Interno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0044-2F5A-4C59-BE40-869FBCE67D3B}">
  <sheetPr>
    <tabColor rgb="FF0070C0"/>
  </sheetPr>
  <dimension ref="A1:AC38"/>
  <sheetViews>
    <sheetView showGridLines="0" zoomScale="60" zoomScaleNormal="60" workbookViewId="0"/>
  </sheetViews>
  <sheetFormatPr defaultColWidth="9.1796875" defaultRowHeight="20.149999999999999" customHeight="1" x14ac:dyDescent="0.35"/>
  <cols>
    <col min="1" max="1" width="3.1796875" style="75" customWidth="1"/>
    <col min="2" max="2" width="65" style="29" customWidth="1"/>
    <col min="3" max="3" width="15" style="76" customWidth="1"/>
    <col min="4" max="4" width="15.7265625" style="31" customWidth="1"/>
    <col min="5" max="5" width="15.7265625" style="32" customWidth="1"/>
    <col min="6" max="7" width="15.7265625" style="31" customWidth="1"/>
    <col min="8" max="8" width="15.7265625" style="33" customWidth="1"/>
    <col min="9" max="9" width="15.7265625" style="77" customWidth="1"/>
    <col min="10" max="10" width="15.54296875" style="77" customWidth="1"/>
    <col min="11" max="18" width="10.7265625" style="78" customWidth="1"/>
    <col min="19" max="19" width="16.7265625" style="78" customWidth="1"/>
    <col min="20" max="26" width="17.7265625" style="78" customWidth="1"/>
    <col min="27" max="27" width="18.7265625" style="78" customWidth="1"/>
    <col min="28" max="28" width="15.90625" style="78" customWidth="1"/>
    <col min="29" max="29" width="14.90625" style="78" customWidth="1"/>
    <col min="30" max="16384" width="9.1796875" style="78"/>
  </cols>
  <sheetData>
    <row r="1" spans="1:29" s="35" customFormat="1" ht="20.149999999999999" customHeight="1" x14ac:dyDescent="0.35">
      <c r="A1" s="28"/>
      <c r="B1" s="29"/>
      <c r="C1" s="30">
        <f>1-(481/790)</f>
        <v>0.39113924050632909</v>
      </c>
      <c r="D1" s="31"/>
      <c r="E1" s="32"/>
      <c r="F1" s="31"/>
      <c r="G1" s="31"/>
      <c r="H1" s="33"/>
      <c r="I1" s="34"/>
    </row>
    <row r="2" spans="1:29" s="35" customFormat="1" ht="20.149999999999999" customHeight="1" x14ac:dyDescent="0.35">
      <c r="A2" s="28"/>
      <c r="B2" s="20" t="s">
        <v>16</v>
      </c>
      <c r="C2" s="30"/>
      <c r="D2" s="31"/>
      <c r="E2" s="32"/>
      <c r="F2" s="31"/>
      <c r="G2" s="31"/>
      <c r="H2" s="33"/>
      <c r="I2" s="34"/>
    </row>
    <row r="3" spans="1:29" s="36" customFormat="1" ht="20.149999999999999" customHeight="1" x14ac:dyDescent="0.55000000000000004">
      <c r="C3" s="37"/>
      <c r="D3" s="38"/>
      <c r="E3" s="39"/>
      <c r="G3" s="40"/>
      <c r="H3" s="41"/>
      <c r="U3" s="683" t="s">
        <v>898</v>
      </c>
      <c r="V3" s="683"/>
      <c r="W3" s="683"/>
      <c r="X3" s="683"/>
      <c r="Y3" s="683"/>
      <c r="Z3" s="683"/>
      <c r="AA3" s="683"/>
      <c r="AB3" s="683"/>
      <c r="AC3" s="683"/>
    </row>
    <row r="4" spans="1:29" s="46" customFormat="1" ht="56.25" customHeight="1" x14ac:dyDescent="0.35">
      <c r="A4" s="42"/>
      <c r="B4" s="43" t="s">
        <v>640</v>
      </c>
      <c r="C4" s="44" t="s">
        <v>641</v>
      </c>
      <c r="D4" s="44" t="s">
        <v>642</v>
      </c>
      <c r="E4" s="44" t="s">
        <v>895</v>
      </c>
      <c r="F4" s="44" t="s">
        <v>896</v>
      </c>
      <c r="G4" s="44" t="s">
        <v>643</v>
      </c>
      <c r="H4" s="44" t="s">
        <v>644</v>
      </c>
      <c r="I4" s="44" t="s">
        <v>645</v>
      </c>
      <c r="J4" s="44" t="s">
        <v>646</v>
      </c>
      <c r="K4" s="45" t="s">
        <v>647</v>
      </c>
      <c r="L4" s="45" t="s">
        <v>648</v>
      </c>
      <c r="M4" s="45" t="s">
        <v>649</v>
      </c>
      <c r="N4" s="45" t="s">
        <v>650</v>
      </c>
      <c r="O4" s="45" t="s">
        <v>651</v>
      </c>
      <c r="P4" s="45" t="s">
        <v>652</v>
      </c>
      <c r="Q4" s="45" t="s">
        <v>653</v>
      </c>
      <c r="R4" s="45" t="s">
        <v>654</v>
      </c>
      <c r="S4" s="45" t="s">
        <v>655</v>
      </c>
      <c r="T4" s="44" t="s">
        <v>656</v>
      </c>
      <c r="U4" s="45" t="s">
        <v>657</v>
      </c>
      <c r="V4" s="45" t="s">
        <v>658</v>
      </c>
      <c r="W4" s="45" t="s">
        <v>659</v>
      </c>
      <c r="X4" s="45" t="s">
        <v>660</v>
      </c>
      <c r="Y4" s="45" t="s">
        <v>661</v>
      </c>
      <c r="Z4" s="45" t="s">
        <v>662</v>
      </c>
      <c r="AA4" s="45" t="s">
        <v>663</v>
      </c>
      <c r="AB4" s="45" t="s">
        <v>664</v>
      </c>
      <c r="AC4" s="45" t="s">
        <v>897</v>
      </c>
    </row>
    <row r="5" spans="1:29" s="51" customFormat="1" ht="20.149999999999999" customHeight="1" x14ac:dyDescent="0.35">
      <c r="A5" s="47"/>
      <c r="B5" s="48" t="s">
        <v>665</v>
      </c>
      <c r="C5" s="49" t="s">
        <v>666</v>
      </c>
      <c r="D5" s="644">
        <v>65</v>
      </c>
      <c r="E5" s="49">
        <v>2008</v>
      </c>
      <c r="F5" s="49">
        <f>2025-E5</f>
        <v>17</v>
      </c>
      <c r="G5" s="50">
        <v>1</v>
      </c>
      <c r="H5" s="49" t="s">
        <v>667</v>
      </c>
      <c r="I5" s="49" t="s">
        <v>668</v>
      </c>
      <c r="J5" s="49" t="s">
        <v>667</v>
      </c>
      <c r="K5" s="49" t="s">
        <v>667</v>
      </c>
      <c r="L5" s="49" t="s">
        <v>667</v>
      </c>
      <c r="M5" s="49" t="s">
        <v>668</v>
      </c>
      <c r="N5" s="49" t="s">
        <v>667</v>
      </c>
      <c r="O5" s="49" t="s">
        <v>667</v>
      </c>
      <c r="P5" s="49" t="s">
        <v>667</v>
      </c>
      <c r="Q5" s="49" t="s">
        <v>668</v>
      </c>
      <c r="R5" s="49" t="s">
        <v>667</v>
      </c>
      <c r="S5" s="49" t="s">
        <v>667</v>
      </c>
      <c r="T5" s="49">
        <v>5</v>
      </c>
      <c r="U5" s="49" t="s">
        <v>81</v>
      </c>
      <c r="V5" s="49" t="s">
        <v>669</v>
      </c>
      <c r="W5" s="49" t="s">
        <v>81</v>
      </c>
      <c r="X5" s="49" t="s">
        <v>669</v>
      </c>
      <c r="Y5" s="49" t="s">
        <v>81</v>
      </c>
      <c r="Z5" s="49" t="s">
        <v>669</v>
      </c>
      <c r="AA5" s="49" t="s">
        <v>81</v>
      </c>
      <c r="AB5" s="49" t="s">
        <v>670</v>
      </c>
      <c r="AC5" s="49" t="s">
        <v>670</v>
      </c>
    </row>
    <row r="6" spans="1:29" s="51" customFormat="1" ht="20.149999999999999" customHeight="1" x14ac:dyDescent="0.35">
      <c r="A6" s="47"/>
      <c r="B6" s="48" t="s">
        <v>671</v>
      </c>
      <c r="C6" s="49" t="s">
        <v>666</v>
      </c>
      <c r="D6" s="49">
        <v>70</v>
      </c>
      <c r="E6" s="49">
        <v>2008</v>
      </c>
      <c r="F6" s="49">
        <f t="shared" ref="F6:F16" si="0">2025-E6</f>
        <v>17</v>
      </c>
      <c r="G6" s="50">
        <v>1</v>
      </c>
      <c r="H6" s="49" t="s">
        <v>667</v>
      </c>
      <c r="I6" s="49" t="s">
        <v>668</v>
      </c>
      <c r="J6" s="49" t="s">
        <v>667</v>
      </c>
      <c r="K6" s="49" t="s">
        <v>667</v>
      </c>
      <c r="L6" s="49" t="s">
        <v>667</v>
      </c>
      <c r="M6" s="49" t="s">
        <v>668</v>
      </c>
      <c r="N6" s="49" t="s">
        <v>667</v>
      </c>
      <c r="O6" s="49" t="s">
        <v>667</v>
      </c>
      <c r="P6" s="49" t="s">
        <v>667</v>
      </c>
      <c r="Q6" s="49" t="s">
        <v>667</v>
      </c>
      <c r="R6" s="49" t="s">
        <v>667</v>
      </c>
      <c r="S6" s="49" t="s">
        <v>667</v>
      </c>
      <c r="T6" s="49">
        <v>4</v>
      </c>
      <c r="U6" s="49" t="s">
        <v>81</v>
      </c>
      <c r="V6" s="49" t="s">
        <v>81</v>
      </c>
      <c r="W6" s="49" t="s">
        <v>81</v>
      </c>
      <c r="X6" s="49" t="s">
        <v>81</v>
      </c>
      <c r="Y6" s="49" t="s">
        <v>670</v>
      </c>
      <c r="Z6" s="49" t="s">
        <v>670</v>
      </c>
      <c r="AA6" s="49" t="s">
        <v>669</v>
      </c>
      <c r="AB6" s="49" t="s">
        <v>81</v>
      </c>
      <c r="AC6" s="49" t="s">
        <v>670</v>
      </c>
    </row>
    <row r="7" spans="1:29" s="51" customFormat="1" ht="20.149999999999999" customHeight="1" x14ac:dyDescent="0.35">
      <c r="A7" s="47"/>
      <c r="B7" s="48" t="s">
        <v>672</v>
      </c>
      <c r="C7" s="49" t="s">
        <v>673</v>
      </c>
      <c r="D7" s="49">
        <v>50</v>
      </c>
      <c r="E7" s="49">
        <v>2008</v>
      </c>
      <c r="F7" s="49">
        <f t="shared" si="0"/>
        <v>17</v>
      </c>
      <c r="G7" s="50">
        <v>1</v>
      </c>
      <c r="H7" s="49" t="s">
        <v>667</v>
      </c>
      <c r="I7" s="49" t="s">
        <v>668</v>
      </c>
      <c r="J7" s="49" t="s">
        <v>667</v>
      </c>
      <c r="K7" s="49" t="s">
        <v>667</v>
      </c>
      <c r="L7" s="49" t="s">
        <v>667</v>
      </c>
      <c r="M7" s="49" t="s">
        <v>668</v>
      </c>
      <c r="N7" s="49" t="s">
        <v>667</v>
      </c>
      <c r="O7" s="49" t="s">
        <v>667</v>
      </c>
      <c r="P7" s="49" t="s">
        <v>667</v>
      </c>
      <c r="Q7" s="49" t="s">
        <v>667</v>
      </c>
      <c r="R7" s="49" t="s">
        <v>667</v>
      </c>
      <c r="S7" s="49" t="s">
        <v>667</v>
      </c>
      <c r="T7" s="49">
        <v>1</v>
      </c>
      <c r="U7" s="49" t="s">
        <v>81</v>
      </c>
      <c r="V7" s="49" t="s">
        <v>81</v>
      </c>
      <c r="W7" s="49" t="s">
        <v>81</v>
      </c>
      <c r="X7" s="49" t="s">
        <v>81</v>
      </c>
      <c r="Y7" s="49" t="s">
        <v>81</v>
      </c>
      <c r="Z7" s="49" t="s">
        <v>670</v>
      </c>
      <c r="AA7" s="49" t="s">
        <v>81</v>
      </c>
      <c r="AB7" s="49" t="s">
        <v>81</v>
      </c>
      <c r="AC7" s="49" t="s">
        <v>81</v>
      </c>
    </row>
    <row r="8" spans="1:29" s="51" customFormat="1" ht="20.149999999999999" customHeight="1" x14ac:dyDescent="0.35">
      <c r="A8" s="47"/>
      <c r="B8" s="48" t="s">
        <v>674</v>
      </c>
      <c r="C8" s="52" t="s">
        <v>670</v>
      </c>
      <c r="D8" s="49">
        <v>66</v>
      </c>
      <c r="E8" s="49">
        <v>2008</v>
      </c>
      <c r="F8" s="49">
        <f t="shared" si="0"/>
        <v>17</v>
      </c>
      <c r="G8" s="50">
        <v>0.83</v>
      </c>
      <c r="H8" s="49" t="s">
        <v>667</v>
      </c>
      <c r="I8" s="49" t="s">
        <v>668</v>
      </c>
      <c r="J8" s="49" t="s">
        <v>667</v>
      </c>
      <c r="K8" s="49" t="s">
        <v>667</v>
      </c>
      <c r="L8" s="49" t="s">
        <v>667</v>
      </c>
      <c r="M8" s="49" t="s">
        <v>668</v>
      </c>
      <c r="N8" s="49" t="s">
        <v>667</v>
      </c>
      <c r="O8" s="49" t="s">
        <v>667</v>
      </c>
      <c r="P8" s="49" t="s">
        <v>667</v>
      </c>
      <c r="Q8" s="49" t="s">
        <v>668</v>
      </c>
      <c r="R8" s="49" t="s">
        <v>667</v>
      </c>
      <c r="S8" s="49" t="s">
        <v>667</v>
      </c>
      <c r="T8" s="49">
        <v>3</v>
      </c>
      <c r="U8" s="49" t="s">
        <v>81</v>
      </c>
      <c r="V8" s="49" t="s">
        <v>670</v>
      </c>
      <c r="W8" s="49" t="s">
        <v>81</v>
      </c>
      <c r="X8" s="49" t="s">
        <v>670</v>
      </c>
      <c r="Y8" s="49" t="s">
        <v>81</v>
      </c>
      <c r="Z8" s="49" t="s">
        <v>81</v>
      </c>
      <c r="AA8" s="49" t="s">
        <v>81</v>
      </c>
      <c r="AB8" s="49" t="s">
        <v>669</v>
      </c>
      <c r="AC8" s="49" t="s">
        <v>81</v>
      </c>
    </row>
    <row r="9" spans="1:29" s="51" customFormat="1" ht="20.149999999999999" customHeight="1" x14ac:dyDescent="0.35">
      <c r="A9" s="53"/>
      <c r="B9" s="48" t="s">
        <v>675</v>
      </c>
      <c r="C9" s="52" t="s">
        <v>670</v>
      </c>
      <c r="D9" s="49">
        <v>51</v>
      </c>
      <c r="E9" s="49">
        <v>2018</v>
      </c>
      <c r="F9" s="49">
        <f t="shared" si="0"/>
        <v>7</v>
      </c>
      <c r="G9" s="50">
        <v>0.89</v>
      </c>
      <c r="H9" s="49" t="s">
        <v>667</v>
      </c>
      <c r="I9" s="49" t="s">
        <v>668</v>
      </c>
      <c r="J9" s="49" t="s">
        <v>667</v>
      </c>
      <c r="K9" s="49" t="s">
        <v>667</v>
      </c>
      <c r="L9" s="49" t="s">
        <v>667</v>
      </c>
      <c r="M9" s="49" t="s">
        <v>668</v>
      </c>
      <c r="N9" s="49" t="s">
        <v>667</v>
      </c>
      <c r="O9" s="49" t="s">
        <v>667</v>
      </c>
      <c r="P9" s="49" t="s">
        <v>667</v>
      </c>
      <c r="Q9" s="49" t="s">
        <v>668</v>
      </c>
      <c r="R9" s="49" t="s">
        <v>667</v>
      </c>
      <c r="S9" s="49" t="s">
        <v>667</v>
      </c>
      <c r="T9" s="49">
        <v>3</v>
      </c>
      <c r="U9" s="49" t="s">
        <v>81</v>
      </c>
      <c r="V9" s="49" t="s">
        <v>670</v>
      </c>
      <c r="W9" s="49" t="s">
        <v>81</v>
      </c>
      <c r="X9" s="49" t="s">
        <v>670</v>
      </c>
      <c r="Y9" s="49" t="s">
        <v>81</v>
      </c>
      <c r="Z9" s="49" t="s">
        <v>81</v>
      </c>
      <c r="AA9" s="49" t="s">
        <v>81</v>
      </c>
      <c r="AB9" s="49" t="s">
        <v>670</v>
      </c>
      <c r="AC9" s="49" t="s">
        <v>81</v>
      </c>
    </row>
    <row r="10" spans="1:29" s="51" customFormat="1" ht="20.149999999999999" customHeight="1" x14ac:dyDescent="0.35">
      <c r="A10" s="47"/>
      <c r="B10" s="48" t="s">
        <v>676</v>
      </c>
      <c r="C10" s="52" t="s">
        <v>670</v>
      </c>
      <c r="D10" s="49">
        <v>66</v>
      </c>
      <c r="E10" s="49">
        <v>2021</v>
      </c>
      <c r="F10" s="49">
        <f t="shared" si="0"/>
        <v>4</v>
      </c>
      <c r="G10" s="50">
        <v>1</v>
      </c>
      <c r="H10" s="49" t="s">
        <v>667</v>
      </c>
      <c r="I10" s="49" t="s">
        <v>667</v>
      </c>
      <c r="J10" s="49" t="s">
        <v>667</v>
      </c>
      <c r="K10" s="49" t="s">
        <v>667</v>
      </c>
      <c r="L10" s="49" t="s">
        <v>667</v>
      </c>
      <c r="M10" s="49" t="s">
        <v>667</v>
      </c>
      <c r="N10" s="49" t="s">
        <v>667</v>
      </c>
      <c r="O10" s="49" t="s">
        <v>667</v>
      </c>
      <c r="P10" s="49" t="s">
        <v>667</v>
      </c>
      <c r="Q10" s="49" t="s">
        <v>668</v>
      </c>
      <c r="R10" s="49" t="s">
        <v>667</v>
      </c>
      <c r="S10" s="49" t="s">
        <v>667</v>
      </c>
      <c r="T10" s="49">
        <v>4</v>
      </c>
      <c r="U10" s="49" t="s">
        <v>81</v>
      </c>
      <c r="V10" s="49" t="s">
        <v>81</v>
      </c>
      <c r="W10" s="49" t="s">
        <v>81</v>
      </c>
      <c r="X10" s="49" t="s">
        <v>670</v>
      </c>
      <c r="Y10" s="49" t="s">
        <v>670</v>
      </c>
      <c r="Z10" s="49" t="s">
        <v>81</v>
      </c>
      <c r="AA10" s="49" t="s">
        <v>670</v>
      </c>
      <c r="AB10" s="49" t="s">
        <v>670</v>
      </c>
      <c r="AC10" s="49" t="s">
        <v>81</v>
      </c>
    </row>
    <row r="11" spans="1:29" s="51" customFormat="1" ht="20.149999999999999" customHeight="1" x14ac:dyDescent="0.35">
      <c r="A11" s="47"/>
      <c r="B11" s="48" t="s">
        <v>677</v>
      </c>
      <c r="C11" s="52" t="s">
        <v>670</v>
      </c>
      <c r="D11" s="49">
        <v>53</v>
      </c>
      <c r="E11" s="49">
        <v>2022</v>
      </c>
      <c r="F11" s="49">
        <f t="shared" si="0"/>
        <v>3</v>
      </c>
      <c r="G11" s="50">
        <v>1</v>
      </c>
      <c r="H11" s="49" t="s">
        <v>667</v>
      </c>
      <c r="I11" s="49" t="s">
        <v>667</v>
      </c>
      <c r="J11" s="49" t="s">
        <v>667</v>
      </c>
      <c r="K11" s="49" t="s">
        <v>667</v>
      </c>
      <c r="L11" s="49" t="s">
        <v>667</v>
      </c>
      <c r="M11" s="49" t="s">
        <v>667</v>
      </c>
      <c r="N11" s="49" t="s">
        <v>667</v>
      </c>
      <c r="O11" s="49" t="s">
        <v>667</v>
      </c>
      <c r="P11" s="49" t="s">
        <v>667</v>
      </c>
      <c r="Q11" s="49" t="s">
        <v>667</v>
      </c>
      <c r="R11" s="49" t="s">
        <v>667</v>
      </c>
      <c r="S11" s="49" t="s">
        <v>667</v>
      </c>
      <c r="T11" s="49">
        <v>1</v>
      </c>
      <c r="U11" s="49" t="s">
        <v>81</v>
      </c>
      <c r="V11" s="49" t="s">
        <v>81</v>
      </c>
      <c r="W11" s="49" t="s">
        <v>81</v>
      </c>
      <c r="X11" s="49" t="s">
        <v>81</v>
      </c>
      <c r="Y11" s="49" t="s">
        <v>81</v>
      </c>
      <c r="Z11" s="49" t="s">
        <v>81</v>
      </c>
      <c r="AA11" s="49" t="s">
        <v>81</v>
      </c>
      <c r="AB11" s="49" t="s">
        <v>81</v>
      </c>
      <c r="AC11" s="49" t="s">
        <v>669</v>
      </c>
    </row>
    <row r="12" spans="1:29" s="51" customFormat="1" ht="20.149999999999999" customHeight="1" x14ac:dyDescent="0.35">
      <c r="A12" s="47"/>
      <c r="B12" s="48" t="s">
        <v>678</v>
      </c>
      <c r="C12" s="52" t="s">
        <v>670</v>
      </c>
      <c r="D12" s="49">
        <v>43</v>
      </c>
      <c r="E12" s="49">
        <v>2017</v>
      </c>
      <c r="F12" s="49">
        <f t="shared" si="0"/>
        <v>8</v>
      </c>
      <c r="G12" s="50">
        <v>1</v>
      </c>
      <c r="H12" s="49" t="s">
        <v>667</v>
      </c>
      <c r="I12" s="49" t="s">
        <v>668</v>
      </c>
      <c r="J12" s="49" t="s">
        <v>667</v>
      </c>
      <c r="K12" s="49" t="s">
        <v>667</v>
      </c>
      <c r="L12" s="49" t="s">
        <v>667</v>
      </c>
      <c r="M12" s="49" t="s">
        <v>668</v>
      </c>
      <c r="N12" s="49" t="s">
        <v>667</v>
      </c>
      <c r="O12" s="49" t="s">
        <v>667</v>
      </c>
      <c r="P12" s="49" t="s">
        <v>667</v>
      </c>
      <c r="Q12" s="49" t="s">
        <v>668</v>
      </c>
      <c r="R12" s="49" t="s">
        <v>667</v>
      </c>
      <c r="S12" s="49" t="s">
        <v>667</v>
      </c>
      <c r="T12" s="49">
        <v>2</v>
      </c>
      <c r="U12" s="49" t="s">
        <v>81</v>
      </c>
      <c r="V12" s="49" t="s">
        <v>81</v>
      </c>
      <c r="W12" s="49" t="s">
        <v>81</v>
      </c>
      <c r="X12" s="49" t="s">
        <v>81</v>
      </c>
      <c r="Y12" s="49" t="s">
        <v>81</v>
      </c>
      <c r="Z12" s="49" t="s">
        <v>670</v>
      </c>
      <c r="AA12" s="49" t="s">
        <v>670</v>
      </c>
      <c r="AB12" s="49" t="s">
        <v>81</v>
      </c>
      <c r="AC12" s="49" t="s">
        <v>81</v>
      </c>
    </row>
    <row r="13" spans="1:29" s="51" customFormat="1" ht="20.149999999999999" customHeight="1" x14ac:dyDescent="0.35">
      <c r="A13" s="47"/>
      <c r="B13" s="48" t="s">
        <v>679</v>
      </c>
      <c r="C13" s="52" t="s">
        <v>670</v>
      </c>
      <c r="D13" s="49">
        <v>65</v>
      </c>
      <c r="E13" s="49">
        <v>2021</v>
      </c>
      <c r="F13" s="49">
        <f t="shared" si="0"/>
        <v>4</v>
      </c>
      <c r="G13" s="50">
        <v>1</v>
      </c>
      <c r="H13" s="49" t="s">
        <v>667</v>
      </c>
      <c r="I13" s="49" t="s">
        <v>667</v>
      </c>
      <c r="J13" s="49" t="s">
        <v>667</v>
      </c>
      <c r="K13" s="49" t="s">
        <v>667</v>
      </c>
      <c r="L13" s="49" t="s">
        <v>667</v>
      </c>
      <c r="M13" s="49" t="s">
        <v>667</v>
      </c>
      <c r="N13" s="49" t="s">
        <v>667</v>
      </c>
      <c r="O13" s="49" t="s">
        <v>667</v>
      </c>
      <c r="P13" s="49" t="s">
        <v>667</v>
      </c>
      <c r="Q13" s="49" t="s">
        <v>667</v>
      </c>
      <c r="R13" s="49" t="s">
        <v>667</v>
      </c>
      <c r="S13" s="49" t="s">
        <v>667</v>
      </c>
      <c r="T13" s="49">
        <v>2</v>
      </c>
      <c r="U13" s="49" t="s">
        <v>669</v>
      </c>
      <c r="V13" s="49" t="s">
        <v>81</v>
      </c>
      <c r="W13" s="49" t="s">
        <v>670</v>
      </c>
      <c r="X13" s="49" t="s">
        <v>81</v>
      </c>
      <c r="Y13" s="49" t="s">
        <v>81</v>
      </c>
      <c r="Z13" s="49" t="s">
        <v>81</v>
      </c>
      <c r="AA13" s="49" t="s">
        <v>81</v>
      </c>
      <c r="AB13" s="49" t="s">
        <v>81</v>
      </c>
      <c r="AC13" s="49" t="s">
        <v>81</v>
      </c>
    </row>
    <row r="14" spans="1:29" s="51" customFormat="1" ht="20.149999999999999" customHeight="1" x14ac:dyDescent="0.35">
      <c r="A14" s="47"/>
      <c r="B14" s="48" t="s">
        <v>680</v>
      </c>
      <c r="C14" s="52" t="s">
        <v>670</v>
      </c>
      <c r="D14" s="49">
        <v>68</v>
      </c>
      <c r="E14" s="49">
        <v>2009</v>
      </c>
      <c r="F14" s="49">
        <f t="shared" si="0"/>
        <v>16</v>
      </c>
      <c r="G14" s="50">
        <v>1</v>
      </c>
      <c r="H14" s="49" t="s">
        <v>667</v>
      </c>
      <c r="I14" s="49" t="s">
        <v>667</v>
      </c>
      <c r="J14" s="49" t="s">
        <v>667</v>
      </c>
      <c r="K14" s="49" t="s">
        <v>667</v>
      </c>
      <c r="L14" s="49" t="s">
        <v>667</v>
      </c>
      <c r="M14" s="49" t="s">
        <v>667</v>
      </c>
      <c r="N14" s="49" t="s">
        <v>667</v>
      </c>
      <c r="O14" s="49" t="s">
        <v>667</v>
      </c>
      <c r="P14" s="49" t="s">
        <v>667</v>
      </c>
      <c r="Q14" s="49" t="s">
        <v>667</v>
      </c>
      <c r="R14" s="49" t="s">
        <v>667</v>
      </c>
      <c r="S14" s="49" t="s">
        <v>667</v>
      </c>
      <c r="T14" s="49">
        <v>2</v>
      </c>
      <c r="U14" s="49" t="s">
        <v>81</v>
      </c>
      <c r="V14" s="49" t="s">
        <v>81</v>
      </c>
      <c r="W14" s="49" t="s">
        <v>670</v>
      </c>
      <c r="X14" s="49" t="s">
        <v>81</v>
      </c>
      <c r="Y14" s="49" t="s">
        <v>669</v>
      </c>
      <c r="Z14" s="49" t="s">
        <v>81</v>
      </c>
      <c r="AA14" s="49" t="s">
        <v>81</v>
      </c>
      <c r="AB14" s="49" t="s">
        <v>81</v>
      </c>
      <c r="AC14" s="49" t="s">
        <v>81</v>
      </c>
    </row>
    <row r="15" spans="1:29" s="51" customFormat="1" ht="20.149999999999999" customHeight="1" x14ac:dyDescent="0.35">
      <c r="A15" s="47"/>
      <c r="B15" s="48" t="s">
        <v>681</v>
      </c>
      <c r="C15" s="52" t="s">
        <v>670</v>
      </c>
      <c r="D15" s="644">
        <v>47</v>
      </c>
      <c r="E15" s="49">
        <v>2024</v>
      </c>
      <c r="F15" s="49">
        <f t="shared" si="0"/>
        <v>1</v>
      </c>
      <c r="G15" s="50">
        <v>0.91</v>
      </c>
      <c r="H15" s="49" t="s">
        <v>667</v>
      </c>
      <c r="I15" s="49" t="s">
        <v>667</v>
      </c>
      <c r="J15" s="49" t="s">
        <v>667</v>
      </c>
      <c r="K15" s="49" t="s">
        <v>667</v>
      </c>
      <c r="L15" s="49" t="s">
        <v>667</v>
      </c>
      <c r="M15" s="49" t="s">
        <v>667</v>
      </c>
      <c r="N15" s="49" t="s">
        <v>667</v>
      </c>
      <c r="O15" s="49" t="s">
        <v>668</v>
      </c>
      <c r="P15" s="49" t="s">
        <v>667</v>
      </c>
      <c r="Q15" s="49" t="s">
        <v>667</v>
      </c>
      <c r="R15" s="49" t="s">
        <v>667</v>
      </c>
      <c r="S15" s="49" t="s">
        <v>667</v>
      </c>
      <c r="T15" s="49">
        <v>1</v>
      </c>
      <c r="U15" s="49" t="s">
        <v>81</v>
      </c>
      <c r="V15" s="49" t="s">
        <v>81</v>
      </c>
      <c r="W15" s="49" t="s">
        <v>81</v>
      </c>
      <c r="X15" s="49" t="s">
        <v>81</v>
      </c>
      <c r="Y15" s="49" t="s">
        <v>81</v>
      </c>
      <c r="Z15" s="49" t="s">
        <v>81</v>
      </c>
      <c r="AA15" s="49" t="s">
        <v>81</v>
      </c>
      <c r="AB15" s="49" t="s">
        <v>81</v>
      </c>
      <c r="AC15" s="49" t="s">
        <v>670</v>
      </c>
    </row>
    <row r="16" spans="1:29" s="51" customFormat="1" ht="20.149999999999999" customHeight="1" x14ac:dyDescent="0.35">
      <c r="A16" s="47"/>
      <c r="B16" s="48" t="s">
        <v>682</v>
      </c>
      <c r="C16" s="52" t="s">
        <v>670</v>
      </c>
      <c r="D16" s="644">
        <v>52</v>
      </c>
      <c r="E16" s="49">
        <v>2024</v>
      </c>
      <c r="F16" s="49">
        <f t="shared" si="0"/>
        <v>1</v>
      </c>
      <c r="G16" s="50">
        <v>0.54</v>
      </c>
      <c r="H16" s="49" t="s">
        <v>667</v>
      </c>
      <c r="I16" s="49" t="s">
        <v>667</v>
      </c>
      <c r="J16" s="49" t="s">
        <v>667</v>
      </c>
      <c r="K16" s="49" t="s">
        <v>667</v>
      </c>
      <c r="L16" s="49" t="s">
        <v>667</v>
      </c>
      <c r="M16" s="49" t="s">
        <v>667</v>
      </c>
      <c r="N16" s="49" t="s">
        <v>667</v>
      </c>
      <c r="O16" s="49" t="s">
        <v>667</v>
      </c>
      <c r="P16" s="49" t="s">
        <v>667</v>
      </c>
      <c r="Q16" s="49" t="s">
        <v>667</v>
      </c>
      <c r="R16" s="49" t="s">
        <v>667</v>
      </c>
      <c r="S16" s="49" t="s">
        <v>667</v>
      </c>
      <c r="T16" s="49">
        <v>2</v>
      </c>
      <c r="U16" s="49" t="s">
        <v>81</v>
      </c>
      <c r="V16" s="49" t="s">
        <v>670</v>
      </c>
      <c r="W16" s="49"/>
      <c r="X16" s="49"/>
      <c r="Y16" s="49"/>
      <c r="Z16" s="49"/>
      <c r="AA16" s="49"/>
      <c r="AB16" s="49"/>
      <c r="AC16" s="49" t="s">
        <v>670</v>
      </c>
    </row>
    <row r="17" spans="1:29" s="55" customFormat="1" ht="20.149999999999999" customHeight="1" x14ac:dyDescent="0.35">
      <c r="A17" s="54"/>
      <c r="B17" s="48" t="s">
        <v>883</v>
      </c>
      <c r="C17" s="52" t="s">
        <v>899</v>
      </c>
      <c r="D17" s="644">
        <v>55</v>
      </c>
      <c r="E17" s="49" t="s">
        <v>884</v>
      </c>
      <c r="F17" s="49">
        <v>0</v>
      </c>
      <c r="G17" s="50" t="s">
        <v>495</v>
      </c>
      <c r="H17" s="49" t="s">
        <v>667</v>
      </c>
      <c r="I17" s="49" t="s">
        <v>667</v>
      </c>
      <c r="J17" s="49" t="s">
        <v>81</v>
      </c>
      <c r="K17" s="49" t="s">
        <v>81</v>
      </c>
      <c r="L17" s="49" t="s">
        <v>81</v>
      </c>
      <c r="M17" s="49" t="s">
        <v>81</v>
      </c>
      <c r="N17" s="49" t="s">
        <v>81</v>
      </c>
      <c r="O17" s="49" t="s">
        <v>81</v>
      </c>
      <c r="P17" s="49" t="s">
        <v>81</v>
      </c>
      <c r="Q17" s="49" t="s">
        <v>81</v>
      </c>
      <c r="R17" s="49" t="s">
        <v>81</v>
      </c>
      <c r="S17" s="49" t="s">
        <v>81</v>
      </c>
      <c r="T17" s="49" t="s">
        <v>81</v>
      </c>
      <c r="U17" s="49" t="s">
        <v>81</v>
      </c>
      <c r="V17" s="49" t="s">
        <v>81</v>
      </c>
      <c r="W17" s="49" t="s">
        <v>81</v>
      </c>
      <c r="X17" s="49" t="s">
        <v>81</v>
      </c>
      <c r="Y17" s="49" t="s">
        <v>81</v>
      </c>
      <c r="Z17" s="49" t="s">
        <v>81</v>
      </c>
      <c r="AA17" s="49" t="s">
        <v>81</v>
      </c>
      <c r="AB17" s="49" t="s">
        <v>81</v>
      </c>
      <c r="AC17" s="49" t="s">
        <v>81</v>
      </c>
    </row>
    <row r="18" spans="1:29" s="55" customFormat="1" ht="20.149999999999999" customHeight="1" x14ac:dyDescent="0.35">
      <c r="A18" s="54"/>
      <c r="B18" s="48" t="s">
        <v>885</v>
      </c>
      <c r="C18" s="49" t="s">
        <v>900</v>
      </c>
      <c r="D18" s="49">
        <v>70</v>
      </c>
      <c r="E18" s="49" t="s">
        <v>81</v>
      </c>
      <c r="F18" s="49" t="s">
        <v>81</v>
      </c>
      <c r="G18" s="645">
        <v>0.83</v>
      </c>
      <c r="H18" s="49" t="s">
        <v>81</v>
      </c>
      <c r="I18" s="49" t="s">
        <v>81</v>
      </c>
      <c r="J18" s="49" t="s">
        <v>667</v>
      </c>
      <c r="K18" s="49" t="s">
        <v>667</v>
      </c>
      <c r="L18" s="49" t="s">
        <v>667</v>
      </c>
      <c r="M18" s="49" t="s">
        <v>667</v>
      </c>
      <c r="N18" s="49" t="s">
        <v>667</v>
      </c>
      <c r="O18" s="49" t="s">
        <v>668</v>
      </c>
      <c r="P18" s="49" t="s">
        <v>667</v>
      </c>
      <c r="Q18" s="49" t="s">
        <v>667</v>
      </c>
      <c r="R18" s="49" t="s">
        <v>667</v>
      </c>
      <c r="S18" s="49" t="s">
        <v>667</v>
      </c>
      <c r="T18" s="49" t="s">
        <v>81</v>
      </c>
      <c r="U18" s="49" t="s">
        <v>81</v>
      </c>
      <c r="V18" s="49" t="s">
        <v>81</v>
      </c>
      <c r="W18" s="49" t="s">
        <v>81</v>
      </c>
      <c r="X18" s="49" t="s">
        <v>81</v>
      </c>
      <c r="Y18" s="49" t="s">
        <v>81</v>
      </c>
      <c r="Z18" s="49" t="s">
        <v>81</v>
      </c>
      <c r="AA18" s="49" t="s">
        <v>81</v>
      </c>
      <c r="AB18" s="49" t="s">
        <v>81</v>
      </c>
      <c r="AC18" s="49" t="s">
        <v>81</v>
      </c>
    </row>
    <row r="19" spans="1:29" s="55" customFormat="1" ht="20.149999999999999" customHeight="1" x14ac:dyDescent="0.35">
      <c r="A19" s="54"/>
      <c r="B19" s="646" t="s">
        <v>683</v>
      </c>
      <c r="C19" s="56" t="s">
        <v>81</v>
      </c>
      <c r="D19" s="56" t="s">
        <v>894</v>
      </c>
      <c r="E19" s="56" t="s">
        <v>81</v>
      </c>
      <c r="F19" s="56" t="s">
        <v>893</v>
      </c>
      <c r="G19" s="57">
        <v>0.92</v>
      </c>
      <c r="H19" s="56" t="s">
        <v>886</v>
      </c>
      <c r="I19" s="56" t="s">
        <v>887</v>
      </c>
      <c r="J19" s="56" t="s">
        <v>684</v>
      </c>
      <c r="K19" s="57">
        <v>1</v>
      </c>
      <c r="L19" s="57">
        <v>1</v>
      </c>
      <c r="M19" s="57">
        <v>0.53846153846153844</v>
      </c>
      <c r="N19" s="57">
        <v>1</v>
      </c>
      <c r="O19" s="57">
        <v>0.84615384615384615</v>
      </c>
      <c r="P19" s="57">
        <v>1</v>
      </c>
      <c r="Q19" s="57">
        <v>0.61538461538461542</v>
      </c>
      <c r="R19" s="57">
        <v>1</v>
      </c>
      <c r="S19" s="57">
        <v>1</v>
      </c>
      <c r="T19" s="447">
        <v>2</v>
      </c>
      <c r="U19" s="56" t="s">
        <v>888</v>
      </c>
      <c r="V19" s="56" t="s">
        <v>889</v>
      </c>
      <c r="W19" s="56" t="s">
        <v>890</v>
      </c>
      <c r="X19" s="56" t="s">
        <v>889</v>
      </c>
      <c r="Y19" s="56" t="s">
        <v>891</v>
      </c>
      <c r="Z19" s="56" t="s">
        <v>889</v>
      </c>
      <c r="AA19" s="56" t="s">
        <v>891</v>
      </c>
      <c r="AB19" s="56" t="s">
        <v>889</v>
      </c>
      <c r="AC19" s="56" t="s">
        <v>892</v>
      </c>
    </row>
    <row r="20" spans="1:29" s="64" customFormat="1" ht="20.149999999999999" customHeight="1" x14ac:dyDescent="0.35">
      <c r="A20" s="58"/>
      <c r="B20" s="59"/>
      <c r="C20" s="60"/>
      <c r="D20" s="60"/>
      <c r="E20" s="60"/>
      <c r="F20" s="60"/>
      <c r="G20" s="60"/>
      <c r="H20" s="60"/>
      <c r="I20" s="60"/>
      <c r="J20" s="61"/>
      <c r="K20" s="61"/>
      <c r="L20" s="62"/>
      <c r="M20" s="61"/>
      <c r="N20" s="63"/>
      <c r="O20" s="61"/>
      <c r="P20" s="63"/>
      <c r="Q20" s="61"/>
      <c r="R20" s="61"/>
      <c r="S20" s="60"/>
      <c r="T20" s="60"/>
      <c r="U20" s="60"/>
      <c r="V20" s="60"/>
      <c r="W20" s="60"/>
      <c r="X20" s="60"/>
      <c r="Y20" s="60"/>
      <c r="Z20" s="60"/>
      <c r="AA20" s="60"/>
    </row>
    <row r="21" spans="1:29" s="67" customFormat="1" ht="15" customHeight="1" x14ac:dyDescent="0.35">
      <c r="A21" s="65"/>
      <c r="B21" s="684" t="s">
        <v>901</v>
      </c>
      <c r="C21" s="684"/>
      <c r="D21" s="684"/>
      <c r="E21" s="684"/>
      <c r="F21" s="684"/>
      <c r="G21" s="684"/>
      <c r="H21" s="684"/>
      <c r="I21" s="684"/>
      <c r="J21" s="684"/>
      <c r="K21" s="684"/>
      <c r="L21" s="684"/>
      <c r="M21" s="684"/>
      <c r="N21" s="684"/>
      <c r="O21" s="684"/>
      <c r="P21" s="684"/>
      <c r="Q21" s="684"/>
      <c r="R21" s="684"/>
      <c r="S21" s="66"/>
      <c r="T21" s="66"/>
      <c r="U21" s="66"/>
      <c r="V21" s="66"/>
      <c r="W21" s="66"/>
      <c r="X21" s="66"/>
      <c r="Y21" s="66"/>
      <c r="Z21" s="66"/>
      <c r="AA21" s="66"/>
      <c r="AB21" s="66"/>
    </row>
    <row r="22" spans="1:29" s="67" customFormat="1" ht="15" customHeight="1" x14ac:dyDescent="0.35">
      <c r="A22" s="68"/>
      <c r="B22" s="684" t="s">
        <v>902</v>
      </c>
      <c r="C22" s="684"/>
      <c r="D22" s="684"/>
      <c r="E22" s="684"/>
      <c r="F22" s="684"/>
      <c r="G22" s="684"/>
      <c r="H22" s="684"/>
      <c r="I22" s="684"/>
      <c r="J22" s="684"/>
      <c r="K22" s="684"/>
      <c r="L22" s="684"/>
      <c r="M22" s="684"/>
      <c r="N22" s="684"/>
      <c r="O22" s="684"/>
      <c r="P22" s="684"/>
      <c r="Q22" s="684"/>
      <c r="R22" s="684"/>
      <c r="S22" s="66"/>
      <c r="T22" s="66"/>
      <c r="U22" s="66"/>
      <c r="V22" s="66"/>
      <c r="W22" s="66"/>
      <c r="X22" s="66"/>
      <c r="Y22" s="66"/>
      <c r="Z22" s="66"/>
      <c r="AA22" s="66"/>
      <c r="AB22" s="66"/>
    </row>
    <row r="23" spans="1:29" s="71" customFormat="1" ht="15" customHeight="1" x14ac:dyDescent="0.35">
      <c r="A23" s="69"/>
      <c r="B23" s="686" t="s">
        <v>685</v>
      </c>
      <c r="C23" s="686"/>
      <c r="D23" s="686"/>
      <c r="E23" s="686"/>
      <c r="F23" s="686"/>
      <c r="G23" s="686"/>
      <c r="H23" s="686"/>
      <c r="I23" s="686"/>
      <c r="J23" s="686"/>
      <c r="K23" s="686"/>
      <c r="L23" s="686"/>
      <c r="M23" s="686"/>
      <c r="N23" s="686"/>
      <c r="O23" s="686"/>
      <c r="P23" s="686"/>
      <c r="Q23" s="686"/>
      <c r="R23" s="686"/>
      <c r="S23" s="70"/>
      <c r="T23" s="70"/>
      <c r="U23" s="70"/>
      <c r="V23" s="70"/>
      <c r="W23" s="70"/>
      <c r="X23" s="70"/>
      <c r="Y23" s="70"/>
      <c r="Z23" s="70"/>
      <c r="AA23" s="70"/>
      <c r="AB23" s="70"/>
    </row>
    <row r="24" spans="1:29" s="67" customFormat="1" ht="15" customHeight="1" x14ac:dyDescent="0.35">
      <c r="A24" s="72"/>
      <c r="B24" s="686" t="s">
        <v>686</v>
      </c>
      <c r="C24" s="686"/>
      <c r="D24" s="686"/>
      <c r="E24" s="686"/>
      <c r="F24" s="686"/>
      <c r="G24" s="686"/>
      <c r="H24" s="686"/>
      <c r="I24" s="686"/>
      <c r="J24" s="686"/>
      <c r="K24" s="686"/>
      <c r="L24" s="686"/>
      <c r="M24" s="686"/>
      <c r="N24" s="686"/>
      <c r="O24" s="686"/>
      <c r="P24" s="686"/>
      <c r="Q24" s="686"/>
      <c r="R24" s="686"/>
      <c r="S24" s="66"/>
      <c r="T24" s="66"/>
      <c r="U24" s="66"/>
      <c r="V24" s="66"/>
      <c r="W24" s="66"/>
      <c r="X24" s="66"/>
      <c r="Y24" s="66"/>
      <c r="Z24" s="66"/>
      <c r="AA24" s="66"/>
      <c r="AB24" s="66"/>
    </row>
    <row r="25" spans="1:29" s="67" customFormat="1" ht="15" customHeight="1" x14ac:dyDescent="0.35">
      <c r="A25" s="72"/>
      <c r="B25" s="686" t="s">
        <v>687</v>
      </c>
      <c r="C25" s="686"/>
      <c r="D25" s="686"/>
      <c r="E25" s="686"/>
      <c r="F25" s="686"/>
      <c r="G25" s="686"/>
      <c r="H25" s="686"/>
      <c r="I25" s="686"/>
      <c r="J25" s="686"/>
      <c r="K25" s="686"/>
      <c r="L25" s="686"/>
      <c r="M25" s="686"/>
      <c r="N25" s="686"/>
      <c r="O25" s="686"/>
      <c r="P25" s="686"/>
      <c r="Q25" s="686"/>
      <c r="R25" s="686"/>
      <c r="S25" s="66"/>
      <c r="T25" s="66"/>
      <c r="U25" s="66"/>
      <c r="V25" s="66"/>
      <c r="W25" s="66"/>
      <c r="X25" s="66"/>
      <c r="Y25" s="66"/>
      <c r="Z25" s="66"/>
      <c r="AA25" s="66"/>
      <c r="AB25" s="66"/>
    </row>
    <row r="26" spans="1:29" s="67" customFormat="1" ht="15" customHeight="1" x14ac:dyDescent="0.35">
      <c r="A26" s="72"/>
      <c r="B26" s="685" t="s">
        <v>688</v>
      </c>
      <c r="C26" s="685"/>
      <c r="D26" s="685"/>
      <c r="E26" s="685"/>
      <c r="F26" s="685"/>
      <c r="G26" s="685"/>
      <c r="H26" s="685"/>
      <c r="I26" s="685"/>
      <c r="J26" s="685"/>
      <c r="K26" s="685"/>
      <c r="L26" s="685"/>
      <c r="M26" s="685"/>
      <c r="N26" s="685"/>
      <c r="O26" s="685"/>
      <c r="P26" s="685"/>
      <c r="Q26" s="685"/>
      <c r="R26" s="685"/>
      <c r="S26" s="685"/>
      <c r="T26" s="685"/>
      <c r="U26" s="685"/>
      <c r="V26" s="685"/>
      <c r="W26" s="685"/>
      <c r="X26" s="685"/>
      <c r="Y26" s="685"/>
      <c r="Z26" s="685"/>
      <c r="AA26" s="685"/>
      <c r="AB26" s="685"/>
    </row>
    <row r="27" spans="1:29" s="67" customFormat="1" ht="15" customHeight="1" x14ac:dyDescent="0.35">
      <c r="A27" s="72"/>
      <c r="B27" s="685" t="s">
        <v>689</v>
      </c>
      <c r="C27" s="685"/>
      <c r="D27" s="685"/>
      <c r="E27" s="685"/>
      <c r="F27" s="685"/>
      <c r="G27" s="685"/>
      <c r="H27" s="685"/>
      <c r="I27" s="685"/>
      <c r="J27" s="685"/>
      <c r="K27" s="685"/>
      <c r="L27" s="685"/>
      <c r="M27" s="685"/>
      <c r="N27" s="685"/>
      <c r="O27" s="685"/>
      <c r="P27" s="685"/>
      <c r="Q27" s="685"/>
      <c r="R27" s="685"/>
      <c r="S27" s="685"/>
      <c r="T27" s="685"/>
      <c r="U27" s="685"/>
      <c r="V27" s="685"/>
      <c r="W27" s="685"/>
      <c r="X27" s="685"/>
      <c r="Y27" s="685"/>
      <c r="Z27" s="685"/>
      <c r="AA27" s="685"/>
      <c r="AB27" s="685"/>
    </row>
    <row r="28" spans="1:29" s="67" customFormat="1" ht="15" customHeight="1" x14ac:dyDescent="0.35">
      <c r="A28" s="72"/>
      <c r="B28" s="685" t="s">
        <v>690</v>
      </c>
      <c r="C28" s="685"/>
      <c r="D28" s="685"/>
      <c r="E28" s="685"/>
      <c r="F28" s="685"/>
      <c r="G28" s="685"/>
      <c r="H28" s="685"/>
      <c r="I28" s="685"/>
      <c r="J28" s="685"/>
      <c r="K28" s="685"/>
      <c r="L28" s="685"/>
      <c r="M28" s="685"/>
      <c r="N28" s="685"/>
      <c r="O28" s="685"/>
      <c r="P28" s="685"/>
      <c r="Q28" s="685"/>
      <c r="R28" s="685"/>
      <c r="S28" s="685"/>
      <c r="T28" s="685"/>
      <c r="U28" s="685"/>
      <c r="V28" s="685"/>
      <c r="W28" s="685"/>
      <c r="X28" s="685"/>
      <c r="Y28" s="685"/>
      <c r="Z28" s="685"/>
      <c r="AA28" s="685"/>
      <c r="AB28" s="685"/>
    </row>
    <row r="29" spans="1:29" s="67" customFormat="1" ht="15" customHeight="1" x14ac:dyDescent="0.35">
      <c r="A29" s="72"/>
      <c r="B29" s="685" t="s">
        <v>691</v>
      </c>
      <c r="C29" s="685"/>
      <c r="D29" s="685"/>
      <c r="E29" s="685"/>
      <c r="F29" s="685"/>
      <c r="G29" s="685"/>
      <c r="H29" s="685"/>
      <c r="I29" s="685"/>
      <c r="J29" s="685"/>
      <c r="K29" s="685"/>
      <c r="L29" s="685"/>
      <c r="M29" s="685"/>
      <c r="N29" s="685"/>
      <c r="O29" s="685"/>
      <c r="P29" s="685"/>
      <c r="Q29" s="685"/>
      <c r="R29" s="685"/>
      <c r="S29" s="685"/>
      <c r="T29" s="685"/>
      <c r="U29" s="685"/>
      <c r="V29" s="685"/>
      <c r="W29" s="685"/>
      <c r="X29" s="685"/>
      <c r="Y29" s="685"/>
      <c r="Z29" s="685"/>
      <c r="AA29" s="685"/>
      <c r="AB29" s="685"/>
    </row>
    <row r="30" spans="1:29" s="67" customFormat="1" ht="15" customHeight="1" x14ac:dyDescent="0.35">
      <c r="A30" s="68"/>
      <c r="B30" s="685" t="s">
        <v>692</v>
      </c>
      <c r="C30" s="685"/>
      <c r="D30" s="685"/>
      <c r="E30" s="685"/>
      <c r="F30" s="685"/>
      <c r="G30" s="685"/>
      <c r="H30" s="685"/>
      <c r="I30" s="685"/>
      <c r="J30" s="685"/>
      <c r="K30" s="685"/>
      <c r="L30" s="685"/>
      <c r="M30" s="685"/>
      <c r="N30" s="685"/>
      <c r="O30" s="685"/>
      <c r="P30" s="685"/>
      <c r="Q30" s="685"/>
      <c r="R30" s="685"/>
      <c r="S30" s="685"/>
      <c r="T30" s="685"/>
      <c r="U30" s="685"/>
      <c r="V30" s="685"/>
      <c r="W30" s="685"/>
      <c r="X30" s="685"/>
      <c r="Y30" s="685"/>
      <c r="Z30" s="685"/>
      <c r="AA30" s="685"/>
      <c r="AB30" s="685"/>
    </row>
    <row r="31" spans="1:29" s="74" customFormat="1" ht="15" customHeight="1" x14ac:dyDescent="0.35">
      <c r="A31" s="73"/>
      <c r="B31" s="685" t="s">
        <v>693</v>
      </c>
      <c r="C31" s="685"/>
      <c r="D31" s="685"/>
      <c r="E31" s="685"/>
      <c r="F31" s="685"/>
      <c r="G31" s="685"/>
      <c r="H31" s="685"/>
      <c r="I31" s="685"/>
      <c r="J31" s="685"/>
      <c r="K31" s="685"/>
      <c r="L31" s="685"/>
      <c r="M31" s="685"/>
      <c r="N31" s="685"/>
      <c r="O31" s="685"/>
      <c r="P31" s="685"/>
      <c r="Q31" s="685"/>
      <c r="R31" s="685"/>
      <c r="S31" s="685"/>
      <c r="T31" s="685"/>
      <c r="U31" s="685"/>
      <c r="V31" s="685"/>
      <c r="W31" s="685"/>
      <c r="X31" s="685"/>
      <c r="Y31" s="685"/>
      <c r="Z31" s="685"/>
      <c r="AA31" s="685"/>
      <c r="AB31" s="685"/>
    </row>
    <row r="32" spans="1:29" s="71" customFormat="1" ht="15" customHeight="1" x14ac:dyDescent="0.35">
      <c r="A32" s="69"/>
      <c r="B32" s="685" t="s">
        <v>694</v>
      </c>
      <c r="C32" s="685"/>
      <c r="D32" s="685"/>
      <c r="E32" s="685"/>
      <c r="F32" s="685"/>
      <c r="G32" s="685"/>
      <c r="H32" s="685"/>
      <c r="I32" s="685"/>
      <c r="J32" s="685"/>
      <c r="K32" s="685"/>
      <c r="L32" s="685"/>
      <c r="M32" s="685"/>
      <c r="N32" s="685"/>
      <c r="O32" s="685"/>
      <c r="P32" s="685"/>
      <c r="Q32" s="685"/>
      <c r="R32" s="685"/>
      <c r="S32" s="685"/>
      <c r="T32" s="685"/>
      <c r="U32" s="685"/>
      <c r="V32" s="685"/>
      <c r="W32" s="685"/>
      <c r="X32" s="685"/>
      <c r="Y32" s="685"/>
      <c r="Z32" s="685"/>
      <c r="AA32" s="685"/>
      <c r="AB32" s="685"/>
    </row>
    <row r="33" spans="1:28" s="67" customFormat="1" ht="15" customHeight="1" x14ac:dyDescent="0.35">
      <c r="A33" s="72"/>
      <c r="B33" s="685" t="s">
        <v>695</v>
      </c>
      <c r="C33" s="685"/>
      <c r="D33" s="685"/>
      <c r="E33" s="685"/>
      <c r="F33" s="685"/>
      <c r="G33" s="685"/>
      <c r="H33" s="685"/>
      <c r="I33" s="685"/>
      <c r="J33" s="685"/>
      <c r="K33" s="685"/>
      <c r="L33" s="685"/>
      <c r="M33" s="685"/>
      <c r="N33" s="685"/>
      <c r="O33" s="685"/>
      <c r="P33" s="685"/>
      <c r="Q33" s="685"/>
      <c r="R33" s="685"/>
      <c r="S33" s="685"/>
      <c r="T33" s="685"/>
      <c r="U33" s="685"/>
      <c r="V33" s="685"/>
      <c r="W33" s="685"/>
      <c r="X33" s="685"/>
      <c r="Y33" s="685"/>
      <c r="Z33" s="685"/>
      <c r="AA33" s="685"/>
      <c r="AB33" s="685"/>
    </row>
    <row r="34" spans="1:28" s="67" customFormat="1" ht="15" customHeight="1" x14ac:dyDescent="0.35">
      <c r="A34" s="72"/>
      <c r="B34" s="685" t="s">
        <v>696</v>
      </c>
      <c r="C34" s="685"/>
      <c r="D34" s="685"/>
      <c r="E34" s="685"/>
      <c r="F34" s="685"/>
      <c r="G34" s="685"/>
      <c r="H34" s="685"/>
      <c r="I34" s="685"/>
      <c r="J34" s="685"/>
      <c r="K34" s="685"/>
      <c r="L34" s="685"/>
      <c r="M34" s="685"/>
      <c r="N34" s="685"/>
      <c r="O34" s="685"/>
      <c r="P34" s="685"/>
      <c r="Q34" s="685"/>
      <c r="R34" s="685"/>
      <c r="S34" s="685"/>
      <c r="T34" s="685"/>
      <c r="U34" s="685"/>
      <c r="V34" s="685"/>
      <c r="W34" s="685"/>
      <c r="X34" s="685"/>
      <c r="Y34" s="685"/>
      <c r="Z34" s="685"/>
      <c r="AA34" s="685"/>
      <c r="AB34" s="685"/>
    </row>
    <row r="35" spans="1:28" s="67" customFormat="1" ht="15" customHeight="1" x14ac:dyDescent="0.35">
      <c r="A35" s="68"/>
      <c r="B35" s="686" t="s">
        <v>697</v>
      </c>
      <c r="C35" s="686"/>
      <c r="D35" s="686"/>
      <c r="E35" s="686"/>
      <c r="F35" s="686"/>
      <c r="G35" s="686"/>
      <c r="H35" s="686"/>
      <c r="I35" s="686"/>
      <c r="J35" s="686"/>
      <c r="K35" s="686"/>
      <c r="L35" s="686"/>
      <c r="M35" s="686"/>
      <c r="N35" s="686"/>
      <c r="O35" s="686"/>
      <c r="P35" s="686"/>
      <c r="Q35" s="686"/>
      <c r="R35" s="686"/>
      <c r="S35" s="686"/>
      <c r="T35" s="686"/>
      <c r="U35" s="686"/>
      <c r="V35" s="686"/>
      <c r="W35" s="686"/>
      <c r="X35" s="686"/>
      <c r="Y35" s="686"/>
      <c r="Z35" s="686"/>
      <c r="AA35" s="686"/>
      <c r="AB35" s="686"/>
    </row>
    <row r="36" spans="1:28" s="71" customFormat="1" ht="15" customHeight="1" x14ac:dyDescent="0.35">
      <c r="A36" s="69"/>
      <c r="B36" s="685" t="s">
        <v>698</v>
      </c>
      <c r="C36" s="685"/>
      <c r="D36" s="685"/>
      <c r="E36" s="685"/>
      <c r="F36" s="685"/>
      <c r="G36" s="685"/>
      <c r="H36" s="685"/>
      <c r="I36" s="685"/>
      <c r="J36" s="685"/>
      <c r="K36" s="685"/>
      <c r="L36" s="685"/>
      <c r="M36" s="685"/>
      <c r="N36" s="685"/>
      <c r="O36" s="685"/>
      <c r="P36" s="685"/>
      <c r="Q36" s="685"/>
      <c r="R36" s="685"/>
      <c r="S36" s="685"/>
      <c r="T36" s="685"/>
      <c r="U36" s="685"/>
      <c r="V36" s="685"/>
      <c r="W36" s="685"/>
      <c r="X36" s="685"/>
      <c r="Y36" s="685"/>
      <c r="Z36" s="685"/>
      <c r="AA36" s="685"/>
      <c r="AB36" s="685"/>
    </row>
    <row r="37" spans="1:28" s="67" customFormat="1" ht="15" customHeight="1" x14ac:dyDescent="0.35">
      <c r="A37" s="72"/>
      <c r="B37" s="685" t="s">
        <v>699</v>
      </c>
      <c r="C37" s="685"/>
      <c r="D37" s="685"/>
      <c r="E37" s="685"/>
      <c r="F37" s="685"/>
      <c r="G37" s="685"/>
      <c r="H37" s="685"/>
      <c r="I37" s="685"/>
      <c r="J37" s="685"/>
      <c r="K37" s="685"/>
      <c r="L37" s="685"/>
      <c r="M37" s="685"/>
      <c r="N37" s="685"/>
      <c r="O37" s="685"/>
      <c r="P37" s="685"/>
      <c r="Q37" s="685"/>
      <c r="R37" s="685"/>
      <c r="S37" s="685"/>
      <c r="T37" s="685"/>
      <c r="U37" s="685"/>
      <c r="V37" s="685"/>
      <c r="W37" s="685"/>
      <c r="X37" s="685"/>
      <c r="Y37" s="685"/>
      <c r="Z37" s="685"/>
      <c r="AA37" s="685"/>
      <c r="AB37" s="685"/>
    </row>
    <row r="38" spans="1:28" s="67" customFormat="1" ht="15" customHeight="1" x14ac:dyDescent="0.35">
      <c r="A38" s="72"/>
      <c r="B38" s="685" t="s">
        <v>700</v>
      </c>
      <c r="C38" s="685"/>
      <c r="D38" s="685"/>
      <c r="E38" s="685"/>
      <c r="F38" s="685"/>
      <c r="G38" s="685"/>
      <c r="H38" s="685"/>
      <c r="I38" s="685"/>
      <c r="J38" s="685"/>
      <c r="K38" s="685"/>
      <c r="L38" s="685"/>
      <c r="M38" s="685"/>
      <c r="N38" s="685"/>
      <c r="O38" s="685"/>
      <c r="P38" s="685"/>
      <c r="Q38" s="685"/>
      <c r="R38" s="685"/>
      <c r="S38" s="685"/>
      <c r="T38" s="685"/>
      <c r="U38" s="685"/>
      <c r="V38" s="685"/>
      <c r="W38" s="685"/>
      <c r="X38" s="685"/>
      <c r="Y38" s="685"/>
      <c r="Z38" s="685"/>
      <c r="AA38" s="685"/>
      <c r="AB38" s="685"/>
    </row>
  </sheetData>
  <mergeCells count="19">
    <mergeCell ref="B38:AB38"/>
    <mergeCell ref="B27:AB27"/>
    <mergeCell ref="B28:AB28"/>
    <mergeCell ref="B29:AB29"/>
    <mergeCell ref="B30:AB30"/>
    <mergeCell ref="B31:AB31"/>
    <mergeCell ref="B32:AB32"/>
    <mergeCell ref="B33:AB33"/>
    <mergeCell ref="B34:AB34"/>
    <mergeCell ref="B35:AB35"/>
    <mergeCell ref="B36:AB36"/>
    <mergeCell ref="B37:AB37"/>
    <mergeCell ref="U3:AC3"/>
    <mergeCell ref="B21:R21"/>
    <mergeCell ref="B26:AB26"/>
    <mergeCell ref="B22:R22"/>
    <mergeCell ref="B23:R23"/>
    <mergeCell ref="B24:R24"/>
    <mergeCell ref="B25:R25"/>
  </mergeCells>
  <pageMargins left="0.7" right="0.7" top="0.75" bottom="0.75" header="0.3" footer="0.3"/>
  <pageSetup paperSize="9" orientation="portrait" r:id="rId1"/>
  <headerFooter>
    <oddFooter>&amp;L_x000D_&amp;1#&amp;"Calibri"&amp;9&amp;K000000 Corporativo |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86990-2531-40C9-940C-09DE1F9ACC1E}">
  <sheetPr>
    <tabColor rgb="FF0070C0"/>
  </sheetPr>
  <dimension ref="A1:I90"/>
  <sheetViews>
    <sheetView showGridLines="0" zoomScaleNormal="100" workbookViewId="0"/>
  </sheetViews>
  <sheetFormatPr defaultColWidth="9.1796875" defaultRowHeight="20.149999999999999" customHeight="1" x14ac:dyDescent="0.35"/>
  <cols>
    <col min="1" max="1" width="3.1796875" style="108" customWidth="1"/>
    <col min="2" max="2" width="120.54296875" style="109" customWidth="1"/>
    <col min="3" max="3" width="18" style="110" bestFit="1" customWidth="1"/>
    <col min="4" max="4" width="50.54296875" style="17" customWidth="1"/>
    <col min="5" max="16384" width="9.1796875" style="51"/>
  </cols>
  <sheetData>
    <row r="1" spans="1:9" s="35" customFormat="1" ht="20.149999999999999" customHeight="1" x14ac:dyDescent="0.35">
      <c r="A1" s="28"/>
      <c r="B1" s="29"/>
      <c r="C1" s="30">
        <f>1-(481/790)</f>
        <v>0.39113924050632909</v>
      </c>
      <c r="D1" s="31"/>
      <c r="E1" s="32"/>
      <c r="F1" s="31"/>
      <c r="G1" s="31"/>
      <c r="H1" s="33"/>
      <c r="I1" s="34"/>
    </row>
    <row r="2" spans="1:9" s="35" customFormat="1" ht="20.149999999999999" customHeight="1" x14ac:dyDescent="0.35">
      <c r="A2" s="28"/>
      <c r="B2" s="20" t="s">
        <v>20</v>
      </c>
      <c r="C2" s="21"/>
      <c r="D2" s="31"/>
      <c r="E2" s="32"/>
      <c r="F2" s="31"/>
      <c r="G2" s="31"/>
      <c r="H2" s="33"/>
      <c r="I2" s="34"/>
    </row>
    <row r="3" spans="1:9" s="36" customFormat="1" ht="20.149999999999999" customHeight="1" x14ac:dyDescent="0.55000000000000004">
      <c r="C3" s="37"/>
      <c r="D3" s="38"/>
      <c r="E3" s="39"/>
      <c r="G3" s="40"/>
      <c r="H3" s="41"/>
    </row>
    <row r="4" spans="1:9" s="95" customFormat="1" ht="20.149999999999999" customHeight="1" x14ac:dyDescent="0.35">
      <c r="A4" s="94"/>
      <c r="B4" s="25" t="s">
        <v>701</v>
      </c>
      <c r="C4" s="25" t="s">
        <v>702</v>
      </c>
      <c r="D4" s="26" t="s">
        <v>703</v>
      </c>
    </row>
    <row r="5" spans="1:9" ht="19.5" customHeight="1" x14ac:dyDescent="0.35">
      <c r="A5" s="47"/>
      <c r="B5" s="96" t="s">
        <v>704</v>
      </c>
      <c r="C5" s="97">
        <v>1967</v>
      </c>
      <c r="D5" s="98" t="s">
        <v>705</v>
      </c>
    </row>
    <row r="6" spans="1:9" ht="19.5" customHeight="1" x14ac:dyDescent="0.35">
      <c r="A6" s="47"/>
      <c r="B6" s="96" t="s">
        <v>706</v>
      </c>
      <c r="C6" s="97">
        <v>1972</v>
      </c>
      <c r="D6" s="98" t="s">
        <v>705</v>
      </c>
    </row>
    <row r="7" spans="1:9" ht="19.5" customHeight="1" x14ac:dyDescent="0.35">
      <c r="A7" s="47"/>
      <c r="B7" s="96" t="s">
        <v>707</v>
      </c>
      <c r="C7" s="97">
        <v>1977</v>
      </c>
      <c r="D7" s="98" t="s">
        <v>708</v>
      </c>
    </row>
    <row r="8" spans="1:9" ht="19.5" customHeight="1" x14ac:dyDescent="0.35">
      <c r="A8" s="47"/>
      <c r="B8" s="96" t="s">
        <v>709</v>
      </c>
      <c r="C8" s="97">
        <v>1995</v>
      </c>
      <c r="D8" s="98" t="s">
        <v>705</v>
      </c>
    </row>
    <row r="9" spans="1:9" ht="19.5" customHeight="1" x14ac:dyDescent="0.35">
      <c r="A9" s="53"/>
      <c r="B9" s="96" t="s">
        <v>710</v>
      </c>
      <c r="C9" s="97">
        <v>2000</v>
      </c>
      <c r="D9" s="98" t="s">
        <v>705</v>
      </c>
    </row>
    <row r="10" spans="1:9" ht="19.5" customHeight="1" x14ac:dyDescent="0.35">
      <c r="A10" s="47"/>
      <c r="B10" s="96" t="s">
        <v>711</v>
      </c>
      <c r="C10" s="97">
        <v>2001</v>
      </c>
      <c r="D10" s="98" t="s">
        <v>708</v>
      </c>
    </row>
    <row r="11" spans="1:9" ht="19.5" customHeight="1" x14ac:dyDescent="0.35">
      <c r="A11" s="47"/>
      <c r="B11" s="96" t="s">
        <v>712</v>
      </c>
      <c r="C11" s="97">
        <v>2001</v>
      </c>
      <c r="D11" s="98" t="s">
        <v>708</v>
      </c>
    </row>
    <row r="12" spans="1:9" ht="19.5" customHeight="1" x14ac:dyDescent="0.35">
      <c r="A12" s="47"/>
      <c r="B12" s="99" t="s">
        <v>713</v>
      </c>
      <c r="C12" s="100">
        <v>2001</v>
      </c>
      <c r="D12" s="98" t="s">
        <v>708</v>
      </c>
    </row>
    <row r="13" spans="1:9" ht="19.5" customHeight="1" x14ac:dyDescent="0.35">
      <c r="A13" s="47"/>
      <c r="B13" s="96" t="s">
        <v>714</v>
      </c>
      <c r="C13" s="97">
        <v>2003</v>
      </c>
      <c r="D13" s="98" t="s">
        <v>705</v>
      </c>
    </row>
    <row r="14" spans="1:9" ht="19.5" customHeight="1" x14ac:dyDescent="0.35">
      <c r="A14" s="47"/>
      <c r="B14" s="96" t="s">
        <v>715</v>
      </c>
      <c r="C14" s="97">
        <v>2004</v>
      </c>
      <c r="D14" s="98" t="s">
        <v>705</v>
      </c>
    </row>
    <row r="15" spans="1:9" ht="19.5" customHeight="1" x14ac:dyDescent="0.35">
      <c r="A15" s="47"/>
      <c r="B15" s="96" t="s">
        <v>716</v>
      </c>
      <c r="C15" s="97">
        <v>2005</v>
      </c>
      <c r="D15" s="98" t="s">
        <v>708</v>
      </c>
    </row>
    <row r="16" spans="1:9" ht="19.5" customHeight="1" x14ac:dyDescent="0.35">
      <c r="A16" s="47"/>
      <c r="B16" s="96" t="s">
        <v>717</v>
      </c>
      <c r="C16" s="97">
        <v>2007</v>
      </c>
      <c r="D16" s="98" t="s">
        <v>705</v>
      </c>
    </row>
    <row r="17" spans="1:4" ht="19.5" customHeight="1" x14ac:dyDescent="0.35">
      <c r="A17" s="47"/>
      <c r="B17" s="96" t="s">
        <v>718</v>
      </c>
      <c r="C17" s="97">
        <v>2007</v>
      </c>
      <c r="D17" s="98" t="s">
        <v>705</v>
      </c>
    </row>
    <row r="18" spans="1:4" ht="19.5" customHeight="1" x14ac:dyDescent="0.35">
      <c r="A18" s="47"/>
      <c r="B18" s="96" t="s">
        <v>719</v>
      </c>
      <c r="C18" s="97">
        <v>2007</v>
      </c>
      <c r="D18" s="98" t="s">
        <v>705</v>
      </c>
    </row>
    <row r="19" spans="1:4" ht="19.5" customHeight="1" x14ac:dyDescent="0.35">
      <c r="A19" s="101"/>
      <c r="B19" s="96" t="s">
        <v>720</v>
      </c>
      <c r="C19" s="97">
        <v>2007</v>
      </c>
      <c r="D19" s="98" t="s">
        <v>705</v>
      </c>
    </row>
    <row r="20" spans="1:4" s="55" customFormat="1" ht="19.5" customHeight="1" x14ac:dyDescent="0.35">
      <c r="A20" s="54"/>
      <c r="B20" s="96" t="s">
        <v>721</v>
      </c>
      <c r="C20" s="97">
        <v>2007</v>
      </c>
      <c r="D20" s="98" t="s">
        <v>705</v>
      </c>
    </row>
    <row r="21" spans="1:4" ht="19.5" customHeight="1" x14ac:dyDescent="0.35">
      <c r="A21" s="53"/>
      <c r="B21" s="96" t="s">
        <v>722</v>
      </c>
      <c r="C21" s="97">
        <v>2008</v>
      </c>
      <c r="D21" s="98" t="s">
        <v>708</v>
      </c>
    </row>
    <row r="22" spans="1:4" ht="19.5" customHeight="1" x14ac:dyDescent="0.35">
      <c r="A22" s="53"/>
      <c r="B22" s="96" t="s">
        <v>723</v>
      </c>
      <c r="C22" s="97">
        <v>2008</v>
      </c>
      <c r="D22" s="98" t="s">
        <v>705</v>
      </c>
    </row>
    <row r="23" spans="1:4" ht="19.5" customHeight="1" x14ac:dyDescent="0.35">
      <c r="A23" s="53"/>
      <c r="B23" s="96" t="s">
        <v>724</v>
      </c>
      <c r="C23" s="97">
        <v>2008</v>
      </c>
      <c r="D23" s="98" t="s">
        <v>708</v>
      </c>
    </row>
    <row r="24" spans="1:4" ht="19.5" customHeight="1" x14ac:dyDescent="0.35">
      <c r="A24" s="53"/>
      <c r="B24" s="96" t="s">
        <v>725</v>
      </c>
      <c r="C24" s="97">
        <v>2008</v>
      </c>
      <c r="D24" s="98" t="s">
        <v>705</v>
      </c>
    </row>
    <row r="25" spans="1:4" ht="19.5" customHeight="1" x14ac:dyDescent="0.35">
      <c r="A25" s="53"/>
      <c r="B25" s="96" t="s">
        <v>726</v>
      </c>
      <c r="C25" s="97">
        <v>2008</v>
      </c>
      <c r="D25" s="98" t="s">
        <v>705</v>
      </c>
    </row>
    <row r="26" spans="1:4" ht="19.5" customHeight="1" x14ac:dyDescent="0.35">
      <c r="A26" s="53"/>
      <c r="B26" s="96" t="s">
        <v>727</v>
      </c>
      <c r="C26" s="97">
        <v>2009</v>
      </c>
      <c r="D26" s="98" t="s">
        <v>705</v>
      </c>
    </row>
    <row r="27" spans="1:4" ht="19.5" customHeight="1" x14ac:dyDescent="0.35">
      <c r="A27" s="101"/>
      <c r="B27" s="96" t="s">
        <v>728</v>
      </c>
      <c r="C27" s="97">
        <v>2009</v>
      </c>
      <c r="D27" s="98" t="s">
        <v>705</v>
      </c>
    </row>
    <row r="28" spans="1:4" s="103" customFormat="1" ht="19.5" customHeight="1" x14ac:dyDescent="0.35">
      <c r="A28" s="102"/>
      <c r="B28" s="96" t="s">
        <v>729</v>
      </c>
      <c r="C28" s="97">
        <v>2009</v>
      </c>
      <c r="D28" s="98" t="s">
        <v>708</v>
      </c>
    </row>
    <row r="29" spans="1:4" s="55" customFormat="1" ht="19.5" customHeight="1" x14ac:dyDescent="0.35">
      <c r="A29" s="54"/>
      <c r="B29" s="96" t="s">
        <v>730</v>
      </c>
      <c r="C29" s="97">
        <v>2010</v>
      </c>
      <c r="D29" s="98" t="s">
        <v>708</v>
      </c>
    </row>
    <row r="30" spans="1:4" ht="19.5" customHeight="1" x14ac:dyDescent="0.35">
      <c r="A30" s="53"/>
      <c r="B30" s="96" t="s">
        <v>731</v>
      </c>
      <c r="C30" s="97">
        <v>2012</v>
      </c>
      <c r="D30" s="98" t="s">
        <v>708</v>
      </c>
    </row>
    <row r="31" spans="1:4" ht="19.5" customHeight="1" x14ac:dyDescent="0.35">
      <c r="A31" s="53"/>
      <c r="B31" s="96" t="s">
        <v>732</v>
      </c>
      <c r="C31" s="97">
        <v>2012</v>
      </c>
      <c r="D31" s="98" t="s">
        <v>708</v>
      </c>
    </row>
    <row r="32" spans="1:4" ht="19.5" customHeight="1" x14ac:dyDescent="0.35">
      <c r="A32" s="101"/>
      <c r="B32" s="96" t="s">
        <v>733</v>
      </c>
      <c r="C32" s="97">
        <v>2012</v>
      </c>
      <c r="D32" s="98" t="s">
        <v>705</v>
      </c>
    </row>
    <row r="33" spans="1:4" s="55" customFormat="1" ht="19.5" customHeight="1" x14ac:dyDescent="0.35">
      <c r="A33" s="54"/>
      <c r="B33" s="96" t="s">
        <v>734</v>
      </c>
      <c r="C33" s="97">
        <v>2012</v>
      </c>
      <c r="D33" s="98" t="s">
        <v>705</v>
      </c>
    </row>
    <row r="34" spans="1:4" ht="19.5" customHeight="1" x14ac:dyDescent="0.35">
      <c r="A34" s="53"/>
      <c r="B34" s="96" t="s">
        <v>735</v>
      </c>
      <c r="C34" s="97">
        <v>2012</v>
      </c>
      <c r="D34" s="98" t="s">
        <v>705</v>
      </c>
    </row>
    <row r="35" spans="1:4" ht="19.5" customHeight="1" x14ac:dyDescent="0.35">
      <c r="A35" s="53"/>
      <c r="B35" s="96" t="s">
        <v>736</v>
      </c>
      <c r="C35" s="97">
        <v>2012</v>
      </c>
      <c r="D35" s="98" t="s">
        <v>705</v>
      </c>
    </row>
    <row r="36" spans="1:4" ht="19.5" customHeight="1" x14ac:dyDescent="0.35">
      <c r="A36" s="53"/>
      <c r="B36" s="96" t="s">
        <v>737</v>
      </c>
      <c r="C36" s="97">
        <v>2012</v>
      </c>
      <c r="D36" s="98" t="s">
        <v>705</v>
      </c>
    </row>
    <row r="37" spans="1:4" ht="19.5" customHeight="1" x14ac:dyDescent="0.35">
      <c r="A37" s="101"/>
      <c r="B37" s="104" t="s">
        <v>738</v>
      </c>
      <c r="C37" s="105">
        <v>2014</v>
      </c>
      <c r="D37" s="98" t="s">
        <v>708</v>
      </c>
    </row>
    <row r="38" spans="1:4" s="55" customFormat="1" ht="19.5" customHeight="1" x14ac:dyDescent="0.35">
      <c r="A38" s="54"/>
      <c r="B38" s="96" t="s">
        <v>739</v>
      </c>
      <c r="C38" s="97">
        <v>2014</v>
      </c>
      <c r="D38" s="98" t="s">
        <v>705</v>
      </c>
    </row>
    <row r="39" spans="1:4" ht="19.5" customHeight="1" x14ac:dyDescent="0.35">
      <c r="A39" s="53"/>
      <c r="B39" s="96" t="s">
        <v>740</v>
      </c>
      <c r="C39" s="97">
        <v>2015</v>
      </c>
      <c r="D39" s="98" t="s">
        <v>705</v>
      </c>
    </row>
    <row r="40" spans="1:4" ht="19.5" customHeight="1" x14ac:dyDescent="0.35">
      <c r="A40" s="53"/>
      <c r="B40" s="96" t="s">
        <v>741</v>
      </c>
      <c r="C40" s="97">
        <v>2016</v>
      </c>
      <c r="D40" s="98" t="s">
        <v>708</v>
      </c>
    </row>
    <row r="41" spans="1:4" ht="19.5" customHeight="1" x14ac:dyDescent="0.35">
      <c r="A41" s="53"/>
      <c r="B41" s="96" t="s">
        <v>742</v>
      </c>
      <c r="C41" s="97">
        <v>2016</v>
      </c>
      <c r="D41" s="98" t="s">
        <v>708</v>
      </c>
    </row>
    <row r="42" spans="1:4" ht="19.5" customHeight="1" x14ac:dyDescent="0.35">
      <c r="A42" s="101"/>
      <c r="B42" s="96" t="s">
        <v>743</v>
      </c>
      <c r="C42" s="97">
        <v>2016</v>
      </c>
      <c r="D42" s="98" t="s">
        <v>708</v>
      </c>
    </row>
    <row r="43" spans="1:4" s="55" customFormat="1" ht="19.5" customHeight="1" x14ac:dyDescent="0.35">
      <c r="A43" s="54"/>
      <c r="B43" s="96" t="s">
        <v>744</v>
      </c>
      <c r="C43" s="97">
        <v>2016</v>
      </c>
      <c r="D43" s="98" t="s">
        <v>705</v>
      </c>
    </row>
    <row r="44" spans="1:4" ht="19.5" customHeight="1" x14ac:dyDescent="0.35">
      <c r="A44" s="101"/>
      <c r="B44" s="99" t="s">
        <v>745</v>
      </c>
      <c r="C44" s="100">
        <v>2017</v>
      </c>
      <c r="D44" s="98" t="s">
        <v>708</v>
      </c>
    </row>
    <row r="45" spans="1:4" s="55" customFormat="1" ht="19.5" customHeight="1" x14ac:dyDescent="0.35">
      <c r="A45" s="54"/>
      <c r="B45" s="96" t="s">
        <v>746</v>
      </c>
      <c r="C45" s="97">
        <v>2017</v>
      </c>
      <c r="D45" s="98" t="s">
        <v>708</v>
      </c>
    </row>
    <row r="46" spans="1:4" ht="19.5" customHeight="1" x14ac:dyDescent="0.35">
      <c r="A46" s="53"/>
      <c r="B46" s="96" t="s">
        <v>747</v>
      </c>
      <c r="C46" s="106">
        <v>2017</v>
      </c>
      <c r="D46" s="98" t="s">
        <v>708</v>
      </c>
    </row>
    <row r="47" spans="1:4" ht="19.5" customHeight="1" x14ac:dyDescent="0.35">
      <c r="A47" s="53"/>
      <c r="B47" s="96" t="s">
        <v>748</v>
      </c>
      <c r="C47" s="97">
        <v>2018</v>
      </c>
      <c r="D47" s="98" t="s">
        <v>708</v>
      </c>
    </row>
    <row r="48" spans="1:4" ht="19.5" customHeight="1" x14ac:dyDescent="0.35">
      <c r="A48" s="101"/>
      <c r="B48" s="104" t="s">
        <v>749</v>
      </c>
      <c r="C48" s="105">
        <v>2018</v>
      </c>
      <c r="D48" s="98" t="s">
        <v>708</v>
      </c>
    </row>
    <row r="49" spans="1:4" ht="19.5" customHeight="1" x14ac:dyDescent="0.35">
      <c r="A49" s="53"/>
      <c r="B49" s="96" t="s">
        <v>750</v>
      </c>
      <c r="C49" s="97">
        <v>2018</v>
      </c>
      <c r="D49" s="98" t="s">
        <v>705</v>
      </c>
    </row>
    <row r="50" spans="1:4" ht="19.5" customHeight="1" x14ac:dyDescent="0.35">
      <c r="A50" s="53"/>
      <c r="B50" s="96" t="s">
        <v>751</v>
      </c>
      <c r="C50" s="106">
        <v>2018</v>
      </c>
      <c r="D50" s="98" t="s">
        <v>708</v>
      </c>
    </row>
    <row r="51" spans="1:4" ht="19.5" customHeight="1" x14ac:dyDescent="0.35">
      <c r="A51" s="53"/>
      <c r="B51" s="96" t="s">
        <v>752</v>
      </c>
      <c r="C51" s="106">
        <v>2018</v>
      </c>
      <c r="D51" s="98" t="s">
        <v>708</v>
      </c>
    </row>
    <row r="52" spans="1:4" ht="19.5" customHeight="1" x14ac:dyDescent="0.35">
      <c r="A52" s="101"/>
      <c r="B52" s="675" t="s">
        <v>952</v>
      </c>
      <c r="C52" s="97">
        <v>2019</v>
      </c>
      <c r="D52" s="98" t="s">
        <v>705</v>
      </c>
    </row>
    <row r="53" spans="1:4" s="103" customFormat="1" ht="19.5" customHeight="1" x14ac:dyDescent="0.35">
      <c r="A53" s="102"/>
      <c r="B53" s="96" t="s">
        <v>753</v>
      </c>
      <c r="C53" s="97">
        <v>2018</v>
      </c>
      <c r="D53" s="98" t="s">
        <v>705</v>
      </c>
    </row>
    <row r="54" spans="1:4" s="55" customFormat="1" ht="19.5" customHeight="1" x14ac:dyDescent="0.35">
      <c r="A54" s="54"/>
      <c r="B54" s="96" t="s">
        <v>754</v>
      </c>
      <c r="C54" s="97">
        <v>2018</v>
      </c>
      <c r="D54" s="98" t="s">
        <v>705</v>
      </c>
    </row>
    <row r="55" spans="1:4" ht="19.5" customHeight="1" x14ac:dyDescent="0.35">
      <c r="A55" s="53"/>
      <c r="B55" s="96" t="s">
        <v>755</v>
      </c>
      <c r="C55" s="97">
        <v>2018</v>
      </c>
      <c r="D55" s="98" t="s">
        <v>705</v>
      </c>
    </row>
    <row r="56" spans="1:4" ht="19.5" customHeight="1" x14ac:dyDescent="0.35">
      <c r="A56" s="53"/>
      <c r="B56" s="96" t="s">
        <v>756</v>
      </c>
      <c r="C56" s="97">
        <v>2018</v>
      </c>
      <c r="D56" s="98" t="s">
        <v>705</v>
      </c>
    </row>
    <row r="57" spans="1:4" ht="19.5" customHeight="1" x14ac:dyDescent="0.35">
      <c r="A57" s="53"/>
      <c r="B57" s="96" t="s">
        <v>757</v>
      </c>
      <c r="C57" s="106">
        <v>2019</v>
      </c>
      <c r="D57" s="98" t="s">
        <v>708</v>
      </c>
    </row>
    <row r="58" spans="1:4" ht="19.5" customHeight="1" x14ac:dyDescent="0.35">
      <c r="A58" s="53"/>
      <c r="B58" s="96" t="s">
        <v>758</v>
      </c>
      <c r="C58" s="97">
        <v>2019</v>
      </c>
      <c r="D58" s="98" t="s">
        <v>705</v>
      </c>
    </row>
    <row r="59" spans="1:4" ht="19.5" customHeight="1" x14ac:dyDescent="0.35">
      <c r="A59" s="53"/>
      <c r="B59" s="96" t="s">
        <v>759</v>
      </c>
      <c r="C59" s="97">
        <v>2019</v>
      </c>
      <c r="D59" s="98" t="s">
        <v>705</v>
      </c>
    </row>
    <row r="60" spans="1:4" ht="19.5" customHeight="1" x14ac:dyDescent="0.35">
      <c r="A60" s="53"/>
      <c r="B60" s="96" t="s">
        <v>760</v>
      </c>
      <c r="C60" s="97">
        <v>2020</v>
      </c>
      <c r="D60" s="98" t="s">
        <v>705</v>
      </c>
    </row>
    <row r="61" spans="1:4" s="107" customFormat="1" ht="19.5" customHeight="1" x14ac:dyDescent="0.35">
      <c r="A61" s="53"/>
      <c r="B61" s="96" t="s">
        <v>761</v>
      </c>
      <c r="C61" s="97">
        <v>2020</v>
      </c>
      <c r="D61" s="98" t="s">
        <v>705</v>
      </c>
    </row>
    <row r="62" spans="1:4" ht="19.5" customHeight="1" x14ac:dyDescent="0.35">
      <c r="A62" s="101"/>
      <c r="B62" s="96" t="s">
        <v>762</v>
      </c>
      <c r="C62" s="97">
        <v>2021</v>
      </c>
      <c r="D62" s="98" t="s">
        <v>705</v>
      </c>
    </row>
    <row r="63" spans="1:4" s="55" customFormat="1" ht="19.5" customHeight="1" x14ac:dyDescent="0.35">
      <c r="A63" s="54"/>
      <c r="B63" s="96" t="s">
        <v>763</v>
      </c>
      <c r="C63" s="97">
        <v>2021</v>
      </c>
      <c r="D63" s="98" t="s">
        <v>705</v>
      </c>
    </row>
    <row r="64" spans="1:4" ht="19.5" customHeight="1" x14ac:dyDescent="0.35">
      <c r="A64" s="53"/>
      <c r="B64" s="96" t="s">
        <v>764</v>
      </c>
      <c r="C64" s="97">
        <v>2021</v>
      </c>
      <c r="D64" s="98" t="s">
        <v>705</v>
      </c>
    </row>
    <row r="65" spans="1:4" ht="19.5" customHeight="1" x14ac:dyDescent="0.35">
      <c r="A65" s="53"/>
      <c r="B65" s="96" t="s">
        <v>765</v>
      </c>
      <c r="C65" s="97">
        <v>2021</v>
      </c>
      <c r="D65" s="98" t="s">
        <v>705</v>
      </c>
    </row>
    <row r="66" spans="1:4" s="103" customFormat="1" ht="19.5" customHeight="1" x14ac:dyDescent="0.35">
      <c r="A66" s="102"/>
      <c r="B66" s="96" t="s">
        <v>766</v>
      </c>
      <c r="C66" s="97">
        <v>2022</v>
      </c>
      <c r="D66" s="98" t="s">
        <v>708</v>
      </c>
    </row>
    <row r="67" spans="1:4" s="55" customFormat="1" ht="19.5" customHeight="1" x14ac:dyDescent="0.35">
      <c r="A67" s="54"/>
      <c r="B67" s="96" t="s">
        <v>767</v>
      </c>
      <c r="C67" s="97">
        <v>2022</v>
      </c>
      <c r="D67" s="98" t="s">
        <v>705</v>
      </c>
    </row>
    <row r="68" spans="1:4" ht="19.5" customHeight="1" x14ac:dyDescent="0.35">
      <c r="A68" s="53"/>
      <c r="B68" s="96" t="s">
        <v>768</v>
      </c>
      <c r="C68" s="97">
        <v>2022</v>
      </c>
      <c r="D68" s="98" t="s">
        <v>708</v>
      </c>
    </row>
    <row r="69" spans="1:4" ht="19.5" customHeight="1" x14ac:dyDescent="0.35">
      <c r="A69" s="53"/>
      <c r="B69" s="96" t="s">
        <v>769</v>
      </c>
      <c r="C69" s="97">
        <v>2022</v>
      </c>
      <c r="D69" s="98" t="s">
        <v>705</v>
      </c>
    </row>
    <row r="70" spans="1:4" ht="19.5" customHeight="1" x14ac:dyDescent="0.35">
      <c r="A70" s="53"/>
      <c r="B70" s="96" t="s">
        <v>770</v>
      </c>
      <c r="C70" s="97">
        <v>2022</v>
      </c>
      <c r="D70" s="98" t="s">
        <v>708</v>
      </c>
    </row>
    <row r="71" spans="1:4" ht="19.5" customHeight="1" x14ac:dyDescent="0.35">
      <c r="A71" s="101"/>
      <c r="B71" s="96" t="s">
        <v>771</v>
      </c>
      <c r="C71" s="97">
        <v>2022</v>
      </c>
      <c r="D71" s="98" t="s">
        <v>708</v>
      </c>
    </row>
    <row r="72" spans="1:4" ht="20.149999999999999" customHeight="1" x14ac:dyDescent="0.35">
      <c r="B72" s="96" t="s">
        <v>903</v>
      </c>
      <c r="C72" s="97">
        <v>2024</v>
      </c>
      <c r="D72" s="98" t="s">
        <v>708</v>
      </c>
    </row>
    <row r="73" spans="1:4" ht="20.149999999999999" customHeight="1" x14ac:dyDescent="0.35">
      <c r="B73" s="96" t="s">
        <v>904</v>
      </c>
      <c r="C73" s="97">
        <v>2024</v>
      </c>
      <c r="D73" s="98" t="s">
        <v>708</v>
      </c>
    </row>
    <row r="74" spans="1:4" ht="20.149999999999999" customHeight="1" x14ac:dyDescent="0.35">
      <c r="B74" s="96" t="s">
        <v>905</v>
      </c>
      <c r="C74" s="97">
        <v>2023</v>
      </c>
      <c r="D74" s="98" t="s">
        <v>705</v>
      </c>
    </row>
    <row r="75" spans="1:4" ht="20.149999999999999" customHeight="1" x14ac:dyDescent="0.35">
      <c r="B75" s="96" t="s">
        <v>906</v>
      </c>
      <c r="C75" s="97">
        <v>2024</v>
      </c>
      <c r="D75" s="98" t="s">
        <v>705</v>
      </c>
    </row>
    <row r="76" spans="1:4" ht="20.149999999999999" customHeight="1" x14ac:dyDescent="0.35">
      <c r="B76" s="96" t="s">
        <v>907</v>
      </c>
      <c r="C76" s="97">
        <v>2024</v>
      </c>
      <c r="D76" s="98" t="s">
        <v>705</v>
      </c>
    </row>
    <row r="77" spans="1:4" ht="20.149999999999999" customHeight="1" x14ac:dyDescent="0.35">
      <c r="B77" s="96" t="s">
        <v>908</v>
      </c>
      <c r="C77" s="97">
        <v>2024</v>
      </c>
      <c r="D77" s="98" t="s">
        <v>708</v>
      </c>
    </row>
    <row r="78" spans="1:4" ht="20.149999999999999" customHeight="1" x14ac:dyDescent="0.35">
      <c r="B78" s="96" t="s">
        <v>909</v>
      </c>
      <c r="C78" s="97">
        <v>2024</v>
      </c>
      <c r="D78" s="98" t="s">
        <v>705</v>
      </c>
    </row>
    <row r="79" spans="1:4" ht="20.149999999999999" customHeight="1" x14ac:dyDescent="0.35">
      <c r="B79" s="96" t="s">
        <v>910</v>
      </c>
      <c r="C79" s="97">
        <v>2024</v>
      </c>
      <c r="D79" s="98" t="s">
        <v>708</v>
      </c>
    </row>
    <row r="80" spans="1:4" ht="20.149999999999999" customHeight="1" x14ac:dyDescent="0.35">
      <c r="B80" s="96" t="s">
        <v>911</v>
      </c>
      <c r="C80" s="97">
        <v>2024</v>
      </c>
      <c r="D80" s="98" t="s">
        <v>708</v>
      </c>
    </row>
    <row r="81" spans="2:4" ht="20.149999999999999" customHeight="1" x14ac:dyDescent="0.35">
      <c r="B81" s="96" t="s">
        <v>912</v>
      </c>
      <c r="C81" s="97">
        <v>2023</v>
      </c>
      <c r="D81" s="98" t="s">
        <v>708</v>
      </c>
    </row>
    <row r="82" spans="2:4" ht="20.149999999999999" customHeight="1" x14ac:dyDescent="0.35">
      <c r="B82" s="96" t="s">
        <v>913</v>
      </c>
      <c r="C82" s="97">
        <v>2023</v>
      </c>
      <c r="D82" s="98" t="s">
        <v>705</v>
      </c>
    </row>
    <row r="83" spans="2:4" ht="20.149999999999999" customHeight="1" x14ac:dyDescent="0.35">
      <c r="B83" s="96" t="s">
        <v>914</v>
      </c>
      <c r="C83" s="97">
        <v>2024</v>
      </c>
      <c r="D83" s="98" t="s">
        <v>708</v>
      </c>
    </row>
    <row r="84" spans="2:4" ht="20.149999999999999" customHeight="1" x14ac:dyDescent="0.35">
      <c r="B84" s="96" t="s">
        <v>915</v>
      </c>
      <c r="C84" s="97">
        <v>2024</v>
      </c>
      <c r="D84" s="98" t="s">
        <v>705</v>
      </c>
    </row>
    <row r="85" spans="2:4" ht="20.149999999999999" customHeight="1" x14ac:dyDescent="0.35">
      <c r="B85" s="96" t="s">
        <v>916</v>
      </c>
      <c r="C85" s="97">
        <v>2024</v>
      </c>
      <c r="D85" s="98" t="s">
        <v>705</v>
      </c>
    </row>
    <row r="86" spans="2:4" ht="20.149999999999999" customHeight="1" x14ac:dyDescent="0.35">
      <c r="B86" s="96" t="s">
        <v>917</v>
      </c>
      <c r="C86" s="97">
        <v>2024</v>
      </c>
      <c r="D86" s="98" t="s">
        <v>708</v>
      </c>
    </row>
    <row r="87" spans="2:4" ht="20.149999999999999" customHeight="1" x14ac:dyDescent="0.35">
      <c r="B87" s="96" t="s">
        <v>918</v>
      </c>
      <c r="C87" s="97">
        <v>2024</v>
      </c>
      <c r="D87" s="98" t="s">
        <v>705</v>
      </c>
    </row>
    <row r="88" spans="2:4" ht="20.149999999999999" customHeight="1" x14ac:dyDescent="0.35">
      <c r="B88" s="96" t="s">
        <v>921</v>
      </c>
      <c r="C88" s="97">
        <v>2024</v>
      </c>
      <c r="D88" s="98" t="s">
        <v>708</v>
      </c>
    </row>
    <row r="89" spans="2:4" ht="20.149999999999999" customHeight="1" x14ac:dyDescent="0.35">
      <c r="B89" s="96" t="s">
        <v>919</v>
      </c>
      <c r="C89" s="97">
        <v>2024</v>
      </c>
      <c r="D89" s="98" t="s">
        <v>708</v>
      </c>
    </row>
    <row r="90" spans="2:4" ht="20.149999999999999" customHeight="1" x14ac:dyDescent="0.35">
      <c r="B90" s="96" t="s">
        <v>920</v>
      </c>
      <c r="C90" s="97">
        <v>2024</v>
      </c>
      <c r="D90" s="98" t="s">
        <v>705</v>
      </c>
    </row>
  </sheetData>
  <pageMargins left="0.7" right="0.7" top="0.75" bottom="0.75" header="0.3" footer="0.3"/>
  <pageSetup paperSize="9" orientation="portrait" r:id="rId1"/>
  <headerFooter>
    <oddFooter>&amp;L_x000D_&amp;1#&amp;"Calibri"&amp;9&amp;K000000 Corporativo |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864CD-8A7E-4AD6-A458-A6D7C70D995E}">
  <sheetPr>
    <tabColor rgb="FF0070C0"/>
    <pageSetUpPr fitToPage="1"/>
  </sheetPr>
  <dimension ref="A2:I33"/>
  <sheetViews>
    <sheetView showGridLines="0" zoomScale="80" zoomScaleNormal="80" workbookViewId="0"/>
  </sheetViews>
  <sheetFormatPr defaultColWidth="9.1796875" defaultRowHeight="14.5" x14ac:dyDescent="0.35"/>
  <cols>
    <col min="1" max="1" width="3.1796875" style="93" customWidth="1"/>
    <col min="2" max="2" width="29.26953125" style="83" customWidth="1"/>
    <col min="3" max="9" width="23.81640625" style="83" customWidth="1"/>
    <col min="10" max="16384" width="9.1796875" style="93"/>
  </cols>
  <sheetData>
    <row r="2" spans="1:9" s="35" customFormat="1" ht="20.149999999999999" customHeight="1" x14ac:dyDescent="0.35">
      <c r="A2" s="28"/>
      <c r="B2" s="29"/>
      <c r="C2" s="30">
        <f>1-(481/790)</f>
        <v>0.39113924050632909</v>
      </c>
      <c r="D2" s="31"/>
      <c r="E2" s="32"/>
      <c r="F2" s="31"/>
      <c r="G2" s="31"/>
      <c r="H2" s="33"/>
      <c r="I2" s="34"/>
    </row>
    <row r="3" spans="1:9" s="35" customFormat="1" ht="20.149999999999999" customHeight="1" x14ac:dyDescent="0.35">
      <c r="A3" s="28"/>
      <c r="B3" s="20" t="s">
        <v>26</v>
      </c>
      <c r="C3" s="21"/>
      <c r="D3" s="31"/>
      <c r="E3" s="32"/>
      <c r="F3" s="31"/>
      <c r="G3" s="31"/>
      <c r="H3" s="33"/>
      <c r="I3" s="34"/>
    </row>
    <row r="4" spans="1:9" s="36" customFormat="1" ht="20.149999999999999" customHeight="1" x14ac:dyDescent="0.55000000000000004">
      <c r="C4" s="37"/>
      <c r="D4" s="38"/>
      <c r="E4" s="39"/>
      <c r="G4" s="40"/>
      <c r="H4" s="41"/>
    </row>
    <row r="5" spans="1:9" s="82" customFormat="1" ht="69.75" customHeight="1" x14ac:dyDescent="0.35">
      <c r="A5" s="79"/>
      <c r="B5" s="80" t="s">
        <v>772</v>
      </c>
      <c r="C5" s="80" t="s">
        <v>773</v>
      </c>
      <c r="D5" s="80" t="s">
        <v>774</v>
      </c>
      <c r="E5" s="81" t="s">
        <v>775</v>
      </c>
      <c r="F5" s="81" t="s">
        <v>776</v>
      </c>
      <c r="G5" s="80" t="s">
        <v>777</v>
      </c>
      <c r="H5" s="80" t="s">
        <v>778</v>
      </c>
      <c r="I5" s="80" t="s">
        <v>779</v>
      </c>
    </row>
    <row r="6" spans="1:9" s="83" customFormat="1" ht="21" customHeight="1" x14ac:dyDescent="0.35">
      <c r="B6" s="84" t="s">
        <v>780</v>
      </c>
      <c r="C6" s="85">
        <v>284571</v>
      </c>
      <c r="D6" s="85">
        <v>38243</v>
      </c>
      <c r="E6" s="647">
        <v>-7655</v>
      </c>
      <c r="F6" s="85">
        <v>3929</v>
      </c>
      <c r="G6" s="85">
        <v>-3726</v>
      </c>
      <c r="H6" s="85">
        <v>-8191</v>
      </c>
      <c r="I6" s="85">
        <v>86228</v>
      </c>
    </row>
    <row r="7" spans="1:9" s="83" customFormat="1" ht="21" customHeight="1" x14ac:dyDescent="0.35">
      <c r="B7" s="84" t="s">
        <v>268</v>
      </c>
      <c r="C7" s="85">
        <v>14934</v>
      </c>
      <c r="D7" s="85">
        <v>2111</v>
      </c>
      <c r="E7" s="85">
        <v>-745</v>
      </c>
      <c r="F7" s="85">
        <v>149</v>
      </c>
      <c r="G7" s="85">
        <v>-595</v>
      </c>
      <c r="H7" s="85">
        <v>-360</v>
      </c>
      <c r="I7" s="85">
        <v>4720</v>
      </c>
    </row>
    <row r="8" spans="1:9" s="83" customFormat="1" ht="21" customHeight="1" x14ac:dyDescent="0.35">
      <c r="B8" s="84" t="s">
        <v>781</v>
      </c>
      <c r="C8" s="85">
        <v>5571</v>
      </c>
      <c r="D8" s="85">
        <v>44</v>
      </c>
      <c r="E8" s="85">
        <v>-35</v>
      </c>
      <c r="F8" s="85">
        <v>-61</v>
      </c>
      <c r="G8" s="85">
        <v>-97</v>
      </c>
      <c r="H8" s="85">
        <v>-127</v>
      </c>
      <c r="I8" s="85">
        <v>2129</v>
      </c>
    </row>
    <row r="9" spans="1:9" s="83" customFormat="1" ht="21" customHeight="1" x14ac:dyDescent="0.35">
      <c r="B9" s="84" t="s">
        <v>265</v>
      </c>
      <c r="C9" s="85">
        <v>9521</v>
      </c>
      <c r="D9" s="85">
        <v>2818</v>
      </c>
      <c r="E9" s="85">
        <v>-472</v>
      </c>
      <c r="F9" s="85">
        <v>30</v>
      </c>
      <c r="G9" s="85">
        <v>-442</v>
      </c>
      <c r="H9" s="85">
        <v>-413</v>
      </c>
      <c r="I9" s="85">
        <v>1303</v>
      </c>
    </row>
    <row r="10" spans="1:9" s="83" customFormat="1" ht="21" customHeight="1" x14ac:dyDescent="0.35">
      <c r="B10" s="84" t="s">
        <v>266</v>
      </c>
      <c r="C10" s="85">
        <v>3983</v>
      </c>
      <c r="D10" s="85">
        <v>1580</v>
      </c>
      <c r="E10" s="85">
        <v>-215</v>
      </c>
      <c r="F10" s="85">
        <v>-43</v>
      </c>
      <c r="G10" s="85">
        <v>-257</v>
      </c>
      <c r="H10" s="85">
        <v>-253</v>
      </c>
      <c r="I10" s="85">
        <v>252</v>
      </c>
    </row>
    <row r="11" spans="1:9" s="83" customFormat="1" ht="21" customHeight="1" x14ac:dyDescent="0.35">
      <c r="B11" s="84" t="s">
        <v>264</v>
      </c>
      <c r="C11" s="85">
        <v>2896</v>
      </c>
      <c r="D11" s="85">
        <v>1083</v>
      </c>
      <c r="E11" s="85">
        <v>-97</v>
      </c>
      <c r="F11" s="85">
        <v>1</v>
      </c>
      <c r="G11" s="85">
        <v>-96</v>
      </c>
      <c r="H11" s="85">
        <v>-63</v>
      </c>
      <c r="I11" s="85">
        <v>1252</v>
      </c>
    </row>
    <row r="12" spans="1:9" s="83" customFormat="1" ht="21" customHeight="1" x14ac:dyDescent="0.35">
      <c r="B12" s="84" t="s">
        <v>270</v>
      </c>
      <c r="C12" s="85">
        <v>2502</v>
      </c>
      <c r="D12" s="85">
        <v>1391</v>
      </c>
      <c r="E12" s="85">
        <v>-180</v>
      </c>
      <c r="F12" s="85">
        <v>1</v>
      </c>
      <c r="G12" s="85">
        <v>-179</v>
      </c>
      <c r="H12" s="85">
        <v>-177</v>
      </c>
      <c r="I12" s="85">
        <v>25</v>
      </c>
    </row>
    <row r="13" spans="1:9" s="83" customFormat="1" ht="21" customHeight="1" x14ac:dyDescent="0.35">
      <c r="B13" s="84" t="s">
        <v>267</v>
      </c>
      <c r="C13" s="85">
        <v>264</v>
      </c>
      <c r="D13" s="85">
        <v>-5</v>
      </c>
      <c r="E13" s="85">
        <v>-9</v>
      </c>
      <c r="F13" s="85">
        <v>0</v>
      </c>
      <c r="G13" s="85">
        <v>-9</v>
      </c>
      <c r="H13" s="85">
        <v>-2</v>
      </c>
      <c r="I13" s="85">
        <v>167</v>
      </c>
    </row>
    <row r="14" spans="1:9" s="83" customFormat="1" ht="21" customHeight="1" x14ac:dyDescent="0.35">
      <c r="B14" s="84" t="s">
        <v>534</v>
      </c>
      <c r="C14" s="85">
        <v>937</v>
      </c>
      <c r="D14" s="85">
        <v>291</v>
      </c>
      <c r="E14" s="85">
        <v>-26</v>
      </c>
      <c r="F14" s="86">
        <v>1</v>
      </c>
      <c r="G14" s="86">
        <v>-25</v>
      </c>
      <c r="H14" s="85">
        <v>-45</v>
      </c>
      <c r="I14" s="85">
        <v>143</v>
      </c>
    </row>
    <row r="15" spans="1:9" s="83" customFormat="1" ht="21" customHeight="1" x14ac:dyDescent="0.35">
      <c r="B15" s="87" t="s">
        <v>82</v>
      </c>
      <c r="C15" s="88">
        <v>325179</v>
      </c>
      <c r="D15" s="88">
        <v>47556</v>
      </c>
      <c r="E15" s="88">
        <v>-9433</v>
      </c>
      <c r="F15" s="88">
        <v>4007</v>
      </c>
      <c r="G15" s="88">
        <v>-5426</v>
      </c>
      <c r="H15" s="88">
        <v>-9632</v>
      </c>
      <c r="I15" s="88">
        <v>96219</v>
      </c>
    </row>
    <row r="16" spans="1:9" s="83" customFormat="1" ht="14.25" customHeight="1" x14ac:dyDescent="0.35">
      <c r="B16" s="89"/>
    </row>
    <row r="17" spans="2:9" s="90" customFormat="1" ht="15" customHeight="1" x14ac:dyDescent="0.35">
      <c r="B17" s="687" t="s">
        <v>923</v>
      </c>
      <c r="C17" s="687"/>
      <c r="D17" s="687"/>
      <c r="E17" s="687"/>
      <c r="F17" s="687"/>
      <c r="G17" s="687"/>
      <c r="H17" s="687"/>
      <c r="I17" s="687"/>
    </row>
    <row r="18" spans="2:9" s="83" customFormat="1" ht="25.5" customHeight="1" x14ac:dyDescent="0.35">
      <c r="B18" s="688" t="s">
        <v>922</v>
      </c>
      <c r="C18" s="688"/>
      <c r="D18" s="688"/>
      <c r="E18" s="688"/>
      <c r="F18" s="688"/>
      <c r="G18" s="688"/>
      <c r="H18" s="688"/>
      <c r="I18" s="688"/>
    </row>
    <row r="19" spans="2:9" s="83" customFormat="1" ht="20.149999999999999" customHeight="1" x14ac:dyDescent="0.35"/>
    <row r="20" spans="2:9" s="83" customFormat="1" ht="20.149999999999999" customHeight="1" x14ac:dyDescent="0.35"/>
    <row r="21" spans="2:9" s="83" customFormat="1" ht="20.149999999999999" customHeight="1" x14ac:dyDescent="0.35">
      <c r="B21" s="91"/>
      <c r="C21" s="91"/>
      <c r="D21" s="91"/>
      <c r="E21" s="92"/>
      <c r="F21" s="91"/>
      <c r="G21" s="91"/>
      <c r="H21" s="91"/>
      <c r="I21" s="91"/>
    </row>
    <row r="22" spans="2:9" s="83" customFormat="1" ht="20.149999999999999" customHeight="1" x14ac:dyDescent="0.35">
      <c r="B22" s="91"/>
      <c r="C22" s="91"/>
      <c r="D22" s="91"/>
      <c r="E22" s="91"/>
      <c r="F22" s="91"/>
      <c r="G22" s="91"/>
      <c r="H22" s="91"/>
      <c r="I22" s="91"/>
    </row>
    <row r="23" spans="2:9" s="83" customFormat="1" ht="20.149999999999999" customHeight="1" x14ac:dyDescent="0.35">
      <c r="B23" s="91"/>
      <c r="C23" s="91"/>
      <c r="D23" s="91"/>
      <c r="E23" s="91"/>
      <c r="F23" s="91"/>
      <c r="G23" s="91"/>
      <c r="H23" s="91"/>
      <c r="I23" s="91"/>
    </row>
    <row r="24" spans="2:9" s="83" customFormat="1" ht="20.149999999999999" customHeight="1" x14ac:dyDescent="0.35">
      <c r="B24" s="91"/>
      <c r="C24" s="91"/>
      <c r="D24" s="91"/>
      <c r="E24" s="91"/>
      <c r="F24" s="91"/>
      <c r="G24" s="91"/>
      <c r="H24" s="91"/>
      <c r="I24" s="91"/>
    </row>
    <row r="25" spans="2:9" s="83" customFormat="1" ht="20.149999999999999" customHeight="1" x14ac:dyDescent="0.35">
      <c r="B25" s="91"/>
      <c r="C25" s="91"/>
      <c r="D25" s="91"/>
      <c r="E25" s="91"/>
      <c r="F25" s="91"/>
      <c r="G25" s="91"/>
      <c r="H25" s="91"/>
      <c r="I25" s="91"/>
    </row>
    <row r="26" spans="2:9" s="83" customFormat="1" ht="20.149999999999999" customHeight="1" x14ac:dyDescent="0.35">
      <c r="B26" s="91"/>
      <c r="C26" s="91"/>
      <c r="D26" s="91"/>
      <c r="E26" s="91"/>
      <c r="F26" s="91"/>
      <c r="G26" s="91"/>
      <c r="H26" s="91"/>
      <c r="I26" s="91"/>
    </row>
    <row r="27" spans="2:9" s="83" customFormat="1" ht="20.149999999999999" customHeight="1" x14ac:dyDescent="0.35">
      <c r="B27" s="91"/>
      <c r="C27" s="91"/>
      <c r="D27" s="91"/>
      <c r="E27" s="91"/>
      <c r="F27" s="91"/>
      <c r="G27" s="91"/>
      <c r="H27" s="91"/>
      <c r="I27" s="91"/>
    </row>
    <row r="28" spans="2:9" s="83" customFormat="1" ht="20.149999999999999" customHeight="1" x14ac:dyDescent="0.35">
      <c r="B28" s="91"/>
      <c r="C28" s="91"/>
      <c r="D28" s="91"/>
      <c r="E28" s="91"/>
      <c r="F28" s="91"/>
      <c r="G28" s="91"/>
      <c r="H28" s="91"/>
      <c r="I28" s="91"/>
    </row>
    <row r="29" spans="2:9" s="83" customFormat="1" ht="20.149999999999999" customHeight="1" x14ac:dyDescent="0.35">
      <c r="B29" s="91"/>
      <c r="C29" s="91"/>
      <c r="D29" s="91"/>
      <c r="E29" s="91"/>
      <c r="F29" s="91"/>
      <c r="G29" s="91"/>
      <c r="H29" s="91"/>
      <c r="I29" s="91"/>
    </row>
    <row r="30" spans="2:9" s="83" customFormat="1" ht="20.149999999999999" customHeight="1" x14ac:dyDescent="0.35"/>
    <row r="31" spans="2:9" s="83" customFormat="1" ht="20.149999999999999" customHeight="1" x14ac:dyDescent="0.35">
      <c r="B31" s="91"/>
      <c r="C31" s="91"/>
      <c r="D31" s="91"/>
      <c r="E31" s="91"/>
      <c r="F31" s="91"/>
      <c r="G31" s="91"/>
      <c r="H31" s="91"/>
      <c r="I31" s="91"/>
    </row>
    <row r="32" spans="2:9" s="83" customFormat="1" ht="20.149999999999999" customHeight="1" x14ac:dyDescent="0.35">
      <c r="B32" s="91"/>
      <c r="C32" s="91"/>
      <c r="D32" s="91"/>
      <c r="E32" s="91"/>
      <c r="F32" s="91"/>
      <c r="G32" s="91"/>
      <c r="H32" s="91"/>
      <c r="I32" s="91"/>
    </row>
    <row r="33" spans="2:9" s="83" customFormat="1" ht="20.149999999999999" customHeight="1" x14ac:dyDescent="0.35">
      <c r="B33" s="91"/>
      <c r="C33" s="91"/>
      <c r="D33" s="91"/>
      <c r="E33" s="91"/>
      <c r="F33" s="91"/>
      <c r="G33" s="91"/>
      <c r="H33" s="91"/>
      <c r="I33" s="91"/>
    </row>
  </sheetData>
  <mergeCells count="2">
    <mergeCell ref="B17:I17"/>
    <mergeCell ref="B18:I18"/>
  </mergeCells>
  <pageMargins left="0.511811024" right="0.511811024" top="0.78740157499999996" bottom="0.78740157499999996" header="0.31496062000000002" footer="0.31496062000000002"/>
  <pageSetup paperSize="9" scale="44" orientation="portrait" r:id="rId1"/>
  <headerFooter>
    <oddFooter>&amp;L_x000D_&amp;1#&amp;"Calibri"&amp;9&amp;K000000 Corporativo | Interno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08B79-4C6C-45EB-9F7B-584C311BF4DD}">
  <sheetPr>
    <tabColor rgb="FF0070C0"/>
  </sheetPr>
  <dimension ref="B1:G105"/>
  <sheetViews>
    <sheetView showGridLines="0" zoomScale="85" zoomScaleNormal="85" workbookViewId="0"/>
  </sheetViews>
  <sheetFormatPr defaultColWidth="9.1796875" defaultRowHeight="13.5" x14ac:dyDescent="0.35"/>
  <cols>
    <col min="1" max="1" width="3" style="448" customWidth="1"/>
    <col min="2" max="2" width="83.81640625" style="448" customWidth="1"/>
    <col min="3" max="3" width="16.7265625" style="448" customWidth="1"/>
    <col min="4" max="4" width="31.54296875" style="448" customWidth="1"/>
    <col min="5" max="5" width="44" style="448" customWidth="1"/>
    <col min="6" max="6" width="14.54296875" style="448" bestFit="1" customWidth="1"/>
    <col min="7" max="7" width="15.1796875" style="448" bestFit="1" customWidth="1"/>
    <col min="8" max="16384" width="9.1796875" style="448"/>
  </cols>
  <sheetData>
    <row r="1" spans="2:7" ht="9" customHeight="1" x14ac:dyDescent="0.35"/>
    <row r="2" spans="2:7" ht="23.5" customHeight="1" x14ac:dyDescent="0.35">
      <c r="B2" s="689" t="s">
        <v>782</v>
      </c>
      <c r="C2" s="689"/>
      <c r="D2" s="689"/>
    </row>
    <row r="3" spans="2:7" x14ac:dyDescent="0.35">
      <c r="B3" s="449"/>
      <c r="C3" s="449"/>
      <c r="D3" s="449"/>
    </row>
    <row r="4" spans="2:7" x14ac:dyDescent="0.35">
      <c r="B4" s="654" t="s">
        <v>938</v>
      </c>
    </row>
    <row r="5" spans="2:7" s="502" customFormat="1" ht="16.5" customHeight="1" thickBot="1" x14ac:dyDescent="0.4">
      <c r="B5" s="497" t="s">
        <v>783</v>
      </c>
      <c r="C5" s="498"/>
      <c r="D5" s="498" t="s">
        <v>940</v>
      </c>
      <c r="E5" s="504"/>
    </row>
    <row r="6" spans="2:7" s="476" customFormat="1" ht="14.5" x14ac:dyDescent="0.35">
      <c r="B6" s="469" t="s">
        <v>784</v>
      </c>
      <c r="C6" s="467"/>
      <c r="D6" s="650">
        <v>154282956.68000001</v>
      </c>
      <c r="E6" s="479"/>
    </row>
    <row r="7" spans="2:7" s="457" customFormat="1" ht="14.5" x14ac:dyDescent="0.35">
      <c r="B7" s="651" t="s">
        <v>924</v>
      </c>
      <c r="C7" s="467"/>
      <c r="D7" s="650">
        <v>154282956.68000001</v>
      </c>
      <c r="E7" s="456"/>
      <c r="F7" s="461"/>
      <c r="G7" s="460"/>
    </row>
    <row r="8" spans="2:7" s="476" customFormat="1" ht="14.5" x14ac:dyDescent="0.35">
      <c r="B8" s="469" t="s">
        <v>925</v>
      </c>
      <c r="C8" s="467"/>
      <c r="D8" s="650">
        <v>4951426.3499999996</v>
      </c>
      <c r="E8" s="479"/>
      <c r="F8" s="480"/>
      <c r="G8" s="478"/>
    </row>
    <row r="9" spans="2:7" s="457" customFormat="1" ht="14.5" x14ac:dyDescent="0.35">
      <c r="B9" s="651" t="s">
        <v>785</v>
      </c>
      <c r="C9" s="467"/>
      <c r="D9" s="650">
        <v>4951426.3499999996</v>
      </c>
      <c r="E9" s="456"/>
      <c r="F9" s="461"/>
      <c r="G9" s="461"/>
    </row>
    <row r="10" spans="2:7" s="476" customFormat="1" ht="14.5" x14ac:dyDescent="0.35">
      <c r="B10" s="469" t="s">
        <v>926</v>
      </c>
      <c r="C10" s="467"/>
      <c r="D10" s="650">
        <v>3002978962.79</v>
      </c>
      <c r="E10" s="479"/>
      <c r="F10" s="480"/>
      <c r="G10" s="480"/>
    </row>
    <row r="11" spans="2:7" s="457" customFormat="1" ht="14.5" x14ac:dyDescent="0.35">
      <c r="B11" s="651" t="s">
        <v>927</v>
      </c>
      <c r="C11" s="467"/>
      <c r="D11" s="650">
        <v>2880488389.9200001</v>
      </c>
      <c r="E11" s="456"/>
      <c r="F11" s="461"/>
      <c r="G11" s="461"/>
    </row>
    <row r="12" spans="2:7" ht="14.5" x14ac:dyDescent="0.35">
      <c r="B12" s="651" t="s">
        <v>928</v>
      </c>
      <c r="C12" s="467"/>
      <c r="D12" s="650">
        <v>6378103.4000000004</v>
      </c>
    </row>
    <row r="13" spans="2:7" ht="14.5" x14ac:dyDescent="0.35">
      <c r="B13" s="651" t="s">
        <v>929</v>
      </c>
      <c r="C13" s="467"/>
      <c r="D13" s="650">
        <v>3777083.32</v>
      </c>
    </row>
    <row r="14" spans="2:7" ht="14.5" x14ac:dyDescent="0.35">
      <c r="B14" s="651" t="s">
        <v>786</v>
      </c>
      <c r="C14" s="467"/>
      <c r="D14" s="650">
        <v>13363064.970000001</v>
      </c>
    </row>
    <row r="15" spans="2:7" ht="14.5" x14ac:dyDescent="0.35">
      <c r="B15" s="651" t="s">
        <v>930</v>
      </c>
      <c r="C15" s="467"/>
      <c r="D15" s="650">
        <v>25237419.02</v>
      </c>
    </row>
    <row r="16" spans="2:7" ht="14.5" x14ac:dyDescent="0.35">
      <c r="B16" s="651" t="s">
        <v>931</v>
      </c>
      <c r="C16" s="467"/>
      <c r="D16" s="650">
        <v>24446420.329999998</v>
      </c>
    </row>
    <row r="17" spans="2:5" ht="14.5" x14ac:dyDescent="0.35">
      <c r="B17" s="651" t="s">
        <v>932</v>
      </c>
      <c r="C17" s="467"/>
      <c r="D17" s="650">
        <v>12470039.77</v>
      </c>
    </row>
    <row r="18" spans="2:5" ht="14.5" x14ac:dyDescent="0.35">
      <c r="B18" s="651" t="s">
        <v>933</v>
      </c>
      <c r="C18" s="467"/>
      <c r="D18" s="650">
        <v>21023551.09</v>
      </c>
    </row>
    <row r="19" spans="2:5" ht="14.5" x14ac:dyDescent="0.35">
      <c r="B19" s="651" t="s">
        <v>934</v>
      </c>
      <c r="C19" s="467"/>
      <c r="D19" s="650">
        <v>7649206.6200000001</v>
      </c>
    </row>
    <row r="20" spans="2:5" ht="14.5" x14ac:dyDescent="0.35">
      <c r="B20" s="651" t="s">
        <v>935</v>
      </c>
      <c r="C20" s="467"/>
      <c r="D20" s="650">
        <v>8325684.3499999996</v>
      </c>
    </row>
    <row r="21" spans="2:5" s="467" customFormat="1" ht="15" thickBot="1" x14ac:dyDescent="0.4">
      <c r="B21" s="508"/>
      <c r="C21" s="453"/>
      <c r="D21" s="652"/>
    </row>
    <row r="22" spans="2:5" s="467" customFormat="1" ht="14.5" x14ac:dyDescent="0.35">
      <c r="B22" s="481" t="s">
        <v>787</v>
      </c>
      <c r="D22" s="480">
        <f>D10+D8+D6</f>
        <v>3162213345.8199997</v>
      </c>
    </row>
    <row r="23" spans="2:5" s="467" customFormat="1" ht="14.5" x14ac:dyDescent="0.35">
      <c r="B23" s="469" t="s">
        <v>788</v>
      </c>
      <c r="D23" s="653">
        <v>1032926882202.37</v>
      </c>
    </row>
    <row r="24" spans="2:5" ht="14.5" x14ac:dyDescent="0.35">
      <c r="B24" s="492" t="s">
        <v>789</v>
      </c>
      <c r="C24" s="496"/>
      <c r="D24" s="494">
        <f>D22/D23</f>
        <v>3.0614106383577131E-3</v>
      </c>
      <c r="E24" s="463"/>
    </row>
    <row r="25" spans="2:5" x14ac:dyDescent="0.35">
      <c r="D25" s="470"/>
      <c r="E25" s="463"/>
    </row>
    <row r="26" spans="2:5" x14ac:dyDescent="0.35">
      <c r="D26" s="470"/>
    </row>
    <row r="27" spans="2:5" s="499" customFormat="1" ht="16" x14ac:dyDescent="0.35">
      <c r="B27" s="654" t="s">
        <v>939</v>
      </c>
      <c r="C27" s="655"/>
      <c r="D27" s="655"/>
    </row>
    <row r="28" spans="2:5" s="499" customFormat="1" ht="13.5" customHeight="1" x14ac:dyDescent="0.35">
      <c r="B28" s="503" t="s">
        <v>790</v>
      </c>
      <c r="C28" s="500"/>
      <c r="D28" s="500"/>
      <c r="E28" s="500"/>
    </row>
    <row r="29" spans="2:5" s="469" customFormat="1" ht="16.5" thickBot="1" x14ac:dyDescent="0.4">
      <c r="B29" s="497" t="s">
        <v>791</v>
      </c>
      <c r="C29" s="498"/>
      <c r="D29" s="498" t="s">
        <v>940</v>
      </c>
      <c r="E29" s="481"/>
    </row>
    <row r="30" spans="2:5" ht="14.5" x14ac:dyDescent="0.35">
      <c r="B30" s="481" t="s">
        <v>792</v>
      </c>
      <c r="C30" s="477"/>
      <c r="D30" s="656">
        <v>1401220987.71</v>
      </c>
      <c r="E30" s="451"/>
    </row>
    <row r="31" spans="2:5" s="469" customFormat="1" ht="14.5" x14ac:dyDescent="0.35">
      <c r="B31" s="507" t="s">
        <v>793</v>
      </c>
      <c r="C31" s="451"/>
      <c r="D31" s="656">
        <v>3988608.79</v>
      </c>
      <c r="E31" s="481"/>
    </row>
    <row r="32" spans="2:5" ht="14.5" x14ac:dyDescent="0.35">
      <c r="B32" s="507" t="s">
        <v>936</v>
      </c>
      <c r="C32" s="481"/>
      <c r="D32" s="656">
        <v>1397232378.9200001</v>
      </c>
      <c r="E32" s="452"/>
    </row>
    <row r="33" spans="2:7" ht="14" thickBot="1" x14ac:dyDescent="0.4">
      <c r="B33" s="508"/>
      <c r="C33" s="453"/>
      <c r="D33" s="652"/>
      <c r="E33" s="451"/>
    </row>
    <row r="34" spans="2:7" s="467" customFormat="1" ht="14.5" x14ac:dyDescent="0.35">
      <c r="B34" s="481" t="s">
        <v>794</v>
      </c>
      <c r="C34" s="483"/>
      <c r="D34" s="657">
        <f>D31+D32</f>
        <v>1401220987.71</v>
      </c>
      <c r="E34" s="483"/>
    </row>
    <row r="35" spans="2:7" x14ac:dyDescent="0.35">
      <c r="B35" s="454" t="s">
        <v>795</v>
      </c>
      <c r="C35" s="451"/>
      <c r="D35" s="451"/>
      <c r="E35" s="451"/>
    </row>
    <row r="36" spans="2:7" x14ac:dyDescent="0.35">
      <c r="B36" s="455"/>
      <c r="C36" s="451"/>
      <c r="D36" s="451"/>
      <c r="E36" s="451"/>
    </row>
    <row r="37" spans="2:7" s="457" customFormat="1" ht="67.5" customHeight="1" x14ac:dyDescent="0.35">
      <c r="B37" s="690" t="s">
        <v>796</v>
      </c>
      <c r="C37" s="690"/>
      <c r="D37" s="690"/>
      <c r="E37" s="451"/>
      <c r="F37" s="448"/>
      <c r="G37" s="448"/>
    </row>
    <row r="38" spans="2:7" s="502" customFormat="1" ht="16.5" thickBot="1" x14ac:dyDescent="0.4">
      <c r="B38" s="497" t="s">
        <v>797</v>
      </c>
      <c r="C38" s="498" t="s">
        <v>798</v>
      </c>
      <c r="D38" s="498" t="s">
        <v>940</v>
      </c>
      <c r="E38" s="500"/>
      <c r="F38" s="499"/>
      <c r="G38" s="501"/>
    </row>
    <row r="39" spans="2:7" s="485" customFormat="1" ht="14.5" x14ac:dyDescent="0.35">
      <c r="B39" s="482" t="s">
        <v>799</v>
      </c>
      <c r="C39" s="483" t="s">
        <v>534</v>
      </c>
      <c r="D39" s="656">
        <v>2687647723</v>
      </c>
      <c r="E39" s="483"/>
      <c r="F39" s="467"/>
      <c r="G39" s="468"/>
    </row>
    <row r="40" spans="2:7" s="457" customFormat="1" x14ac:dyDescent="0.35">
      <c r="B40" s="506" t="s">
        <v>800</v>
      </c>
      <c r="C40" s="451" t="s">
        <v>534</v>
      </c>
      <c r="D40" s="470">
        <v>2572419954</v>
      </c>
      <c r="E40" s="451"/>
      <c r="F40" s="448"/>
      <c r="G40" s="472"/>
    </row>
    <row r="41" spans="2:7" s="457" customFormat="1" ht="14" thickBot="1" x14ac:dyDescent="0.4">
      <c r="B41" s="509" t="s">
        <v>801</v>
      </c>
      <c r="C41" s="453" t="s">
        <v>534</v>
      </c>
      <c r="D41" s="658">
        <v>115227768</v>
      </c>
      <c r="E41" s="451"/>
      <c r="F41" s="450"/>
      <c r="G41" s="471"/>
    </row>
    <row r="42" spans="2:7" s="485" customFormat="1" ht="14.5" x14ac:dyDescent="0.35">
      <c r="B42" s="482" t="s">
        <v>802</v>
      </c>
      <c r="C42" s="483" t="s">
        <v>937</v>
      </c>
      <c r="D42" s="484">
        <v>1829089366</v>
      </c>
      <c r="E42" s="486"/>
      <c r="F42" s="467"/>
      <c r="G42" s="468"/>
    </row>
    <row r="43" spans="2:7" s="457" customFormat="1" x14ac:dyDescent="0.35">
      <c r="B43" s="506" t="s">
        <v>803</v>
      </c>
      <c r="C43" s="451" t="s">
        <v>534</v>
      </c>
      <c r="D43" s="470">
        <v>140588646</v>
      </c>
      <c r="E43" s="451"/>
      <c r="F43" s="448"/>
      <c r="G43" s="472"/>
    </row>
    <row r="44" spans="2:7" s="457" customFormat="1" x14ac:dyDescent="0.35">
      <c r="B44" s="506" t="s">
        <v>11</v>
      </c>
      <c r="C44" s="451" t="s">
        <v>534</v>
      </c>
      <c r="D44" s="470">
        <v>21459307</v>
      </c>
      <c r="E44" s="451"/>
      <c r="F44" s="448"/>
      <c r="G44" s="472"/>
    </row>
    <row r="45" spans="2:7" s="457" customFormat="1" x14ac:dyDescent="0.35">
      <c r="B45" s="506" t="s">
        <v>804</v>
      </c>
      <c r="C45" s="451" t="s">
        <v>534</v>
      </c>
      <c r="D45" s="470">
        <v>21121462</v>
      </c>
      <c r="E45" s="451"/>
      <c r="F45" s="448"/>
      <c r="G45" s="472"/>
    </row>
    <row r="46" spans="2:7" s="457" customFormat="1" x14ac:dyDescent="0.35">
      <c r="B46" s="506" t="s">
        <v>805</v>
      </c>
      <c r="C46" s="451" t="s">
        <v>534</v>
      </c>
      <c r="D46" s="470">
        <v>15044468</v>
      </c>
      <c r="E46" s="451"/>
      <c r="F46" s="448"/>
      <c r="G46" s="472"/>
    </row>
    <row r="47" spans="2:7" s="457" customFormat="1" ht="14" thickBot="1" x14ac:dyDescent="0.4">
      <c r="B47" s="509" t="s">
        <v>806</v>
      </c>
      <c r="C47" s="453" t="s">
        <v>534</v>
      </c>
      <c r="D47" s="658">
        <v>1630875484</v>
      </c>
      <c r="E47" s="451"/>
      <c r="F47" s="448"/>
      <c r="G47" s="448"/>
    </row>
    <row r="48" spans="2:7" s="485" customFormat="1" ht="14.5" x14ac:dyDescent="0.35">
      <c r="B48" s="487" t="s">
        <v>807</v>
      </c>
      <c r="C48" s="481" t="s">
        <v>534</v>
      </c>
      <c r="D48" s="488">
        <f>SUM(D42,D39)</f>
        <v>4516737089</v>
      </c>
      <c r="E48" s="489"/>
      <c r="F48" s="467"/>
      <c r="G48" s="467"/>
    </row>
    <row r="49" spans="2:7" s="457" customFormat="1" x14ac:dyDescent="0.35">
      <c r="B49" s="455"/>
      <c r="C49" s="456"/>
      <c r="D49" s="659"/>
      <c r="E49" s="456"/>
      <c r="F49" s="459"/>
      <c r="G49" s="464"/>
    </row>
    <row r="50" spans="2:7" s="457" customFormat="1" x14ac:dyDescent="0.35">
      <c r="B50" s="455"/>
      <c r="C50" s="456"/>
      <c r="D50" s="659"/>
      <c r="E50" s="456"/>
      <c r="F50" s="462"/>
    </row>
    <row r="51" spans="2:7" s="485" customFormat="1" ht="14.5" x14ac:dyDescent="0.35">
      <c r="B51" s="481" t="s">
        <v>808</v>
      </c>
      <c r="C51" s="490"/>
      <c r="D51" s="660">
        <f>D48+D34</f>
        <v>5917958076.71</v>
      </c>
      <c r="E51" s="467"/>
    </row>
    <row r="52" spans="2:7" s="485" customFormat="1" ht="14.5" x14ac:dyDescent="0.35">
      <c r="B52" s="469" t="s">
        <v>809</v>
      </c>
      <c r="C52" s="469"/>
      <c r="D52" s="491">
        <v>511638920568</v>
      </c>
      <c r="E52" s="491"/>
    </row>
    <row r="53" spans="2:7" s="485" customFormat="1" ht="14.5" x14ac:dyDescent="0.35">
      <c r="B53" s="492" t="s">
        <v>810</v>
      </c>
      <c r="C53" s="493"/>
      <c r="D53" s="661">
        <f>D51/D52</f>
        <v>1.1566669068373711E-2</v>
      </c>
      <c r="E53" s="495"/>
    </row>
    <row r="54" spans="2:7" s="457" customFormat="1" x14ac:dyDescent="0.35">
      <c r="B54" s="455"/>
      <c r="C54" s="456"/>
      <c r="D54" s="456"/>
      <c r="E54" s="456"/>
    </row>
    <row r="55" spans="2:7" s="457" customFormat="1" x14ac:dyDescent="0.35">
      <c r="B55" s="455"/>
      <c r="C55" s="456"/>
      <c r="D55" s="456"/>
      <c r="E55" s="456"/>
    </row>
    <row r="56" spans="2:7" x14ac:dyDescent="0.35">
      <c r="B56" s="654" t="s">
        <v>941</v>
      </c>
      <c r="C56" s="655"/>
      <c r="D56" s="655"/>
    </row>
    <row r="57" spans="2:7" s="499" customFormat="1" ht="16.5" thickBot="1" x14ac:dyDescent="0.4">
      <c r="B57" s="497" t="s">
        <v>811</v>
      </c>
      <c r="C57" s="498"/>
      <c r="D57" s="498" t="s">
        <v>948</v>
      </c>
    </row>
    <row r="58" spans="2:7" s="467" customFormat="1" ht="14.5" x14ac:dyDescent="0.35">
      <c r="B58" s="476" t="s">
        <v>942</v>
      </c>
      <c r="C58" s="477"/>
      <c r="D58" s="662">
        <f>D59</f>
        <v>576370000</v>
      </c>
    </row>
    <row r="59" spans="2:7" ht="14.5" x14ac:dyDescent="0.35">
      <c r="B59" s="506" t="s">
        <v>943</v>
      </c>
      <c r="C59" s="473"/>
      <c r="D59" s="656">
        <v>576370000</v>
      </c>
    </row>
    <row r="60" spans="2:7" ht="14.5" x14ac:dyDescent="0.35">
      <c r="B60" s="476" t="s">
        <v>944</v>
      </c>
      <c r="C60" s="476"/>
      <c r="D60" s="663">
        <v>2474030000</v>
      </c>
    </row>
    <row r="61" spans="2:7" s="467" customFormat="1" ht="14.5" x14ac:dyDescent="0.35">
      <c r="B61" s="506" t="s">
        <v>944</v>
      </c>
      <c r="C61" s="457"/>
      <c r="D61" s="664">
        <v>2474030000</v>
      </c>
    </row>
    <row r="62" spans="2:7" x14ac:dyDescent="0.35">
      <c r="B62" s="458"/>
      <c r="C62" s="456"/>
      <c r="D62" s="665"/>
    </row>
    <row r="63" spans="2:7" ht="14.5" x14ac:dyDescent="0.35">
      <c r="B63" s="481" t="s">
        <v>945</v>
      </c>
      <c r="C63" s="467"/>
      <c r="D63" s="662">
        <f>D60+D58</f>
        <v>3050400000</v>
      </c>
    </row>
    <row r="64" spans="2:7" s="467" customFormat="1" ht="14.5" x14ac:dyDescent="0.35">
      <c r="B64" s="481" t="s">
        <v>946</v>
      </c>
      <c r="D64" s="666">
        <v>452202436087.75</v>
      </c>
    </row>
    <row r="65" spans="2:4" s="467" customFormat="1" ht="14.5" x14ac:dyDescent="0.35">
      <c r="B65" s="492" t="s">
        <v>947</v>
      </c>
      <c r="C65" s="496"/>
      <c r="D65" s="494">
        <f>D63/D64</f>
        <v>6.7456514086714674E-3</v>
      </c>
    </row>
    <row r="66" spans="2:4" s="467" customFormat="1" ht="14.5" x14ac:dyDescent="0.35">
      <c r="B66" s="448"/>
      <c r="C66" s="448"/>
      <c r="D66" s="448"/>
    </row>
    <row r="68" spans="2:4" x14ac:dyDescent="0.35">
      <c r="B68" s="474"/>
      <c r="D68" s="466"/>
    </row>
    <row r="69" spans="2:4" ht="16.5" thickBot="1" x14ac:dyDescent="0.4">
      <c r="B69" s="497" t="s">
        <v>812</v>
      </c>
      <c r="C69" s="498"/>
      <c r="D69" s="498" t="s">
        <v>948</v>
      </c>
    </row>
    <row r="70" spans="2:4" s="499" customFormat="1" ht="16" x14ac:dyDescent="0.35">
      <c r="B70" s="476" t="s">
        <v>813</v>
      </c>
      <c r="C70" s="477"/>
      <c r="D70" s="667">
        <f>SUM(D71:D74)</f>
        <v>3780600716.9499998</v>
      </c>
    </row>
    <row r="71" spans="2:4" s="467" customFormat="1" ht="81" x14ac:dyDescent="0.35">
      <c r="B71" s="510" t="s">
        <v>814</v>
      </c>
      <c r="C71" s="473"/>
      <c r="D71" s="668">
        <v>1139427315.9200001</v>
      </c>
    </row>
    <row r="72" spans="2:4" ht="67.5" x14ac:dyDescent="0.35">
      <c r="B72" s="510" t="s">
        <v>815</v>
      </c>
      <c r="C72" s="473"/>
      <c r="D72" s="669">
        <v>2058400000</v>
      </c>
    </row>
    <row r="73" spans="2:4" ht="40.5" x14ac:dyDescent="0.35">
      <c r="B73" s="510" t="s">
        <v>816</v>
      </c>
      <c r="C73" s="473"/>
      <c r="D73" s="669">
        <v>163200000</v>
      </c>
    </row>
    <row r="74" spans="2:4" ht="81" x14ac:dyDescent="0.35">
      <c r="B74" s="510" t="s">
        <v>817</v>
      </c>
      <c r="C74" s="473"/>
      <c r="D74" s="669">
        <v>419573401.02999997</v>
      </c>
    </row>
    <row r="75" spans="2:4" x14ac:dyDescent="0.35">
      <c r="B75" s="458"/>
      <c r="C75" s="456"/>
      <c r="D75" s="669"/>
    </row>
    <row r="76" spans="2:4" ht="14.5" x14ac:dyDescent="0.35">
      <c r="B76" s="481" t="s">
        <v>818</v>
      </c>
      <c r="C76" s="467"/>
      <c r="D76" s="667">
        <f>SUM(D71:D75)</f>
        <v>3780600716.9499998</v>
      </c>
    </row>
    <row r="77" spans="2:4" s="467" customFormat="1" ht="14.5" x14ac:dyDescent="0.35">
      <c r="B77" s="469" t="s">
        <v>819</v>
      </c>
      <c r="D77" s="670">
        <v>227358975029.82001</v>
      </c>
    </row>
    <row r="78" spans="2:4" s="467" customFormat="1" ht="14.5" x14ac:dyDescent="0.35">
      <c r="B78" s="492" t="s">
        <v>820</v>
      </c>
      <c r="C78" s="496"/>
      <c r="D78" s="661">
        <f>D76/D77</f>
        <v>1.6628332866358776E-2</v>
      </c>
    </row>
    <row r="79" spans="2:4" s="467" customFormat="1" ht="14.5" x14ac:dyDescent="0.35">
      <c r="B79" s="475" t="s">
        <v>821</v>
      </c>
      <c r="C79" s="448"/>
      <c r="D79" s="448"/>
    </row>
    <row r="82" spans="2:4" x14ac:dyDescent="0.35">
      <c r="B82" s="474"/>
      <c r="D82" s="466"/>
    </row>
    <row r="83" spans="2:4" ht="16.5" thickBot="1" x14ac:dyDescent="0.4">
      <c r="B83" s="497" t="s">
        <v>822</v>
      </c>
      <c r="C83" s="498"/>
      <c r="D83" s="498" t="s">
        <v>948</v>
      </c>
    </row>
    <row r="84" spans="2:4" s="499" customFormat="1" ht="148.5" x14ac:dyDescent="0.35">
      <c r="B84" s="510" t="s">
        <v>949</v>
      </c>
      <c r="C84" s="473"/>
      <c r="D84" s="656">
        <v>1014004074.9400001</v>
      </c>
    </row>
    <row r="85" spans="2:4" x14ac:dyDescent="0.35">
      <c r="B85" s="458"/>
      <c r="C85" s="456"/>
      <c r="D85" s="461"/>
    </row>
    <row r="86" spans="2:4" ht="14.5" x14ac:dyDescent="0.35">
      <c r="B86" s="481" t="s">
        <v>823</v>
      </c>
      <c r="C86" s="467"/>
      <c r="D86" s="480">
        <f>D84</f>
        <v>1014004074.9400001</v>
      </c>
    </row>
    <row r="87" spans="2:4" s="467" customFormat="1" ht="14.5" x14ac:dyDescent="0.35">
      <c r="B87" s="469" t="s">
        <v>824</v>
      </c>
      <c r="D87" s="484">
        <v>200029007672.92001</v>
      </c>
    </row>
    <row r="88" spans="2:4" s="467" customFormat="1" ht="14.5" x14ac:dyDescent="0.35">
      <c r="B88" s="492" t="s">
        <v>825</v>
      </c>
      <c r="C88" s="496"/>
      <c r="D88" s="661">
        <f>D86/D87</f>
        <v>5.069285133874492E-3</v>
      </c>
    </row>
    <row r="89" spans="2:4" s="467" customFormat="1" ht="14.5" x14ac:dyDescent="0.35">
      <c r="B89" s="475"/>
      <c r="C89" s="448"/>
      <c r="D89" s="448"/>
    </row>
    <row r="92" spans="2:4" x14ac:dyDescent="0.35">
      <c r="B92" s="654" t="s">
        <v>950</v>
      </c>
      <c r="C92" s="654"/>
      <c r="D92" s="654"/>
    </row>
    <row r="93" spans="2:4" ht="16.5" thickBot="1" x14ac:dyDescent="0.4">
      <c r="B93" s="497" t="s">
        <v>826</v>
      </c>
      <c r="C93" s="498"/>
      <c r="D93" s="498" t="s">
        <v>951</v>
      </c>
    </row>
    <row r="94" spans="2:4" s="499" customFormat="1" ht="16" x14ac:dyDescent="0.35">
      <c r="B94" s="476" t="s">
        <v>827</v>
      </c>
      <c r="C94" s="477"/>
      <c r="D94" s="671">
        <v>11653788834.67</v>
      </c>
    </row>
    <row r="95" spans="2:4" s="467" customFormat="1" ht="14.5" x14ac:dyDescent="0.35">
      <c r="B95" s="506" t="s">
        <v>828</v>
      </c>
      <c r="C95" s="473"/>
      <c r="D95" s="672">
        <v>7856050000</v>
      </c>
    </row>
    <row r="96" spans="2:4" x14ac:dyDescent="0.35">
      <c r="B96" s="506" t="s">
        <v>829</v>
      </c>
      <c r="C96" s="457"/>
      <c r="D96" s="672">
        <v>3797738834.6700001</v>
      </c>
    </row>
    <row r="97" spans="2:4" ht="14.5" x14ac:dyDescent="0.35">
      <c r="B97" s="476" t="s">
        <v>830</v>
      </c>
      <c r="C97" s="476"/>
      <c r="D97" s="671">
        <v>413049000</v>
      </c>
    </row>
    <row r="98" spans="2:4" x14ac:dyDescent="0.35">
      <c r="B98" s="506" t="s">
        <v>831</v>
      </c>
      <c r="C98" s="457"/>
      <c r="D98" s="672">
        <v>413049000</v>
      </c>
    </row>
    <row r="99" spans="2:4" s="467" customFormat="1" ht="14.5" x14ac:dyDescent="0.35">
      <c r="B99" s="476" t="s">
        <v>831</v>
      </c>
      <c r="C99" s="476"/>
      <c r="D99" s="671">
        <v>1362649299.49</v>
      </c>
    </row>
    <row r="100" spans="2:4" x14ac:dyDescent="0.35">
      <c r="B100" s="506" t="s">
        <v>832</v>
      </c>
      <c r="C100" s="457"/>
      <c r="D100" s="672">
        <v>1292649299.49</v>
      </c>
    </row>
    <row r="101" spans="2:4" s="467" customFormat="1" ht="14.5" x14ac:dyDescent="0.35">
      <c r="B101" s="506" t="s">
        <v>832</v>
      </c>
      <c r="C101" s="456"/>
      <c r="D101" s="672">
        <v>70000000</v>
      </c>
    </row>
    <row r="102" spans="2:4" x14ac:dyDescent="0.35">
      <c r="B102" s="506"/>
      <c r="C102" s="456"/>
      <c r="D102" s="672"/>
    </row>
    <row r="103" spans="2:4" ht="14.5" x14ac:dyDescent="0.35">
      <c r="B103" s="481" t="s">
        <v>833</v>
      </c>
      <c r="C103" s="467"/>
      <c r="D103" s="671">
        <f>D94+D97+D99</f>
        <v>13429487134.16</v>
      </c>
    </row>
    <row r="104" spans="2:4" s="467" customFormat="1" ht="14.5" x14ac:dyDescent="0.35">
      <c r="B104" s="469" t="s">
        <v>834</v>
      </c>
      <c r="D104" s="673">
        <v>154300000000</v>
      </c>
    </row>
    <row r="105" spans="2:4" s="467" customFormat="1" ht="14.5" x14ac:dyDescent="0.35">
      <c r="B105" s="492" t="s">
        <v>835</v>
      </c>
      <c r="C105" s="496"/>
      <c r="D105" s="674">
        <f>D103/D104</f>
        <v>8.7034913377576142E-2</v>
      </c>
    </row>
  </sheetData>
  <sortState xmlns:xlrd2="http://schemas.microsoft.com/office/spreadsheetml/2017/richdata2" ref="B7:D19">
    <sortCondition ref="C7:C19"/>
  </sortState>
  <mergeCells count="2">
    <mergeCell ref="B2:D2"/>
    <mergeCell ref="B37:D37"/>
  </mergeCells>
  <hyperlinks>
    <hyperlink ref="B4" r:id="rId1" location="page=76" xr:uid="{F5A26987-CE42-43BB-8BC8-C0C29C016EE2}"/>
    <hyperlink ref="B27" r:id="rId2" location="page=79" xr:uid="{0FEE190A-34F3-4D63-937D-7F648414F961}"/>
    <hyperlink ref="B56" r:id="rId3" location="page=56" xr:uid="{E1C64B6E-5C5D-42A8-9DA7-6F27177838DC}"/>
    <hyperlink ref="B92" r:id="rId4" location="page=57" xr:uid="{A1BD7BEF-3DB4-4E28-8896-5959A9093617}"/>
    <hyperlink ref="B27:D27" r:id="rId5" location="page=79" display="Encontre aqui a descrição das razões para os &quot;AUC sustentáveis de terceiros em produtos de investimento&quot; serem considerados ESG (p. 79)." xr:uid="{9BCB5E33-D7A5-42CD-9EFE-826C20A1AA35}"/>
    <hyperlink ref="B56:C56" r:id="rId6" location="page=56" display="Encontre aqui a descrição das razões para cada produto de &quot;Financiamento empresarial&quot; ser considerado ESG (p. 56)." xr:uid="{A9CA5AA6-D2F3-4366-A057-B19102080F6A}"/>
  </hyperlinks>
  <pageMargins left="0.511811024" right="0.511811024" top="0.78740157499999996" bottom="0.78740157499999996" header="0.31496062000000002" footer="0.31496062000000002"/>
  <pageSetup paperSize="9" orientation="portrait" horizontalDpi="1200" verticalDpi="1200" r:id="rId7"/>
  <headerFooter>
    <oddFooter>&amp;L_x000D_&amp;1#&amp;"Calibri"&amp;9&amp;K000000 Corporativo | Interno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B70BBD7E77E8A4D9F8F4B008E3B676E" ma:contentTypeVersion="18" ma:contentTypeDescription="Crie um novo documento." ma:contentTypeScope="" ma:versionID="5cb3ab20f6f2f3e0f7daf8586af6bd70">
  <xsd:schema xmlns:xsd="http://www.w3.org/2001/XMLSchema" xmlns:xs="http://www.w3.org/2001/XMLSchema" xmlns:p="http://schemas.microsoft.com/office/2006/metadata/properties" xmlns:ns2="5fd961e0-54ee-4f16-9701-4ddce7fa3857" xmlns:ns3="4a7dc8c6-3ef8-427b-9c9b-381bd21e1ad2" targetNamespace="http://schemas.microsoft.com/office/2006/metadata/properties" ma:root="true" ma:fieldsID="175d70a96fa247ae8a5a1b563f4626f5" ns2:_="" ns3:_="">
    <xsd:import namespace="5fd961e0-54ee-4f16-9701-4ddce7fa3857"/>
    <xsd:import namespace="4a7dc8c6-3ef8-427b-9c9b-381bd21e1ad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d961e0-54ee-4f16-9701-4ddce7fa38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0950beca-b328-4607-a8b4-7a69b88987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7dc8c6-3ef8-427b-9c9b-381bd21e1ad2" elementFormDefault="qualified">
    <xsd:import namespace="http://schemas.microsoft.com/office/2006/documentManagement/types"/>
    <xsd:import namespace="http://schemas.microsoft.com/office/infopath/2007/PartnerControls"/>
    <xsd:element name="SharedWithUsers" ma:index="12"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82fa074e-10d0-4b92-a9d3-18b94e621ed1}" ma:internalName="TaxCatchAll" ma:showField="CatchAllData" ma:web="4a7dc8c6-3ef8-427b-9c9b-381bd21e1a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d961e0-54ee-4f16-9701-4ddce7fa3857">
      <Terms xmlns="http://schemas.microsoft.com/office/infopath/2007/PartnerControls"/>
    </lcf76f155ced4ddcb4097134ff3c332f>
    <TaxCatchAll xmlns="4a7dc8c6-3ef8-427b-9c9b-381bd21e1ad2" xsi:nil="true"/>
  </documentManagement>
</p:properties>
</file>

<file path=customXml/itemProps1.xml><?xml version="1.0" encoding="utf-8"?>
<ds:datastoreItem xmlns:ds="http://schemas.openxmlformats.org/officeDocument/2006/customXml" ds:itemID="{3A9DD68F-813C-41DE-8E4D-847005B654BF}"/>
</file>

<file path=customXml/itemProps2.xml><?xml version="1.0" encoding="utf-8"?>
<ds:datastoreItem xmlns:ds="http://schemas.openxmlformats.org/officeDocument/2006/customXml" ds:itemID="{BD8C1823-E5F7-45E3-8CF7-E464FAD4ABCD}">
  <ds:schemaRefs>
    <ds:schemaRef ds:uri="http://schemas.microsoft.com/sharepoint/v3/contenttype/forms"/>
  </ds:schemaRefs>
</ds:datastoreItem>
</file>

<file path=customXml/itemProps3.xml><?xml version="1.0" encoding="utf-8"?>
<ds:datastoreItem xmlns:ds="http://schemas.openxmlformats.org/officeDocument/2006/customXml" ds:itemID="{40FE8735-48E8-40B2-8F96-F44CB210FC37}">
  <ds:schemaRefs>
    <ds:schemaRef ds:uri="http://purl.org/dc/terms/"/>
    <ds:schemaRef ds:uri="fbe802ed-e56e-49be-a7c2-a104a7e7109f"/>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72b540cb-a13c-48f1-a843-d4910379250a"/>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Index</vt:lpstr>
      <vt:lpstr>ESG Indicators</vt:lpstr>
      <vt:lpstr>Board of Directors</vt:lpstr>
      <vt:lpstr>Entities and affiliations</vt:lpstr>
      <vt:lpstr>Tax reporting</vt:lpstr>
      <vt:lpstr>Sustainable products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Jonathas Martins Dos Santos Xa</dc:creator>
  <cp:keywords/>
  <dc:description/>
  <cp:lastModifiedBy>Nicolle Martins Silva</cp:lastModifiedBy>
  <cp:revision/>
  <dcterms:created xsi:type="dcterms:W3CDTF">2024-04-29T14:58:14Z</dcterms:created>
  <dcterms:modified xsi:type="dcterms:W3CDTF">2025-05-15T21:43:53Z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0x0101000B70BBD7E77E8A4D9F8F4B008E3B676E</vt:lpwstr>
  </property>
  <property fmtid="{D5CDD505-2E9C-101B-9397-08002B2CF9AE}" pid="3" name="MediaServiceImageTags">
    <vt:lpwstr/>
  </property>
  <property fmtid="{D5CDD505-2E9C-101B-9397-08002B2CF9AE}" pid="4" name="MSIP_Label_4fc996bf-6aee-415c-aa4c-e35ad0009c67_Enabled">
    <vt:lpwstr>true</vt:lpwstr>
  </property>
  <property fmtid="{D5CDD505-2E9C-101B-9397-08002B2CF9AE}" pid="5" name="MSIP_Label_4fc996bf-6aee-415c-aa4c-e35ad0009c67_SetDate">
    <vt:lpwstr>2024-06-21T17:12:13Z</vt:lpwstr>
  </property>
  <property fmtid="{D5CDD505-2E9C-101B-9397-08002B2CF9AE}" pid="6" name="MSIP_Label_4fc996bf-6aee-415c-aa4c-e35ad0009c67_Method">
    <vt:lpwstr>Standard</vt:lpwstr>
  </property>
  <property fmtid="{D5CDD505-2E9C-101B-9397-08002B2CF9AE}" pid="7" name="MSIP_Label_4fc996bf-6aee-415c-aa4c-e35ad0009c67_Name">
    <vt:lpwstr>Compartilhamento Interno</vt:lpwstr>
  </property>
  <property fmtid="{D5CDD505-2E9C-101B-9397-08002B2CF9AE}" pid="8" name="MSIP_Label_4fc996bf-6aee-415c-aa4c-e35ad0009c67_SiteId">
    <vt:lpwstr>591669a0-183f-49a5-98f4-9aa0d0b63d81</vt:lpwstr>
  </property>
  <property fmtid="{D5CDD505-2E9C-101B-9397-08002B2CF9AE}" pid="9" name="MSIP_Label_4fc996bf-6aee-415c-aa4c-e35ad0009c67_ActionId">
    <vt:lpwstr>f10ef166-d453-4c86-860b-f44b3ba378fa</vt:lpwstr>
  </property>
  <property fmtid="{D5CDD505-2E9C-101B-9397-08002B2CF9AE}" pid="10" name="MSIP_Label_4fc996bf-6aee-415c-aa4c-e35ad0009c67_ContentBits">
    <vt:lpwstr>2</vt:lpwstr>
  </property>
</Properties>
</file>