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\F\Fi\DIVULGAÇÕES TRIMESTRAIS\2020\4T20\Fundamentos\"/>
    </mc:Choice>
  </mc:AlternateContent>
  <xr:revisionPtr revIDLastSave="0" documentId="8_{11B10535-E853-4BC6-9801-BF91B258CCF0}" xr6:coauthVersionLast="45" xr6:coauthVersionMax="45" xr10:uidLastSave="{00000000-0000-0000-0000-000000000000}"/>
  <bookViews>
    <workbookView xWindow="-120" yWindow="-120" windowWidth="20730" windowHeight="11160" xr2:uid="{F7103F40-BFF8-45D4-BA09-1F739E75CB30}"/>
  </bookViews>
  <sheets>
    <sheet name="Cover" sheetId="1" r:id="rId1"/>
    <sheet name="Results" sheetId="2" r:id="rId2"/>
    <sheet name="Cash Flow" sheetId="3" r:id="rId3"/>
    <sheet name="Balance Sheet" sheetId="4" r:id="rId4"/>
    <sheet name="Costs &amp; Expenses" sheetId="5" r:id="rId5"/>
    <sheet name="Operational data" sheetId="6" r:id="rId6"/>
  </sheets>
  <externalReferences>
    <externalReference r:id="rId7"/>
    <externalReference r:id="rId8"/>
    <externalReference r:id="rId9"/>
  </externalReferences>
  <definedNames>
    <definedName name="_xlnm._FilterDatabase" localSheetId="3" hidden="1">'Balance Sheet'!$B$3:$I$64</definedName>
    <definedName name="_xlnm._FilterDatabase" localSheetId="4" hidden="1">'Costs &amp; Expenses'!$B$3:$J$30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6" l="1"/>
  <c r="N30" i="6"/>
  <c r="M30" i="6"/>
  <c r="L30" i="6"/>
  <c r="K30" i="6"/>
  <c r="O29" i="6"/>
  <c r="N29" i="6"/>
  <c r="M29" i="6"/>
  <c r="L29" i="6"/>
  <c r="K29" i="6"/>
  <c r="O28" i="6"/>
  <c r="N28" i="6"/>
  <c r="M28" i="6"/>
  <c r="L28" i="6"/>
  <c r="K28" i="6"/>
  <c r="O27" i="6"/>
  <c r="N27" i="6"/>
  <c r="M27" i="6"/>
  <c r="L27" i="6"/>
  <c r="K27" i="6"/>
  <c r="O25" i="6"/>
  <c r="N25" i="6"/>
  <c r="O24" i="6"/>
  <c r="N24" i="6"/>
  <c r="O23" i="6"/>
  <c r="N23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O9" i="6"/>
  <c r="N9" i="6"/>
  <c r="M9" i="6"/>
  <c r="L9" i="6"/>
  <c r="K9" i="6"/>
  <c r="J9" i="6"/>
  <c r="I9" i="6"/>
  <c r="H9" i="6"/>
  <c r="G9" i="6"/>
  <c r="F9" i="6"/>
  <c r="E9" i="6"/>
  <c r="D9" i="6"/>
  <c r="C9" i="6"/>
  <c r="M31" i="5"/>
  <c r="L31" i="5"/>
  <c r="K31" i="5"/>
  <c r="J31" i="5"/>
  <c r="M30" i="5"/>
  <c r="L30" i="5"/>
  <c r="K30" i="5"/>
  <c r="J30" i="5"/>
  <c r="M29" i="5"/>
  <c r="L29" i="5"/>
  <c r="M28" i="5"/>
  <c r="L28" i="5"/>
  <c r="M27" i="5"/>
  <c r="L27" i="5"/>
  <c r="K27" i="5"/>
  <c r="J27" i="5"/>
  <c r="M26" i="5"/>
  <c r="L26" i="5"/>
  <c r="M25" i="5"/>
  <c r="L25" i="5"/>
  <c r="M24" i="5"/>
  <c r="L24" i="5"/>
  <c r="K24" i="5"/>
  <c r="J24" i="5"/>
  <c r="M23" i="5"/>
  <c r="L23" i="5"/>
  <c r="K23" i="5"/>
  <c r="J23" i="5"/>
  <c r="M22" i="5"/>
  <c r="L22" i="5"/>
  <c r="K22" i="5"/>
  <c r="M21" i="5"/>
  <c r="L21" i="5"/>
  <c r="M20" i="5"/>
  <c r="L20" i="5"/>
  <c r="M19" i="5"/>
  <c r="L19" i="5"/>
  <c r="M18" i="5"/>
  <c r="L18" i="5"/>
  <c r="M17" i="5"/>
  <c r="L17" i="5"/>
  <c r="K17" i="5"/>
  <c r="J17" i="5"/>
  <c r="M16" i="5"/>
  <c r="L16" i="5"/>
  <c r="M15" i="5"/>
  <c r="L15" i="5"/>
  <c r="K15" i="5"/>
  <c r="J15" i="5"/>
  <c r="M14" i="5"/>
  <c r="L14" i="5"/>
  <c r="K14" i="5"/>
  <c r="J14" i="5"/>
  <c r="M13" i="5"/>
  <c r="L13" i="5"/>
  <c r="K13" i="5"/>
  <c r="J13" i="5"/>
  <c r="M12" i="5"/>
  <c r="L12" i="5"/>
  <c r="K12" i="5"/>
  <c r="J12" i="5"/>
  <c r="M11" i="5"/>
  <c r="L11" i="5"/>
  <c r="K11" i="5"/>
  <c r="J11" i="5"/>
  <c r="M10" i="5"/>
  <c r="L10" i="5"/>
  <c r="K10" i="5"/>
  <c r="J10" i="5"/>
  <c r="M9" i="5"/>
  <c r="L9" i="5"/>
  <c r="M8" i="5"/>
  <c r="L8" i="5"/>
  <c r="K8" i="5"/>
  <c r="J8" i="5"/>
  <c r="M7" i="5"/>
  <c r="L7" i="5"/>
  <c r="M6" i="5"/>
  <c r="L6" i="5"/>
  <c r="K6" i="5"/>
  <c r="M5" i="5"/>
  <c r="L5" i="5"/>
  <c r="K5" i="5"/>
  <c r="J5" i="5"/>
  <c r="M4" i="5"/>
  <c r="M32" i="5" s="1"/>
  <c r="L4" i="5"/>
  <c r="L32" i="5" s="1"/>
  <c r="L33" i="5" s="1"/>
  <c r="K4" i="5"/>
  <c r="K32" i="5" s="1"/>
  <c r="J4" i="5"/>
  <c r="J32" i="5" s="1"/>
  <c r="H62" i="4"/>
  <c r="G62" i="4"/>
  <c r="F62" i="4"/>
  <c r="E62" i="4"/>
  <c r="D62" i="4"/>
  <c r="C62" i="4"/>
  <c r="K60" i="4"/>
  <c r="I60" i="4"/>
  <c r="K59" i="4"/>
  <c r="I59" i="4"/>
  <c r="K58" i="4"/>
  <c r="I58" i="4"/>
  <c r="K57" i="4"/>
  <c r="I57" i="4"/>
  <c r="K56" i="4"/>
  <c r="K54" i="4" s="1"/>
  <c r="I56" i="4"/>
  <c r="K55" i="4"/>
  <c r="I55" i="4"/>
  <c r="I54" i="4" s="1"/>
  <c r="J54" i="4"/>
  <c r="J52" i="4"/>
  <c r="J61" i="4" s="1"/>
  <c r="J62" i="4" s="1"/>
  <c r="K51" i="4"/>
  <c r="J51" i="4"/>
  <c r="I51" i="4"/>
  <c r="K50" i="4"/>
  <c r="K41" i="4" s="1"/>
  <c r="K52" i="4" s="1"/>
  <c r="K61" i="4" s="1"/>
  <c r="K62" i="4" s="1"/>
  <c r="J50" i="4"/>
  <c r="I50" i="4"/>
  <c r="K49" i="4"/>
  <c r="J49" i="4"/>
  <c r="I49" i="4"/>
  <c r="K48" i="4"/>
  <c r="J48" i="4"/>
  <c r="I48" i="4"/>
  <c r="K47" i="4"/>
  <c r="B47" i="4"/>
  <c r="K46" i="4"/>
  <c r="J46" i="4"/>
  <c r="I46" i="4"/>
  <c r="K45" i="4"/>
  <c r="J45" i="4"/>
  <c r="I45" i="4"/>
  <c r="K44" i="4"/>
  <c r="J44" i="4"/>
  <c r="I44" i="4"/>
  <c r="I41" i="4" s="1"/>
  <c r="I52" i="4" s="1"/>
  <c r="I61" i="4" s="1"/>
  <c r="I62" i="4" s="1"/>
  <c r="K43" i="4"/>
  <c r="J43" i="4"/>
  <c r="I43" i="4"/>
  <c r="K42" i="4"/>
  <c r="J42" i="4"/>
  <c r="I42" i="4"/>
  <c r="B42" i="4"/>
  <c r="J41" i="4"/>
  <c r="K40" i="4"/>
  <c r="J40" i="4"/>
  <c r="I40" i="4"/>
  <c r="K39" i="4"/>
  <c r="J39" i="4"/>
  <c r="I39" i="4"/>
  <c r="K38" i="4"/>
  <c r="J38" i="4"/>
  <c r="I38" i="4"/>
  <c r="K37" i="4"/>
  <c r="J37" i="4"/>
  <c r="I37" i="4"/>
  <c r="K36" i="4"/>
  <c r="J36" i="4"/>
  <c r="I36" i="4"/>
  <c r="K35" i="4"/>
  <c r="J35" i="4"/>
  <c r="I35" i="4"/>
  <c r="K34" i="4"/>
  <c r="J34" i="4"/>
  <c r="I34" i="4"/>
  <c r="K33" i="4"/>
  <c r="B33" i="4"/>
  <c r="K32" i="4"/>
  <c r="J32" i="4"/>
  <c r="I32" i="4"/>
  <c r="K31" i="4"/>
  <c r="J31" i="4"/>
  <c r="I31" i="4"/>
  <c r="K30" i="4"/>
  <c r="J30" i="4"/>
  <c r="I30" i="4"/>
  <c r="K29" i="4"/>
  <c r="J29" i="4"/>
  <c r="I29" i="4"/>
  <c r="B29" i="4"/>
  <c r="K28" i="4"/>
  <c r="J28" i="4"/>
  <c r="I28" i="4"/>
  <c r="I27" i="4" s="1"/>
  <c r="K27" i="4"/>
  <c r="J27" i="4"/>
  <c r="K25" i="4"/>
  <c r="J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I12" i="4" s="1"/>
  <c r="I25" i="4" s="1"/>
  <c r="K13" i="4"/>
  <c r="J13" i="4"/>
  <c r="I13" i="4"/>
  <c r="K12" i="4"/>
  <c r="J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I4" i="4" s="1"/>
  <c r="K5" i="4"/>
  <c r="J5" i="4"/>
  <c r="I5" i="4"/>
  <c r="K4" i="4"/>
  <c r="J4" i="4"/>
  <c r="M19" i="3"/>
  <c r="L19" i="3"/>
  <c r="K19" i="3"/>
  <c r="J19" i="3"/>
  <c r="M18" i="3"/>
  <c r="L18" i="3"/>
  <c r="K18" i="3"/>
  <c r="J18" i="3"/>
  <c r="M17" i="3"/>
  <c r="L17" i="3"/>
  <c r="K17" i="3"/>
  <c r="J17" i="3"/>
  <c r="M16" i="3"/>
  <c r="L16" i="3"/>
  <c r="K16" i="3"/>
  <c r="J16" i="3"/>
  <c r="M15" i="3"/>
  <c r="L15" i="3"/>
  <c r="K15" i="3"/>
  <c r="J15" i="3"/>
  <c r="M14" i="3"/>
  <c r="L14" i="3"/>
  <c r="K14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M6" i="3"/>
  <c r="L6" i="3"/>
  <c r="K6" i="3"/>
  <c r="J6" i="3"/>
  <c r="M5" i="3"/>
  <c r="L5" i="3"/>
  <c r="K5" i="3"/>
  <c r="J5" i="3"/>
  <c r="M4" i="3"/>
  <c r="L4" i="3"/>
  <c r="K4" i="3"/>
  <c r="J4" i="3"/>
  <c r="M32" i="2"/>
  <c r="L32" i="2"/>
  <c r="K32" i="2"/>
  <c r="J32" i="2"/>
  <c r="M31" i="2"/>
  <c r="L31" i="2"/>
  <c r="K31" i="2"/>
  <c r="J31" i="2"/>
  <c r="M30" i="2"/>
  <c r="L30" i="2"/>
  <c r="K30" i="2"/>
  <c r="J30" i="2"/>
  <c r="M29" i="2"/>
  <c r="L29" i="2"/>
  <c r="K29" i="2"/>
  <c r="J29" i="2"/>
  <c r="M28" i="2"/>
  <c r="L28" i="2"/>
  <c r="K28" i="2"/>
  <c r="J28" i="2"/>
  <c r="M27" i="2"/>
  <c r="L27" i="2"/>
  <c r="K27" i="2"/>
  <c r="J27" i="2"/>
  <c r="M26" i="2"/>
  <c r="L26" i="2"/>
  <c r="K26" i="2"/>
  <c r="J26" i="2"/>
  <c r="M25" i="2"/>
  <c r="L25" i="2"/>
  <c r="K25" i="2"/>
  <c r="J25" i="2"/>
  <c r="M24" i="2"/>
  <c r="L24" i="2"/>
  <c r="K24" i="2"/>
  <c r="J24" i="2"/>
  <c r="M23" i="2"/>
  <c r="L23" i="2"/>
  <c r="K23" i="2"/>
  <c r="J23" i="2"/>
  <c r="M22" i="2"/>
  <c r="L22" i="2"/>
  <c r="K22" i="2"/>
  <c r="J22" i="2"/>
  <c r="M21" i="2"/>
  <c r="L21" i="2"/>
  <c r="K21" i="2"/>
  <c r="J21" i="2"/>
  <c r="M20" i="2"/>
  <c r="L20" i="2"/>
  <c r="K20" i="2"/>
  <c r="J20" i="2"/>
  <c r="M19" i="2"/>
  <c r="L19" i="2"/>
  <c r="K19" i="2"/>
  <c r="J19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M10" i="2"/>
  <c r="L10" i="2"/>
  <c r="K10" i="2"/>
  <c r="J10" i="2"/>
  <c r="M9" i="2"/>
  <c r="L9" i="2"/>
  <c r="K9" i="2"/>
  <c r="J9" i="2"/>
  <c r="M8" i="2"/>
  <c r="L8" i="2"/>
  <c r="K8" i="2"/>
  <c r="J8" i="2"/>
  <c r="M7" i="2"/>
  <c r="L7" i="2"/>
  <c r="M6" i="2"/>
  <c r="L6" i="2"/>
  <c r="K6" i="2"/>
  <c r="J6" i="2"/>
  <c r="M5" i="2"/>
  <c r="L5" i="2"/>
  <c r="K5" i="2"/>
  <c r="J5" i="2"/>
  <c r="M4" i="2"/>
  <c r="L4" i="2"/>
  <c r="K4" i="2"/>
  <c r="J4" i="2"/>
</calcChain>
</file>

<file path=xl/sharedStrings.xml><?xml version="1.0" encoding="utf-8"?>
<sst xmlns="http://schemas.openxmlformats.org/spreadsheetml/2006/main" count="211" uniqueCount="160">
  <si>
    <t/>
  </si>
  <si>
    <t>Income Statement - BRL thousand</t>
  </si>
  <si>
    <t>1Q19</t>
  </si>
  <si>
    <t>2Q19</t>
  </si>
  <si>
    <t>3Q19</t>
  </si>
  <si>
    <t>4Q19</t>
  </si>
  <si>
    <t>1Q20</t>
  </si>
  <si>
    <t>2Q20</t>
  </si>
  <si>
    <t>3Q20</t>
  </si>
  <si>
    <t>4Q20</t>
  </si>
  <si>
    <t>Operating income</t>
  </si>
  <si>
    <t>Free market - Industrial</t>
  </si>
  <si>
    <t>Trading companies</t>
  </si>
  <si>
    <t xml:space="preserve">Trading </t>
  </si>
  <si>
    <t>Energy auctions - Distributors</t>
  </si>
  <si>
    <t>Short-term energy</t>
  </si>
  <si>
    <t>Derivative financial instruments</t>
  </si>
  <si>
    <t>Quota regime supply - HPP Jaguari</t>
  </si>
  <si>
    <t>Other income</t>
  </si>
  <si>
    <t>Deductions from operating revenues</t>
  </si>
  <si>
    <t>Quota for the reversal of global reserves - RGR</t>
  </si>
  <si>
    <t>Research and development - R&amp;D</t>
  </si>
  <si>
    <t>Taxes on services - ISS</t>
  </si>
  <si>
    <t>COFINS on operating revenues</t>
  </si>
  <si>
    <t>PIS on operating revenues</t>
  </si>
  <si>
    <t>Financial compensation for use of water resources</t>
  </si>
  <si>
    <t>Inspection fee of electricity services - TFSE</t>
  </si>
  <si>
    <t>Net operating revenue</t>
  </si>
  <si>
    <t>Cost of energy service</t>
  </si>
  <si>
    <t>Gross operating profit</t>
  </si>
  <si>
    <t>Operating expenses</t>
  </si>
  <si>
    <t>Result before financial result</t>
  </si>
  <si>
    <t>Financial income</t>
  </si>
  <si>
    <t>Financial expenses</t>
  </si>
  <si>
    <t>Exchange variation</t>
  </si>
  <si>
    <t>Financial result</t>
  </si>
  <si>
    <t>Income (loss) before tax and social contribution</t>
  </si>
  <si>
    <t>Net IR/CSLL</t>
  </si>
  <si>
    <t>Net income (loss)</t>
  </si>
  <si>
    <t>Note: As from 2Q19, the monetary restatement expenses on provision for litigation were reclassified from “Other Operating Expenses” to “Financial Expenses”. Comparative periods changed to reflect reclassification.</t>
  </si>
  <si>
    <t>Cash Flow - BRL thousand</t>
  </si>
  <si>
    <t>Adjusted EBITDA</t>
  </si>
  <si>
    <t>Cash IR/CSLL</t>
  </si>
  <si>
    <t xml:space="preserve">Working capital </t>
  </si>
  <si>
    <t>CAPEX</t>
  </si>
  <si>
    <t>Operating cash flow</t>
  </si>
  <si>
    <t>Net debt service</t>
  </si>
  <si>
    <t>Operating cash flow after debt service</t>
  </si>
  <si>
    <t>Payment of litigation</t>
  </si>
  <si>
    <t>Judicial release</t>
  </si>
  <si>
    <t>Funding</t>
  </si>
  <si>
    <t>Amortization</t>
  </si>
  <si>
    <t>Pagamento da outorga</t>
  </si>
  <si>
    <t>Dividends</t>
  </si>
  <si>
    <t>Free cash flow</t>
  </si>
  <si>
    <t>Initial cash balance</t>
  </si>
  <si>
    <t>Final cash balance</t>
  </si>
  <si>
    <t>Balance Sheet - BRL thousand</t>
  </si>
  <si>
    <t>Current</t>
  </si>
  <si>
    <t>Cash and cash equivalents</t>
  </si>
  <si>
    <t>Derivative Financial Instruments</t>
  </si>
  <si>
    <t>Receivables</t>
  </si>
  <si>
    <t>Taxes and contributions for offset</t>
  </si>
  <si>
    <t>Contracts of future energy</t>
  </si>
  <si>
    <t>Prepaid expenses</t>
  </si>
  <si>
    <t>Other credits</t>
  </si>
  <si>
    <t>Non-current</t>
  </si>
  <si>
    <t>Pledges and restricted deposits</t>
  </si>
  <si>
    <t>Deferred IR/CSLL</t>
  </si>
  <si>
    <t>Warehouse</t>
  </si>
  <si>
    <t>Assets available for reversal</t>
  </si>
  <si>
    <t>Investments</t>
  </si>
  <si>
    <t>Intangible</t>
  </si>
  <si>
    <t>Immobilized</t>
  </si>
  <si>
    <t>Right of use over lease agreements</t>
  </si>
  <si>
    <t>Fixed assets</t>
  </si>
  <si>
    <t>Liabilities current</t>
  </si>
  <si>
    <t>Loans, financing and debentures</t>
  </si>
  <si>
    <t>Lease</t>
  </si>
  <si>
    <t>Suppliers</t>
  </si>
  <si>
    <t>Estimated liabilities and payroll</t>
  </si>
  <si>
    <t>Taxes and social contributions</t>
  </si>
  <si>
    <t>Regulatory charges</t>
  </si>
  <si>
    <t>Dividends and interest on capital</t>
  </si>
  <si>
    <t>Use of public asset tax (UBP)</t>
  </si>
  <si>
    <t>Social and environmental obligations</t>
  </si>
  <si>
    <t>Other obligations</t>
  </si>
  <si>
    <t>Use of public asset tax</t>
  </si>
  <si>
    <t>Provision for litigation</t>
  </si>
  <si>
    <t>Employees pension</t>
  </si>
  <si>
    <t xml:space="preserve">Total Liabilities </t>
  </si>
  <si>
    <t>Shareholders' Equity</t>
  </si>
  <si>
    <t>Capital stock</t>
  </si>
  <si>
    <t>Capital reserves</t>
  </si>
  <si>
    <t>Profit reserves</t>
  </si>
  <si>
    <t>Equity valuation adjustments</t>
  </si>
  <si>
    <t>Other comprehensive income</t>
  </si>
  <si>
    <t>Lucros (prejuízos) acumulados</t>
  </si>
  <si>
    <t>Total Liabilities and Shareholders 'Equity</t>
  </si>
  <si>
    <t>Costs &amp; Expenses- R$ Thousands</t>
  </si>
  <si>
    <t>Purchased energy</t>
  </si>
  <si>
    <t>Tax recovery</t>
  </si>
  <si>
    <t>PIS/COFINS credits on transmission system charges</t>
  </si>
  <si>
    <t>Personnel</t>
  </si>
  <si>
    <t>VDP - voluntary dismissal program</t>
  </si>
  <si>
    <t>Administrators</t>
  </si>
  <si>
    <t>Social security entity</t>
  </si>
  <si>
    <t>Material</t>
  </si>
  <si>
    <t>Third-party services</t>
  </si>
  <si>
    <t>Insurance</t>
  </si>
  <si>
    <t>Depreciation/amortization</t>
  </si>
  <si>
    <t>Other expenses - ONS/CCEE</t>
  </si>
  <si>
    <t>Rents</t>
  </si>
  <si>
    <t>MP- MS Agreement Implementation</t>
  </si>
  <si>
    <t>Provision for social and environmental commitments</t>
  </si>
  <si>
    <t xml:space="preserve">Reversal of quota difference RGR 2018 and 2017 </t>
  </si>
  <si>
    <t>Provision of ad exitum fees</t>
  </si>
  <si>
    <t>Provision for reduction of warehouse</t>
  </si>
  <si>
    <t>Provision (reversion) for litigation</t>
  </si>
  <si>
    <t>Expenses with judicial deposits</t>
  </si>
  <si>
    <t xml:space="preserve">Reversal of impairment </t>
  </si>
  <si>
    <t>Adjustment for Jupiá and Ilha Solteira</t>
  </si>
  <si>
    <t>Provision of PIS/COFINS for update of judicial deposits</t>
  </si>
  <si>
    <t>Estimated loss of credits</t>
  </si>
  <si>
    <t>Late costs</t>
  </si>
  <si>
    <t>Mark-to-market future energy contracts</t>
  </si>
  <si>
    <t>Other (expenses) or income</t>
  </si>
  <si>
    <t>Total</t>
  </si>
  <si>
    <t>General data</t>
  </si>
  <si>
    <r>
      <t>Reservoir area (km</t>
    </r>
    <r>
      <rPr>
        <b/>
        <vertAlign val="superscript"/>
        <sz val="9"/>
        <color rgb="FF595959"/>
        <rFont val="Segoe UI"/>
        <family val="2"/>
      </rPr>
      <t>2</t>
    </r>
    <r>
      <rPr>
        <b/>
        <sz val="9"/>
        <color rgb="FF595959"/>
        <rFont val="Segoe UI"/>
        <family val="2"/>
      </rPr>
      <t>)</t>
    </r>
  </si>
  <si>
    <t>Location</t>
  </si>
  <si>
    <t>Concession</t>
  </si>
  <si>
    <t>Extension of dam (km)</t>
  </si>
  <si>
    <t>Generating units</t>
  </si>
  <si>
    <t>Start-up of operations</t>
  </si>
  <si>
    <t>Porto Primavera</t>
  </si>
  <si>
    <t>Rosana</t>
  </si>
  <si>
    <t>Paraibuna</t>
  </si>
  <si>
    <t>Jaguari</t>
  </si>
  <si>
    <t>São José dos Campos</t>
  </si>
  <si>
    <t>Temporary operation</t>
  </si>
  <si>
    <t>Energy Balance (Avg. MW)</t>
  </si>
  <si>
    <t>Generation Scaling Factor (GSF)</t>
  </si>
  <si>
    <t xml:space="preserve">Physical Guarantee </t>
  </si>
  <si>
    <t xml:space="preserve">Adj. Physical Guarantee </t>
  </si>
  <si>
    <t>Secondary / (Deficit (GSF))</t>
  </si>
  <si>
    <t>Requisito</t>
  </si>
  <si>
    <t>Deficit/ (leftover energy)</t>
  </si>
  <si>
    <t>Energy sold</t>
  </si>
  <si>
    <t>Energy purchased</t>
  </si>
  <si>
    <t>Average purchase price (BRL)</t>
  </si>
  <si>
    <t>Total resource</t>
  </si>
  <si>
    <t>Deficit / (Energy Surplus)</t>
  </si>
  <si>
    <t>1Q18</t>
  </si>
  <si>
    <t>2Q18</t>
  </si>
  <si>
    <t>3Q18</t>
  </si>
  <si>
    <t>4Q18</t>
  </si>
  <si>
    <t>Capacity (MW)</t>
  </si>
  <si>
    <t>Physical Guarantee (Avg. MW)</t>
  </si>
  <si>
    <t>Avalability Index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</si>
</sst>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R$&quot;\ #,##0;[Red]\-&quot;R$&quot;\ #,##0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.0"/>
    <numFmt numFmtId="167" formatCode="[$-409]mmm\-yy;@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rgb="FF32686A"/>
      <name val="Segoe UI"/>
      <family val="2"/>
    </font>
    <font>
      <b/>
      <sz val="9"/>
      <color rgb="FF595959"/>
      <name val="Segoe UI"/>
      <family val="2"/>
    </font>
    <font>
      <sz val="9"/>
      <color rgb="FF595959"/>
      <name val="Segoe UI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FF0000"/>
      <name val="Verdana"/>
      <family val="2"/>
    </font>
    <font>
      <sz val="10"/>
      <color theme="1"/>
      <name val="Segoe UI"/>
      <family val="2"/>
    </font>
    <font>
      <sz val="10"/>
      <color rgb="FF595959"/>
      <name val="Segoe UI"/>
      <family val="2"/>
    </font>
    <font>
      <b/>
      <vertAlign val="superscript"/>
      <sz val="9"/>
      <color rgb="FF59595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quotePrefix="1"/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5" fillId="3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right" vertical="top" wrapText="1"/>
    </xf>
    <xf numFmtId="164" fontId="5" fillId="2" borderId="0" xfId="0" applyNumberFormat="1" applyFont="1" applyFill="1" applyAlignment="1">
      <alignment horizontal="right" vertical="top" wrapText="1"/>
    </xf>
    <xf numFmtId="0" fontId="5" fillId="4" borderId="0" xfId="0" applyFont="1" applyFill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3" borderId="0" xfId="0" applyNumberFormat="1" applyFont="1" applyFill="1" applyAlignment="1">
      <alignment horizontal="right" vertical="top" wrapText="1"/>
    </xf>
    <xf numFmtId="0" fontId="6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65" fontId="4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 applyAlignment="1">
      <alignment horizontal="right" vertical="center"/>
    </xf>
    <xf numFmtId="165" fontId="7" fillId="0" borderId="0" xfId="1" applyNumberFormat="1" applyFont="1" applyAlignment="1"/>
    <xf numFmtId="165" fontId="5" fillId="2" borderId="0" xfId="1" applyNumberFormat="1" applyFont="1" applyFill="1" applyAlignment="1">
      <alignment horizontal="right" vertical="center"/>
    </xf>
    <xf numFmtId="165" fontId="8" fillId="0" borderId="0" xfId="1" applyNumberFormat="1" applyFont="1" applyAlignment="1">
      <alignment vertical="center"/>
    </xf>
    <xf numFmtId="165" fontId="4" fillId="4" borderId="0" xfId="1" applyNumberFormat="1" applyFont="1" applyFill="1" applyAlignment="1">
      <alignment horizontal="right" vertical="center"/>
    </xf>
    <xf numFmtId="165" fontId="5" fillId="3" borderId="0" xfId="1" applyNumberFormat="1" applyFont="1" applyFill="1" applyAlignment="1">
      <alignment horizontal="right" vertical="center"/>
    </xf>
    <xf numFmtId="165" fontId="5" fillId="4" borderId="0" xfId="1" applyNumberFormat="1" applyFont="1" applyFill="1" applyBorder="1" applyAlignment="1">
      <alignment horizontal="right" vertical="center"/>
    </xf>
    <xf numFmtId="165" fontId="4" fillId="3" borderId="0" xfId="1" applyNumberFormat="1" applyFont="1" applyFill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5" fontId="2" fillId="0" borderId="0" xfId="0" applyNumberFormat="1" applyFont="1"/>
    <xf numFmtId="3" fontId="9" fillId="0" borderId="0" xfId="0" applyNumberFormat="1" applyFo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3" borderId="0" xfId="0" applyFont="1" applyFill="1" applyAlignment="1">
      <alignment vertical="center"/>
    </xf>
    <xf numFmtId="0" fontId="10" fillId="3" borderId="0" xfId="0" applyFont="1" applyFill="1"/>
    <xf numFmtId="0" fontId="11" fillId="4" borderId="2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3" fontId="10" fillId="0" borderId="0" xfId="0" applyNumberFormat="1" applyFont="1"/>
    <xf numFmtId="3" fontId="11" fillId="0" borderId="0" xfId="0" applyNumberFormat="1" applyFont="1" applyAlignment="1">
      <alignment horizontal="right" vertical="center" wrapText="1"/>
    </xf>
    <xf numFmtId="164" fontId="10" fillId="0" borderId="0" xfId="0" applyNumberFormat="1" applyFont="1"/>
    <xf numFmtId="0" fontId="4" fillId="2" borderId="0" xfId="0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horizontal="left" vertical="center"/>
    </xf>
    <xf numFmtId="15" fontId="5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15" fontId="5" fillId="2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7" fontId="3" fillId="0" borderId="1" xfId="0" applyNumberFormat="1" applyFont="1" applyBorder="1" applyAlignment="1">
      <alignment horizontal="left" vertical="center" wrapText="1"/>
    </xf>
    <xf numFmtId="4" fontId="4" fillId="2" borderId="0" xfId="0" applyNumberFormat="1" applyFont="1" applyFill="1" applyAlignment="1">
      <alignment horizontal="left" vertical="center"/>
    </xf>
    <xf numFmtId="3" fontId="2" fillId="0" borderId="0" xfId="0" applyNumberFormat="1" applyFont="1" applyAlignment="1">
      <alignment vertical="center"/>
    </xf>
    <xf numFmtId="4" fontId="5" fillId="2" borderId="0" xfId="0" applyNumberFormat="1" applyFont="1" applyFill="1" applyAlignment="1">
      <alignment horizontal="left" vertical="center" indent="1"/>
    </xf>
    <xf numFmtId="3" fontId="4" fillId="0" borderId="0" xfId="0" applyNumberFormat="1" applyFont="1" applyAlignment="1">
      <alignment horizontal="left" vertical="center"/>
    </xf>
    <xf numFmtId="4" fontId="5" fillId="2" borderId="0" xfId="0" applyNumberFormat="1" applyFont="1" applyFill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4" fontId="5" fillId="2" borderId="0" xfId="0" applyNumberFormat="1" applyFont="1" applyFill="1" applyAlignment="1">
      <alignment horizontal="left" vertical="center" wrapText="1" indent="2"/>
    </xf>
    <xf numFmtId="6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8" fontId="4" fillId="2" borderId="0" xfId="0" applyNumberFormat="1" applyFont="1" applyFill="1" applyAlignment="1">
      <alignment horizontal="left" vertical="center"/>
    </xf>
    <xf numFmtId="168" fontId="5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ados Operacional'!A1"/><Relationship Id="rId2" Type="http://schemas.openxmlformats.org/officeDocument/2006/relationships/hyperlink" Target="#'Demonstra&#231;&#227;o do Fluxo de Caixa '!A1"/><Relationship Id="rId1" Type="http://schemas.openxmlformats.org/officeDocument/2006/relationships/hyperlink" Target="#'Demonstrativo de Resultados'!A1"/><Relationship Id="rId5" Type="http://schemas.openxmlformats.org/officeDocument/2006/relationships/image" Target="../media/image1.png"/><Relationship Id="rId4" Type="http://schemas.openxmlformats.org/officeDocument/2006/relationships/hyperlink" Target="#'Balan&#231;o Patrimonial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v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v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ver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v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382663</xdr:colOff>
      <xdr:row>1</xdr:row>
      <xdr:rowOff>113074</xdr:rowOff>
    </xdr:from>
    <xdr:to>
      <xdr:col>19</xdr:col>
      <xdr:colOff>580724</xdr:colOff>
      <xdr:row>6</xdr:row>
      <xdr:rowOff>94024</xdr:rowOff>
    </xdr:to>
    <xdr:sp macro="" textlink="">
      <xdr:nvSpPr>
        <xdr:cNvPr id="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8BDEFF-1BB0-4BD4-8840-E17A96CE6275}"/>
            </a:ext>
          </a:extLst>
        </xdr:cNvPr>
        <xdr:cNvSpPr/>
      </xdr:nvSpPr>
      <xdr:spPr>
        <a:xfrm>
          <a:off x="7697863" y="303574"/>
          <a:ext cx="4465261" cy="933450"/>
        </a:xfrm>
        <a:prstGeom prst="roundRect">
          <a:avLst/>
        </a:prstGeom>
        <a:solidFill>
          <a:srgbClr val="C00000">
            <a:alpha val="77255"/>
          </a:srgb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6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Demonstrativo de Resultados (DRE)</a:t>
          </a:r>
        </a:p>
      </xdr:txBody>
    </xdr:sp>
    <xdr:clientData/>
  </xdr:twoCellAnchor>
  <xdr:twoCellAnchor>
    <xdr:from>
      <xdr:col>12</xdr:col>
      <xdr:colOff>382663</xdr:colOff>
      <xdr:row>7</xdr:row>
      <xdr:rowOff>77101</xdr:rowOff>
    </xdr:from>
    <xdr:to>
      <xdr:col>19</xdr:col>
      <xdr:colOff>580724</xdr:colOff>
      <xdr:row>12</xdr:row>
      <xdr:rowOff>58051</xdr:rowOff>
    </xdr:to>
    <xdr:sp macro="" textlink="">
      <xdr:nvSpPr>
        <xdr:cNvPr id="3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FC7D7-719D-4E70-B4B3-ADC12D70748B}"/>
            </a:ext>
          </a:extLst>
        </xdr:cNvPr>
        <xdr:cNvSpPr/>
      </xdr:nvSpPr>
      <xdr:spPr>
        <a:xfrm>
          <a:off x="7697863" y="1410601"/>
          <a:ext cx="4465261" cy="933450"/>
        </a:xfrm>
        <a:prstGeom prst="roundRect">
          <a:avLst/>
        </a:prstGeom>
        <a:solidFill>
          <a:srgbClr val="C00000">
            <a:alpha val="77647"/>
          </a:srgb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 do Fluxo de Caixa (DFC)</a:t>
          </a:r>
        </a:p>
      </xdr:txBody>
    </xdr:sp>
    <xdr:clientData/>
  </xdr:twoCellAnchor>
  <xdr:twoCellAnchor>
    <xdr:from>
      <xdr:col>12</xdr:col>
      <xdr:colOff>372577</xdr:colOff>
      <xdr:row>19</xdr:row>
      <xdr:rowOff>5156</xdr:rowOff>
    </xdr:from>
    <xdr:to>
      <xdr:col>19</xdr:col>
      <xdr:colOff>570638</xdr:colOff>
      <xdr:row>23</xdr:row>
      <xdr:rowOff>176606</xdr:rowOff>
    </xdr:to>
    <xdr:sp macro="" textlink="">
      <xdr:nvSpPr>
        <xdr:cNvPr id="4" name="Retângulo de cantos arredondado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98AD55-F946-4398-BF09-EE6A70A01644}"/>
            </a:ext>
          </a:extLst>
        </xdr:cNvPr>
        <xdr:cNvSpPr/>
      </xdr:nvSpPr>
      <xdr:spPr>
        <a:xfrm>
          <a:off x="7687777" y="3624656"/>
          <a:ext cx="4465261" cy="933450"/>
        </a:xfrm>
        <a:prstGeom prst="roundRect">
          <a:avLst/>
        </a:prstGeom>
        <a:solidFill>
          <a:srgbClr val="C00000">
            <a:alpha val="77647"/>
          </a:srgb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Dados Operacionais</a:t>
          </a:r>
        </a:p>
      </xdr:txBody>
    </xdr:sp>
    <xdr:clientData/>
  </xdr:twoCellAnchor>
  <xdr:twoCellAnchor>
    <xdr:from>
      <xdr:col>0</xdr:col>
      <xdr:colOff>9524</xdr:colOff>
      <xdr:row>0</xdr:row>
      <xdr:rowOff>0</xdr:rowOff>
    </xdr:from>
    <xdr:to>
      <xdr:col>9</xdr:col>
      <xdr:colOff>381000</xdr:colOff>
      <xdr:row>37</xdr:row>
      <xdr:rowOff>180975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40016428-1298-464B-A2DD-CFB1F78D3342}"/>
            </a:ext>
          </a:extLst>
        </xdr:cNvPr>
        <xdr:cNvSpPr/>
      </xdr:nvSpPr>
      <xdr:spPr>
        <a:xfrm>
          <a:off x="9524" y="0"/>
          <a:ext cx="5857876" cy="7229475"/>
        </a:xfrm>
        <a:prstGeom prst="rect">
          <a:avLst/>
        </a:prstGeom>
        <a:solidFill>
          <a:srgbClr val="32686A"/>
        </a:solidFill>
        <a:ln>
          <a:solidFill>
            <a:srgbClr val="50555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209550</xdr:colOff>
      <xdr:row>20</xdr:row>
      <xdr:rowOff>75687</xdr:rowOff>
    </xdr:from>
    <xdr:ext cx="5450413" cy="372859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B4DE9B43-3339-40B7-A0EF-82E351226A86}"/>
            </a:ext>
          </a:extLst>
        </xdr:cNvPr>
        <xdr:cNvSpPr txBox="1"/>
      </xdr:nvSpPr>
      <xdr:spPr>
        <a:xfrm>
          <a:off x="209550" y="3885687"/>
          <a:ext cx="5450413" cy="37285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Relações com Investidores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12</xdr:col>
      <xdr:colOff>392188</xdr:colOff>
      <xdr:row>13</xdr:row>
      <xdr:rowOff>41129</xdr:rowOff>
    </xdr:from>
    <xdr:to>
      <xdr:col>19</xdr:col>
      <xdr:colOff>590249</xdr:colOff>
      <xdr:row>18</xdr:row>
      <xdr:rowOff>22079</xdr:rowOff>
    </xdr:to>
    <xdr:sp macro="" textlink="">
      <xdr:nvSpPr>
        <xdr:cNvPr id="7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35D02C-38BF-40AA-B7E6-8B42EC0882ED}"/>
            </a:ext>
          </a:extLst>
        </xdr:cNvPr>
        <xdr:cNvSpPr/>
      </xdr:nvSpPr>
      <xdr:spPr>
        <a:xfrm>
          <a:off x="7707388" y="2517629"/>
          <a:ext cx="4465261" cy="933450"/>
        </a:xfrm>
        <a:prstGeom prst="roundRect">
          <a:avLst/>
        </a:prstGeom>
        <a:solidFill>
          <a:srgbClr val="C00000">
            <a:alpha val="77647"/>
          </a:srgb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0" i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Balanço</a:t>
          </a:r>
          <a:r>
            <a:rPr lang="pt-BR" sz="1600" b="0" i="0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Patrimonial</a:t>
          </a:r>
          <a:endParaRPr lang="pt-BR" sz="1600" b="1" i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524077</xdr:colOff>
      <xdr:row>7</xdr:row>
      <xdr:rowOff>149541</xdr:rowOff>
    </xdr:from>
    <xdr:to>
      <xdr:col>9</xdr:col>
      <xdr:colOff>166202</xdr:colOff>
      <xdr:row>13</xdr:row>
      <xdr:rowOff>150442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5960C5CB-BC87-4CB1-BDBA-CF323B8F2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277" y="1483041"/>
          <a:ext cx="3909325" cy="1143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47625</xdr:rowOff>
    </xdr:from>
    <xdr:to>
      <xdr:col>50</xdr:col>
      <xdr:colOff>320675</xdr:colOff>
      <xdr:row>1</xdr:row>
      <xdr:rowOff>53788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B3DB0A7D-2E9E-41DE-8EDF-4E2FFE396FB2}"/>
            </a:ext>
          </a:extLst>
        </xdr:cNvPr>
        <xdr:cNvSpPr/>
      </xdr:nvSpPr>
      <xdr:spPr>
        <a:xfrm>
          <a:off x="104775" y="47625"/>
          <a:ext cx="34286825" cy="701488"/>
        </a:xfrm>
        <a:prstGeom prst="rect">
          <a:avLst/>
        </a:prstGeom>
        <a:solidFill>
          <a:srgbClr val="3268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absolute">
    <xdr:from>
      <xdr:col>1</xdr:col>
      <xdr:colOff>1223431</xdr:colOff>
      <xdr:row>0</xdr:row>
      <xdr:rowOff>61891</xdr:rowOff>
    </xdr:from>
    <xdr:to>
      <xdr:col>12</xdr:col>
      <xdr:colOff>327023</xdr:colOff>
      <xdr:row>0</xdr:row>
      <xdr:rowOff>652484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F4B9F74-05C9-4B40-93F1-592A2ED147C5}"/>
            </a:ext>
          </a:extLst>
        </xdr:cNvPr>
        <xdr:cNvSpPr txBox="1"/>
      </xdr:nvSpPr>
      <xdr:spPr>
        <a:xfrm>
          <a:off x="1318681" y="61891"/>
          <a:ext cx="9752542" cy="59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Results</a:t>
          </a:r>
        </a:p>
      </xdr:txBody>
    </xdr:sp>
    <xdr:clientData/>
  </xdr:twoCellAnchor>
  <xdr:twoCellAnchor editAs="absolute">
    <xdr:from>
      <xdr:col>6</xdr:col>
      <xdr:colOff>150958</xdr:colOff>
      <xdr:row>0</xdr:row>
      <xdr:rowOff>152019</xdr:rowOff>
    </xdr:from>
    <xdr:to>
      <xdr:col>6</xdr:col>
      <xdr:colOff>718505</xdr:colOff>
      <xdr:row>1</xdr:row>
      <xdr:rowOff>6731</xdr:rowOff>
    </xdr:to>
    <xdr:grpSp>
      <xdr:nvGrpSpPr>
        <xdr:cNvPr id="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E62210-CE53-4CD2-82BA-B6A23F416BD6}"/>
            </a:ext>
          </a:extLst>
        </xdr:cNvPr>
        <xdr:cNvGrpSpPr>
          <a:grpSpLocks/>
        </xdr:cNvGrpSpPr>
      </xdr:nvGrpSpPr>
      <xdr:grpSpPr bwMode="auto">
        <a:xfrm>
          <a:off x="6266008" y="152019"/>
          <a:ext cx="567547" cy="550037"/>
          <a:chOff x="11605780" y="215217"/>
          <a:chExt cx="467591" cy="461058"/>
        </a:xfrm>
      </xdr:grpSpPr>
      <xdr:pic>
        <xdr:nvPicPr>
          <xdr:cNvPr id="5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B041DF1-D53D-4C0D-98F6-4B716ECE46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61C0236A-C64F-4079-8ACE-05615C7C23E9}"/>
              </a:ext>
            </a:extLst>
          </xdr:cNvPr>
          <xdr:cNvSpPr txBox="1"/>
        </xdr:nvSpPr>
        <xdr:spPr>
          <a:xfrm>
            <a:off x="11605780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128823</xdr:colOff>
      <xdr:row>0</xdr:row>
      <xdr:rowOff>268292</xdr:rowOff>
    </xdr:from>
    <xdr:to>
      <xdr:col>1</xdr:col>
      <xdr:colOff>906031</xdr:colOff>
      <xdr:row>0</xdr:row>
      <xdr:rowOff>494607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C011E56-B3BD-45C8-BD3A-4B41E7161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7208" cy="226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50</xdr:col>
      <xdr:colOff>48684</xdr:colOff>
      <xdr:row>1</xdr:row>
      <xdr:rowOff>6163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48CC1A41-F7CE-4855-B43D-F6797EA39A2B}"/>
            </a:ext>
          </a:extLst>
        </xdr:cNvPr>
        <xdr:cNvSpPr/>
      </xdr:nvSpPr>
      <xdr:spPr>
        <a:xfrm>
          <a:off x="0" y="0"/>
          <a:ext cx="34262484" cy="701488"/>
        </a:xfrm>
        <a:prstGeom prst="rect">
          <a:avLst/>
        </a:prstGeom>
        <a:solidFill>
          <a:srgbClr val="3268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absolute">
    <xdr:from>
      <xdr:col>1</xdr:col>
      <xdr:colOff>1223431</xdr:colOff>
      <xdr:row>0</xdr:row>
      <xdr:rowOff>61891</xdr:rowOff>
    </xdr:from>
    <xdr:to>
      <xdr:col>12</xdr:col>
      <xdr:colOff>96306</xdr:colOff>
      <xdr:row>0</xdr:row>
      <xdr:rowOff>652484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1FC47E9-6827-4A0A-A58A-B434308B9536}"/>
            </a:ext>
          </a:extLst>
        </xdr:cNvPr>
        <xdr:cNvSpPr txBox="1"/>
      </xdr:nvSpPr>
      <xdr:spPr>
        <a:xfrm>
          <a:off x="1318681" y="61891"/>
          <a:ext cx="9740900" cy="59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Cash Flow</a:t>
          </a:r>
        </a:p>
      </xdr:txBody>
    </xdr:sp>
    <xdr:clientData/>
  </xdr:twoCellAnchor>
  <xdr:twoCellAnchor editAs="absolute">
    <xdr:from>
      <xdr:col>6</xdr:col>
      <xdr:colOff>32248</xdr:colOff>
      <xdr:row>0</xdr:row>
      <xdr:rowOff>97591</xdr:rowOff>
    </xdr:from>
    <xdr:to>
      <xdr:col>6</xdr:col>
      <xdr:colOff>604278</xdr:colOff>
      <xdr:row>0</xdr:row>
      <xdr:rowOff>646267</xdr:rowOff>
    </xdr:to>
    <xdr:grpSp>
      <xdr:nvGrpSpPr>
        <xdr:cNvPr id="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77A45D-6C3F-478C-BE91-9F5756D678A5}"/>
            </a:ext>
          </a:extLst>
        </xdr:cNvPr>
        <xdr:cNvGrpSpPr>
          <a:grpSpLocks/>
        </xdr:cNvGrpSpPr>
      </xdr:nvGrpSpPr>
      <xdr:grpSpPr bwMode="auto">
        <a:xfrm>
          <a:off x="6785473" y="97591"/>
          <a:ext cx="572030" cy="548676"/>
          <a:chOff x="11605780" y="215217"/>
          <a:chExt cx="467591" cy="461058"/>
        </a:xfrm>
      </xdr:grpSpPr>
      <xdr:pic>
        <xdr:nvPicPr>
          <xdr:cNvPr id="5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75DABA-5BA7-49D0-B1F6-BACE735F8F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25458669-2EBF-40A7-8407-CD589E1982EE}"/>
              </a:ext>
            </a:extLst>
          </xdr:cNvPr>
          <xdr:cNvSpPr txBox="1"/>
        </xdr:nvSpPr>
        <xdr:spPr>
          <a:xfrm>
            <a:off x="11605780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128823</xdr:colOff>
      <xdr:row>0</xdr:row>
      <xdr:rowOff>268292</xdr:rowOff>
    </xdr:from>
    <xdr:to>
      <xdr:col>1</xdr:col>
      <xdr:colOff>906031</xdr:colOff>
      <xdr:row>0</xdr:row>
      <xdr:rowOff>494607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B060255-E4F7-478F-85A0-2C18B8C13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7208" cy="2263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45</xdr:col>
      <xdr:colOff>467014</xdr:colOff>
      <xdr:row>1</xdr:row>
      <xdr:rowOff>6163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59B8683B-5385-4C8A-82B0-EEC4E0431700}"/>
            </a:ext>
          </a:extLst>
        </xdr:cNvPr>
        <xdr:cNvSpPr/>
      </xdr:nvSpPr>
      <xdr:spPr>
        <a:xfrm>
          <a:off x="0" y="0"/>
          <a:ext cx="34280764" cy="701488"/>
        </a:xfrm>
        <a:prstGeom prst="rect">
          <a:avLst/>
        </a:prstGeom>
        <a:solidFill>
          <a:srgbClr val="3268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absolute">
    <xdr:from>
      <xdr:col>1</xdr:col>
      <xdr:colOff>1223431</xdr:colOff>
      <xdr:row>0</xdr:row>
      <xdr:rowOff>61891</xdr:rowOff>
    </xdr:from>
    <xdr:to>
      <xdr:col>12</xdr:col>
      <xdr:colOff>183090</xdr:colOff>
      <xdr:row>0</xdr:row>
      <xdr:rowOff>652484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B1DA3DF-2D99-4E69-9111-B42E49538BFF}"/>
            </a:ext>
          </a:extLst>
        </xdr:cNvPr>
        <xdr:cNvSpPr txBox="1"/>
      </xdr:nvSpPr>
      <xdr:spPr>
        <a:xfrm>
          <a:off x="1318681" y="61891"/>
          <a:ext cx="9751484" cy="59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Balance Sheet</a:t>
          </a:r>
        </a:p>
      </xdr:txBody>
    </xdr:sp>
    <xdr:clientData/>
  </xdr:twoCellAnchor>
  <xdr:twoCellAnchor editAs="absolute">
    <xdr:from>
      <xdr:col>6</xdr:col>
      <xdr:colOff>151473</xdr:colOff>
      <xdr:row>0</xdr:row>
      <xdr:rowOff>129608</xdr:rowOff>
    </xdr:from>
    <xdr:to>
      <xdr:col>6</xdr:col>
      <xdr:colOff>723503</xdr:colOff>
      <xdr:row>0</xdr:row>
      <xdr:rowOff>679085</xdr:rowOff>
    </xdr:to>
    <xdr:grpSp>
      <xdr:nvGrpSpPr>
        <xdr:cNvPr id="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F7C192-FAB0-4FE6-A4C4-D542E9555899}"/>
            </a:ext>
          </a:extLst>
        </xdr:cNvPr>
        <xdr:cNvGrpSpPr>
          <a:grpSpLocks/>
        </xdr:cNvGrpSpPr>
      </xdr:nvGrpSpPr>
      <xdr:grpSpPr bwMode="auto">
        <a:xfrm>
          <a:off x="5847423" y="129608"/>
          <a:ext cx="572030" cy="549477"/>
          <a:chOff x="11605780" y="215217"/>
          <a:chExt cx="467591" cy="461058"/>
        </a:xfrm>
      </xdr:grpSpPr>
      <xdr:pic>
        <xdr:nvPicPr>
          <xdr:cNvPr id="5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B41FB09-46C1-4094-9A6B-933C103A09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61C7BDF7-9048-473E-A166-C2D24222D006}"/>
              </a:ext>
            </a:extLst>
          </xdr:cNvPr>
          <xdr:cNvSpPr txBox="1"/>
        </xdr:nvSpPr>
        <xdr:spPr>
          <a:xfrm>
            <a:off x="11605780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128823</xdr:colOff>
      <xdr:row>0</xdr:row>
      <xdr:rowOff>268292</xdr:rowOff>
    </xdr:from>
    <xdr:to>
      <xdr:col>1</xdr:col>
      <xdr:colOff>906031</xdr:colOff>
      <xdr:row>0</xdr:row>
      <xdr:rowOff>494607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3BA5A25-36CD-4CE4-AD80-486A4D87A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7208" cy="226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47625</xdr:rowOff>
    </xdr:from>
    <xdr:to>
      <xdr:col>48</xdr:col>
      <xdr:colOff>400050</xdr:colOff>
      <xdr:row>1</xdr:row>
      <xdr:rowOff>47438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F890E62C-9E28-4076-A310-EA0EABA0E755}"/>
            </a:ext>
          </a:extLst>
        </xdr:cNvPr>
        <xdr:cNvSpPr/>
      </xdr:nvSpPr>
      <xdr:spPr>
        <a:xfrm>
          <a:off x="104775" y="47625"/>
          <a:ext cx="34290000" cy="695138"/>
        </a:xfrm>
        <a:prstGeom prst="rect">
          <a:avLst/>
        </a:prstGeom>
        <a:solidFill>
          <a:srgbClr val="3268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absolute">
    <xdr:from>
      <xdr:col>1</xdr:col>
      <xdr:colOff>1229781</xdr:colOff>
      <xdr:row>0</xdr:row>
      <xdr:rowOff>68241</xdr:rowOff>
    </xdr:from>
    <xdr:to>
      <xdr:col>10</xdr:col>
      <xdr:colOff>727073</xdr:colOff>
      <xdr:row>0</xdr:row>
      <xdr:rowOff>658834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C470171-8477-487C-868E-5D839EA282DA}"/>
            </a:ext>
          </a:extLst>
        </xdr:cNvPr>
        <xdr:cNvSpPr txBox="1"/>
      </xdr:nvSpPr>
      <xdr:spPr>
        <a:xfrm>
          <a:off x="1325031" y="68241"/>
          <a:ext cx="9746192" cy="59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Costs &amp; Expenses</a:t>
          </a:r>
        </a:p>
      </xdr:txBody>
    </xdr:sp>
    <xdr:clientData/>
  </xdr:twoCellAnchor>
  <xdr:twoCellAnchor editAs="absolute">
    <xdr:from>
      <xdr:col>6</xdr:col>
      <xdr:colOff>52907</xdr:colOff>
      <xdr:row>0</xdr:row>
      <xdr:rowOff>152019</xdr:rowOff>
    </xdr:from>
    <xdr:to>
      <xdr:col>6</xdr:col>
      <xdr:colOff>620454</xdr:colOff>
      <xdr:row>1</xdr:row>
      <xdr:rowOff>6731</xdr:rowOff>
    </xdr:to>
    <xdr:grpSp>
      <xdr:nvGrpSpPr>
        <xdr:cNvPr id="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F1A8A3-65F6-4CB0-B7C4-DDEC28DB3EB0}"/>
            </a:ext>
          </a:extLst>
        </xdr:cNvPr>
        <xdr:cNvGrpSpPr>
          <a:grpSpLocks/>
        </xdr:cNvGrpSpPr>
      </xdr:nvGrpSpPr>
      <xdr:grpSpPr bwMode="auto">
        <a:xfrm>
          <a:off x="7310957" y="152019"/>
          <a:ext cx="567547" cy="550037"/>
          <a:chOff x="11605780" y="215217"/>
          <a:chExt cx="467591" cy="461058"/>
        </a:xfrm>
      </xdr:grpSpPr>
      <xdr:pic>
        <xdr:nvPicPr>
          <xdr:cNvPr id="5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37A53AC-B9DD-47A9-835D-C5758AD382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286F02CB-A222-45EF-BE3D-81A35F21CB62}"/>
              </a:ext>
            </a:extLst>
          </xdr:cNvPr>
          <xdr:cNvSpPr txBox="1"/>
        </xdr:nvSpPr>
        <xdr:spPr>
          <a:xfrm>
            <a:off x="11605780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128823</xdr:colOff>
      <xdr:row>0</xdr:row>
      <xdr:rowOff>268292</xdr:rowOff>
    </xdr:from>
    <xdr:to>
      <xdr:col>1</xdr:col>
      <xdr:colOff>906031</xdr:colOff>
      <xdr:row>0</xdr:row>
      <xdr:rowOff>494607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61C185F-A205-41BE-9143-BD58274F9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7208" cy="2263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43</xdr:col>
      <xdr:colOff>190500</xdr:colOff>
      <xdr:row>1</xdr:row>
      <xdr:rowOff>6163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66ABC61B-13EE-4989-8F44-9A1997E25FE7}"/>
            </a:ext>
          </a:extLst>
        </xdr:cNvPr>
        <xdr:cNvSpPr/>
      </xdr:nvSpPr>
      <xdr:spPr>
        <a:xfrm>
          <a:off x="0" y="0"/>
          <a:ext cx="34356675" cy="701488"/>
        </a:xfrm>
        <a:prstGeom prst="rect">
          <a:avLst/>
        </a:prstGeom>
        <a:solidFill>
          <a:srgbClr val="32686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absolute">
    <xdr:from>
      <xdr:col>1</xdr:col>
      <xdr:colOff>1223431</xdr:colOff>
      <xdr:row>0</xdr:row>
      <xdr:rowOff>61891</xdr:rowOff>
    </xdr:from>
    <xdr:to>
      <xdr:col>9</xdr:col>
      <xdr:colOff>681565</xdr:colOff>
      <xdr:row>0</xdr:row>
      <xdr:rowOff>652484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18B1120-8717-420B-BF02-0A1D4E0D6491}"/>
            </a:ext>
          </a:extLst>
        </xdr:cNvPr>
        <xdr:cNvSpPr txBox="1"/>
      </xdr:nvSpPr>
      <xdr:spPr>
        <a:xfrm>
          <a:off x="1318681" y="61891"/>
          <a:ext cx="9773709" cy="59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Dados Operacionais</a:t>
          </a:r>
        </a:p>
      </xdr:txBody>
    </xdr:sp>
    <xdr:clientData/>
  </xdr:twoCellAnchor>
  <xdr:twoCellAnchor editAs="absolute">
    <xdr:from>
      <xdr:col>6</xdr:col>
      <xdr:colOff>308774</xdr:colOff>
      <xdr:row>0</xdr:row>
      <xdr:rowOff>152019</xdr:rowOff>
    </xdr:from>
    <xdr:to>
      <xdr:col>6</xdr:col>
      <xdr:colOff>885037</xdr:colOff>
      <xdr:row>1</xdr:row>
      <xdr:rowOff>6731</xdr:rowOff>
    </xdr:to>
    <xdr:grpSp>
      <xdr:nvGrpSpPr>
        <xdr:cNvPr id="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599CBF-5594-4865-8B0E-70B5B913BD4E}"/>
            </a:ext>
          </a:extLst>
        </xdr:cNvPr>
        <xdr:cNvGrpSpPr>
          <a:grpSpLocks/>
        </xdr:cNvGrpSpPr>
      </xdr:nvGrpSpPr>
      <xdr:grpSpPr bwMode="auto">
        <a:xfrm>
          <a:off x="7376324" y="152019"/>
          <a:ext cx="576263" cy="550037"/>
          <a:chOff x="11605779" y="215217"/>
          <a:chExt cx="467591" cy="461058"/>
        </a:xfrm>
      </xdr:grpSpPr>
      <xdr:pic>
        <xdr:nvPicPr>
          <xdr:cNvPr id="5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65B1F9B-8627-4583-A384-45B5D5C4A7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B8000416-0892-41CF-8E32-27E60721ECF9}"/>
              </a:ext>
            </a:extLst>
          </xdr:cNvPr>
          <xdr:cNvSpPr txBox="1"/>
        </xdr:nvSpPr>
        <xdr:spPr>
          <a:xfrm>
            <a:off x="11605779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128823</xdr:colOff>
      <xdr:row>0</xdr:row>
      <xdr:rowOff>268292</xdr:rowOff>
    </xdr:from>
    <xdr:to>
      <xdr:col>1</xdr:col>
      <xdr:colOff>906031</xdr:colOff>
      <xdr:row>0</xdr:row>
      <xdr:rowOff>494607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CD70CBC-2D3C-4391-8EC9-D2B305CFC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7208" cy="226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SP_Planilha_Interativa_completa_final_comple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F/Fi/DIVULGA&#199;&#213;ES%20TRIMESTRAIS/2020/4T20/Database%20Release%204T20%2001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F/Fi/DIVULGA&#199;&#213;ES%20TRIMESTRAIS/2020/2T20/Database%20Release%202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sultados"/>
      <sheetName val="Results"/>
      <sheetName val="Fluxo de Caixa "/>
      <sheetName val="Cash Flow"/>
      <sheetName val="Balanço Patrimonial"/>
      <sheetName val="Balance Sheet"/>
      <sheetName val="Custos e Despesas"/>
      <sheetName val="Costs &amp; Expenses"/>
      <sheetName val="Dados Operacionais"/>
      <sheetName val="Operational data"/>
    </sheetNames>
    <sheetDataSet>
      <sheetData sheetId="0"/>
      <sheetData sheetId="1">
        <row r="4">
          <cell r="J4">
            <v>544905</v>
          </cell>
          <cell r="K4">
            <v>536256</v>
          </cell>
          <cell r="L4">
            <v>581775</v>
          </cell>
          <cell r="M4">
            <v>2203798</v>
          </cell>
        </row>
        <row r="5">
          <cell r="J5">
            <v>205595</v>
          </cell>
          <cell r="K5">
            <v>197185</v>
          </cell>
          <cell r="L5">
            <v>223609</v>
          </cell>
          <cell r="M5">
            <v>833822</v>
          </cell>
        </row>
        <row r="6">
          <cell r="J6">
            <v>240634</v>
          </cell>
          <cell r="K6">
            <v>210665</v>
          </cell>
          <cell r="L6">
            <v>201320</v>
          </cell>
          <cell r="M6">
            <v>810435</v>
          </cell>
        </row>
        <row r="7">
          <cell r="L7">
            <v>43351</v>
          </cell>
          <cell r="M7">
            <v>112152</v>
          </cell>
        </row>
        <row r="8">
          <cell r="J8">
            <v>120562</v>
          </cell>
          <cell r="K8">
            <v>28191</v>
          </cell>
          <cell r="L8">
            <v>129510</v>
          </cell>
          <cell r="M8">
            <v>498445</v>
          </cell>
        </row>
        <row r="9">
          <cell r="J9">
            <v>6129</v>
          </cell>
          <cell r="K9">
            <v>121596</v>
          </cell>
          <cell r="L9">
            <v>17151</v>
          </cell>
          <cell r="M9">
            <v>55296</v>
          </cell>
        </row>
        <row r="10">
          <cell r="J10">
            <v>-28611</v>
          </cell>
          <cell r="K10">
            <v>16134</v>
          </cell>
          <cell r="L10">
            <v>-36737</v>
          </cell>
          <cell r="M10">
            <v>-116295</v>
          </cell>
        </row>
        <row r="11">
          <cell r="L11">
            <v>2866</v>
          </cell>
          <cell r="M11">
            <v>7190</v>
          </cell>
        </row>
        <row r="12">
          <cell r="J12">
            <v>596</v>
          </cell>
          <cell r="K12">
            <v>-41310</v>
          </cell>
          <cell r="L12">
            <v>705</v>
          </cell>
          <cell r="M12">
            <v>2753</v>
          </cell>
        </row>
        <row r="13">
          <cell r="J13">
            <v>-59373</v>
          </cell>
          <cell r="K13">
            <v>-65729</v>
          </cell>
          <cell r="L13">
            <v>-81126</v>
          </cell>
          <cell r="M13">
            <v>-286550</v>
          </cell>
        </row>
        <row r="14">
          <cell r="J14">
            <v>-844</v>
          </cell>
          <cell r="K14">
            <v>-223</v>
          </cell>
          <cell r="L14">
            <v>-669</v>
          </cell>
          <cell r="M14">
            <v>-2579</v>
          </cell>
        </row>
        <row r="15">
          <cell r="J15">
            <v>-4011</v>
          </cell>
          <cell r="K15">
            <v>-2349</v>
          </cell>
          <cell r="L15">
            <v>-4805</v>
          </cell>
          <cell r="M15">
            <v>-15098</v>
          </cell>
        </row>
        <row r="16">
          <cell r="J16">
            <v>-21</v>
          </cell>
          <cell r="K16">
            <v>-21</v>
          </cell>
          <cell r="L16">
            <v>-19</v>
          </cell>
          <cell r="M16">
            <v>-84</v>
          </cell>
        </row>
        <row r="17">
          <cell r="J17">
            <v>-34115</v>
          </cell>
          <cell r="K17">
            <v>-43495</v>
          </cell>
          <cell r="L17">
            <v>-46974</v>
          </cell>
          <cell r="M17">
            <v>-174570</v>
          </cell>
        </row>
        <row r="18">
          <cell r="J18">
            <v>-7407</v>
          </cell>
          <cell r="K18">
            <v>-9443</v>
          </cell>
          <cell r="L18">
            <v>-10198</v>
          </cell>
          <cell r="M18">
            <v>-37900</v>
          </cell>
        </row>
        <row r="19">
          <cell r="J19">
            <v>-11765</v>
          </cell>
          <cell r="K19">
            <v>-9294</v>
          </cell>
          <cell r="L19">
            <v>-16874</v>
          </cell>
          <cell r="M19">
            <v>-51389</v>
          </cell>
        </row>
        <row r="20">
          <cell r="J20">
            <v>-1210</v>
          </cell>
          <cell r="K20">
            <v>-904</v>
          </cell>
          <cell r="L20">
            <v>-1587</v>
          </cell>
          <cell r="M20">
            <v>-4930</v>
          </cell>
        </row>
        <row r="21">
          <cell r="J21">
            <v>485532</v>
          </cell>
          <cell r="K21">
            <v>470527</v>
          </cell>
          <cell r="L21">
            <v>500649</v>
          </cell>
          <cell r="M21">
            <v>1917248</v>
          </cell>
        </row>
        <row r="22">
          <cell r="J22">
            <v>-281056</v>
          </cell>
          <cell r="K22">
            <v>-312967</v>
          </cell>
          <cell r="L22">
            <v>-369284</v>
          </cell>
          <cell r="M22">
            <v>-1189642</v>
          </cell>
        </row>
        <row r="23">
          <cell r="J23">
            <v>204476</v>
          </cell>
          <cell r="K23">
            <v>157560</v>
          </cell>
          <cell r="L23">
            <v>131365</v>
          </cell>
          <cell r="M23">
            <v>727606</v>
          </cell>
        </row>
        <row r="24">
          <cell r="J24">
            <v>93448</v>
          </cell>
          <cell r="K24">
            <v>157560</v>
          </cell>
          <cell r="L24">
            <v>41136</v>
          </cell>
          <cell r="M24">
            <v>85120</v>
          </cell>
        </row>
        <row r="25">
          <cell r="J25">
            <v>297924</v>
          </cell>
          <cell r="K25">
            <v>133504</v>
          </cell>
          <cell r="L25">
            <v>172501</v>
          </cell>
          <cell r="M25">
            <v>812726</v>
          </cell>
        </row>
        <row r="26">
          <cell r="J26">
            <v>7941</v>
          </cell>
          <cell r="K26">
            <v>6550</v>
          </cell>
          <cell r="L26">
            <v>4738</v>
          </cell>
          <cell r="M26">
            <v>29742</v>
          </cell>
        </row>
        <row r="27">
          <cell r="J27">
            <v>-102267</v>
          </cell>
          <cell r="K27">
            <v>-188223</v>
          </cell>
          <cell r="L27">
            <v>-175457</v>
          </cell>
          <cell r="M27">
            <v>-585670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-94326</v>
          </cell>
          <cell r="K29">
            <v>-181673</v>
          </cell>
          <cell r="L29">
            <v>-170719</v>
          </cell>
          <cell r="M29">
            <v>-555928</v>
          </cell>
        </row>
        <row r="30">
          <cell r="J30">
            <v>203598</v>
          </cell>
          <cell r="K30">
            <v>-48169</v>
          </cell>
          <cell r="L30">
            <v>1782</v>
          </cell>
          <cell r="M30">
            <v>256798</v>
          </cell>
        </row>
        <row r="31">
          <cell r="J31">
            <v>-65800</v>
          </cell>
          <cell r="K31">
            <v>-10356</v>
          </cell>
          <cell r="L31">
            <v>1593894</v>
          </cell>
          <cell r="M31">
            <v>1471964</v>
          </cell>
        </row>
        <row r="32">
          <cell r="J32">
            <v>137798</v>
          </cell>
          <cell r="K32">
            <v>-58525</v>
          </cell>
          <cell r="L32">
            <v>1595676</v>
          </cell>
          <cell r="M32">
            <v>1728762</v>
          </cell>
        </row>
      </sheetData>
      <sheetData sheetId="2"/>
      <sheetData sheetId="3">
        <row r="4">
          <cell r="J4">
            <v>287276</v>
          </cell>
          <cell r="K4">
            <v>235952.12237000006</v>
          </cell>
          <cell r="L4">
            <v>154705.0139299999</v>
          </cell>
          <cell r="M4">
            <v>1014104</v>
          </cell>
        </row>
        <row r="5">
          <cell r="J5">
            <v>-21246</v>
          </cell>
          <cell r="K5">
            <v>-23603</v>
          </cell>
          <cell r="L5">
            <v>-17035.373383891998</v>
          </cell>
          <cell r="M5">
            <v>-72546.373383892002</v>
          </cell>
        </row>
        <row r="6">
          <cell r="J6">
            <v>50440</v>
          </cell>
          <cell r="K6">
            <v>-49938.986070000101</v>
          </cell>
          <cell r="L6">
            <v>-26654.013929999899</v>
          </cell>
          <cell r="M6">
            <v>-119700</v>
          </cell>
        </row>
        <row r="7">
          <cell r="J7">
            <v>-5809</v>
          </cell>
          <cell r="K7">
            <v>-1940</v>
          </cell>
          <cell r="L7">
            <v>-5535</v>
          </cell>
          <cell r="M7">
            <v>-15628</v>
          </cell>
        </row>
        <row r="8">
          <cell r="J8">
            <v>310661</v>
          </cell>
          <cell r="K8">
            <v>160470.13629999995</v>
          </cell>
          <cell r="L8">
            <v>105480.626616108</v>
          </cell>
          <cell r="M8">
            <v>806229.626616108</v>
          </cell>
        </row>
        <row r="9">
          <cell r="J9">
            <v>-47455</v>
          </cell>
          <cell r="K9">
            <v>-10137</v>
          </cell>
          <cell r="L9">
            <v>-5497</v>
          </cell>
          <cell r="M9">
            <v>-63092</v>
          </cell>
        </row>
        <row r="10">
          <cell r="J10">
            <v>263206</v>
          </cell>
          <cell r="K10">
            <v>150333.13629999995</v>
          </cell>
          <cell r="L10">
            <v>99983.626616107998</v>
          </cell>
          <cell r="M10">
            <v>743137.626616108</v>
          </cell>
        </row>
        <row r="11">
          <cell r="J11">
            <v>-19356</v>
          </cell>
          <cell r="K11">
            <v>-12359</v>
          </cell>
          <cell r="L11">
            <v>-62736</v>
          </cell>
          <cell r="M11">
            <v>-115231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1450167</v>
          </cell>
          <cell r="L13">
            <v>0</v>
          </cell>
          <cell r="M13">
            <v>1450167</v>
          </cell>
        </row>
        <row r="14">
          <cell r="J14">
            <v>-11</v>
          </cell>
          <cell r="K14">
            <v>-1500011</v>
          </cell>
          <cell r="L14">
            <v>0</v>
          </cell>
          <cell r="M14">
            <v>-1500033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-409473</v>
          </cell>
          <cell r="K16">
            <v>-86</v>
          </cell>
          <cell r="L16">
            <v>-196457</v>
          </cell>
          <cell r="M16">
            <v>-606101</v>
          </cell>
        </row>
        <row r="17">
          <cell r="J17">
            <v>-165634</v>
          </cell>
          <cell r="K17">
            <v>88044.136299999896</v>
          </cell>
          <cell r="L17">
            <v>-159209.373383892</v>
          </cell>
          <cell r="M17">
            <v>-28060.373383892002</v>
          </cell>
        </row>
        <row r="18">
          <cell r="J18">
            <v>950183</v>
          </cell>
          <cell r="K18">
            <v>784548.8637000001</v>
          </cell>
          <cell r="L18">
            <v>872593</v>
          </cell>
          <cell r="M18">
            <v>741444</v>
          </cell>
        </row>
        <row r="19">
          <cell r="J19">
            <v>784549.13139</v>
          </cell>
          <cell r="K19">
            <v>872593</v>
          </cell>
          <cell r="L19">
            <v>713384</v>
          </cell>
          <cell r="M19">
            <v>713384</v>
          </cell>
        </row>
      </sheetData>
      <sheetData sheetId="4"/>
      <sheetData sheetId="5">
        <row r="4">
          <cell r="J4">
            <v>1242959</v>
          </cell>
          <cell r="K4">
            <v>1118857</v>
          </cell>
        </row>
        <row r="5">
          <cell r="I5">
            <v>784549</v>
          </cell>
          <cell r="J5">
            <v>872593</v>
          </cell>
          <cell r="K5">
            <v>713384</v>
          </cell>
        </row>
        <row r="6">
          <cell r="I6">
            <v>0</v>
          </cell>
          <cell r="J6">
            <v>0</v>
          </cell>
          <cell r="K6">
            <v>0</v>
          </cell>
        </row>
        <row r="7">
          <cell r="I7">
            <v>236967</v>
          </cell>
          <cell r="J7">
            <v>237493</v>
          </cell>
          <cell r="K7">
            <v>272817</v>
          </cell>
        </row>
        <row r="8">
          <cell r="I8">
            <v>20393</v>
          </cell>
          <cell r="J8">
            <v>24369</v>
          </cell>
          <cell r="K8">
            <v>61190</v>
          </cell>
        </row>
        <row r="9">
          <cell r="I9">
            <v>18686</v>
          </cell>
          <cell r="J9">
            <v>11085</v>
          </cell>
          <cell r="K9">
            <v>0</v>
          </cell>
        </row>
        <row r="10">
          <cell r="I10">
            <v>3955</v>
          </cell>
          <cell r="J10">
            <v>3134</v>
          </cell>
          <cell r="K10">
            <v>1957</v>
          </cell>
        </row>
        <row r="11">
          <cell r="I11">
            <v>96235</v>
          </cell>
          <cell r="J11">
            <v>94285</v>
          </cell>
          <cell r="K11">
            <v>69509</v>
          </cell>
        </row>
        <row r="12">
          <cell r="J12">
            <v>11518960</v>
          </cell>
          <cell r="K12">
            <v>13433007</v>
          </cell>
        </row>
        <row r="13">
          <cell r="I13">
            <v>0</v>
          </cell>
          <cell r="J13">
            <v>0</v>
          </cell>
          <cell r="K13">
            <v>0</v>
          </cell>
        </row>
        <row r="14">
          <cell r="I14">
            <v>3555</v>
          </cell>
          <cell r="J14">
            <v>2751</v>
          </cell>
          <cell r="K14">
            <v>0</v>
          </cell>
        </row>
        <row r="15">
          <cell r="I15">
            <v>292940</v>
          </cell>
          <cell r="J15">
            <v>268739</v>
          </cell>
          <cell r="K15">
            <v>260496</v>
          </cell>
        </row>
        <row r="16">
          <cell r="I16">
            <v>1915075</v>
          </cell>
          <cell r="J16">
            <v>1920530</v>
          </cell>
          <cell r="K16">
            <v>3954680</v>
          </cell>
        </row>
        <row r="17">
          <cell r="I17">
            <v>6170</v>
          </cell>
          <cell r="J17">
            <v>6041</v>
          </cell>
          <cell r="K17">
            <v>6023</v>
          </cell>
        </row>
        <row r="18">
          <cell r="I18">
            <v>1719390</v>
          </cell>
          <cell r="J18">
            <v>1719390</v>
          </cell>
          <cell r="K18">
            <v>1739161</v>
          </cell>
        </row>
        <row r="19">
          <cell r="I19">
            <v>0</v>
          </cell>
          <cell r="J19">
            <v>0</v>
          </cell>
          <cell r="K19">
            <v>0</v>
          </cell>
        </row>
        <row r="20">
          <cell r="I20">
            <v>1548484</v>
          </cell>
          <cell r="J20">
            <v>1535257</v>
          </cell>
          <cell r="K20">
            <v>1509895</v>
          </cell>
        </row>
        <row r="21">
          <cell r="I21">
            <v>6143150</v>
          </cell>
          <cell r="J21">
            <v>6059584</v>
          </cell>
          <cell r="K21">
            <v>5956429</v>
          </cell>
        </row>
        <row r="22">
          <cell r="I22">
            <v>7013</v>
          </cell>
          <cell r="J22">
            <v>6668</v>
          </cell>
          <cell r="K22">
            <v>6323</v>
          </cell>
        </row>
        <row r="23">
          <cell r="I23">
            <v>0</v>
          </cell>
          <cell r="J23">
            <v>0</v>
          </cell>
        </row>
        <row r="24">
          <cell r="I24">
            <v>0</v>
          </cell>
          <cell r="J24">
            <v>0</v>
          </cell>
        </row>
        <row r="25">
          <cell r="J25">
            <v>12761919</v>
          </cell>
          <cell r="K25">
            <v>14551864</v>
          </cell>
        </row>
        <row r="27">
          <cell r="J27">
            <v>733938</v>
          </cell>
          <cell r="K27">
            <v>1303215</v>
          </cell>
        </row>
        <row r="28">
          <cell r="I28">
            <v>10711</v>
          </cell>
          <cell r="J28">
            <v>6188</v>
          </cell>
        </row>
        <row r="29">
          <cell r="I29">
            <v>56773</v>
          </cell>
          <cell r="J29">
            <v>62833</v>
          </cell>
        </row>
        <row r="30">
          <cell r="I30">
            <v>1889</v>
          </cell>
          <cell r="J30">
            <v>4459</v>
          </cell>
        </row>
        <row r="31">
          <cell r="I31">
            <v>1700</v>
          </cell>
          <cell r="J31">
            <v>1700</v>
          </cell>
        </row>
        <row r="32">
          <cell r="I32">
            <v>129693</v>
          </cell>
          <cell r="J32">
            <v>147330</v>
          </cell>
        </row>
        <row r="34">
          <cell r="I34">
            <v>17373</v>
          </cell>
          <cell r="J34">
            <v>20539</v>
          </cell>
        </row>
        <row r="35">
          <cell r="I35">
            <v>98404</v>
          </cell>
          <cell r="J35">
            <v>68565</v>
          </cell>
        </row>
        <row r="36">
          <cell r="I36">
            <v>115420</v>
          </cell>
          <cell r="J36">
            <v>114512</v>
          </cell>
        </row>
        <row r="37">
          <cell r="I37">
            <v>196618</v>
          </cell>
          <cell r="J37">
            <v>196532</v>
          </cell>
        </row>
        <row r="38">
          <cell r="I38">
            <v>45811</v>
          </cell>
          <cell r="J38">
            <v>46003</v>
          </cell>
        </row>
        <row r="39">
          <cell r="I39">
            <v>31369</v>
          </cell>
          <cell r="J39">
            <v>35343</v>
          </cell>
        </row>
        <row r="40">
          <cell r="I40">
            <v>38047</v>
          </cell>
          <cell r="J40">
            <v>29934</v>
          </cell>
        </row>
        <row r="41">
          <cell r="J41">
            <v>4899158</v>
          </cell>
        </row>
        <row r="42">
          <cell r="I42">
            <v>1782696</v>
          </cell>
          <cell r="J42">
            <v>1758277</v>
          </cell>
        </row>
        <row r="43">
          <cell r="I43">
            <v>5419</v>
          </cell>
          <cell r="J43">
            <v>5105</v>
          </cell>
        </row>
        <row r="44">
          <cell r="I44">
            <v>12014</v>
          </cell>
          <cell r="J44">
            <v>12014</v>
          </cell>
        </row>
        <row r="45">
          <cell r="I45">
            <v>140935</v>
          </cell>
          <cell r="J45">
            <v>131783</v>
          </cell>
        </row>
        <row r="46">
          <cell r="I46">
            <v>83767</v>
          </cell>
          <cell r="J46">
            <v>55185</v>
          </cell>
        </row>
        <row r="48">
          <cell r="I48">
            <v>1782843</v>
          </cell>
          <cell r="J48">
            <v>1859083</v>
          </cell>
        </row>
        <row r="49">
          <cell r="I49">
            <v>156391</v>
          </cell>
          <cell r="J49">
            <v>152314</v>
          </cell>
        </row>
        <row r="50">
          <cell r="I50">
            <v>866326</v>
          </cell>
          <cell r="J50">
            <v>880997</v>
          </cell>
        </row>
        <row r="51">
          <cell r="I51">
            <v>45616</v>
          </cell>
          <cell r="J51">
            <v>44400</v>
          </cell>
        </row>
        <row r="55">
          <cell r="I55">
            <v>5975433</v>
          </cell>
          <cell r="K55">
            <v>5975433</v>
          </cell>
        </row>
        <row r="56">
          <cell r="I56">
            <v>1929098</v>
          </cell>
          <cell r="K56">
            <v>1929098</v>
          </cell>
        </row>
        <row r="57">
          <cell r="I57">
            <v>1084883</v>
          </cell>
          <cell r="K57">
            <v>1934515</v>
          </cell>
        </row>
        <row r="58">
          <cell r="I58">
            <v>-928708</v>
          </cell>
          <cell r="K58">
            <v>-919658</v>
          </cell>
        </row>
        <row r="59">
          <cell r="I59">
            <v>-1055655</v>
          </cell>
          <cell r="K59">
            <v>-1965797</v>
          </cell>
        </row>
        <row r="60">
          <cell r="I60">
            <v>171696</v>
          </cell>
          <cell r="K60">
            <v>0</v>
          </cell>
        </row>
      </sheetData>
      <sheetData sheetId="6"/>
      <sheetData sheetId="7">
        <row r="4">
          <cell r="L4">
            <v>-214942</v>
          </cell>
          <cell r="M4">
            <v>-602829</v>
          </cell>
        </row>
        <row r="5">
          <cell r="L5">
            <v>-40039</v>
          </cell>
          <cell r="M5">
            <v>-148858</v>
          </cell>
        </row>
        <row r="6">
          <cell r="K6">
            <v>12268</v>
          </cell>
          <cell r="M6">
            <v>0</v>
          </cell>
        </row>
        <row r="7">
          <cell r="L7">
            <v>0</v>
          </cell>
        </row>
        <row r="8">
          <cell r="J8">
            <v>-15423</v>
          </cell>
          <cell r="L8">
            <v>-14459</v>
          </cell>
          <cell r="M8">
            <v>-68279</v>
          </cell>
        </row>
        <row r="9">
          <cell r="L9">
            <v>-9037</v>
          </cell>
          <cell r="M9">
            <v>-14998</v>
          </cell>
        </row>
        <row r="10">
          <cell r="L10">
            <v>-5044</v>
          </cell>
          <cell r="M10">
            <v>-8765</v>
          </cell>
        </row>
        <row r="11">
          <cell r="L11">
            <v>123</v>
          </cell>
          <cell r="M11">
            <v>489</v>
          </cell>
        </row>
        <row r="12">
          <cell r="L12">
            <v>-437</v>
          </cell>
          <cell r="M12">
            <v>-1676</v>
          </cell>
        </row>
        <row r="13">
          <cell r="L13">
            <v>-14639</v>
          </cell>
          <cell r="M13">
            <v>-34540</v>
          </cell>
        </row>
        <row r="14">
          <cell r="L14">
            <v>-1074</v>
          </cell>
          <cell r="M14">
            <v>-5966</v>
          </cell>
        </row>
        <row r="15">
          <cell r="L15">
            <v>-101682</v>
          </cell>
          <cell r="M15">
            <v>-397329</v>
          </cell>
        </row>
        <row r="16">
          <cell r="M16">
            <v>0</v>
          </cell>
        </row>
        <row r="17">
          <cell r="L17">
            <v>-463</v>
          </cell>
          <cell r="M17">
            <v>-1827</v>
          </cell>
        </row>
        <row r="18">
          <cell r="L18">
            <v>0</v>
          </cell>
          <cell r="M18">
            <v>0</v>
          </cell>
        </row>
        <row r="19">
          <cell r="L19">
            <v>-4206</v>
          </cell>
          <cell r="M19">
            <v>-4206</v>
          </cell>
        </row>
        <row r="20">
          <cell r="L20">
            <v>0</v>
          </cell>
          <cell r="M20">
            <v>0</v>
          </cell>
        </row>
        <row r="21">
          <cell r="L21">
            <v>0</v>
          </cell>
          <cell r="M21">
            <v>0</v>
          </cell>
        </row>
        <row r="22">
          <cell r="L22">
            <v>0</v>
          </cell>
          <cell r="M22">
            <v>66</v>
          </cell>
        </row>
        <row r="23">
          <cell r="L23">
            <v>137404</v>
          </cell>
          <cell r="M23">
            <v>266644</v>
          </cell>
        </row>
        <row r="24">
          <cell r="L24">
            <v>-16478</v>
          </cell>
          <cell r="M24">
            <v>-63284</v>
          </cell>
        </row>
        <row r="25">
          <cell r="L25">
            <v>7589</v>
          </cell>
          <cell r="M25">
            <v>7589</v>
          </cell>
        </row>
        <row r="26">
          <cell r="L26">
            <v>0</v>
          </cell>
          <cell r="M26">
            <v>0</v>
          </cell>
        </row>
        <row r="27">
          <cell r="J27">
            <v>315</v>
          </cell>
          <cell r="L27">
            <v>63</v>
          </cell>
          <cell r="M27">
            <v>527</v>
          </cell>
        </row>
        <row r="28">
          <cell r="L28">
            <v>0</v>
          </cell>
          <cell r="M28">
            <v>0</v>
          </cell>
        </row>
        <row r="29">
          <cell r="L29">
            <v>0</v>
          </cell>
          <cell r="M29">
            <v>0</v>
          </cell>
        </row>
        <row r="30">
          <cell r="L30">
            <v>-35280</v>
          </cell>
          <cell r="M30">
            <v>-21444</v>
          </cell>
        </row>
        <row r="31">
          <cell r="L31">
            <v>-15547</v>
          </cell>
          <cell r="M31">
            <v>-5836</v>
          </cell>
        </row>
        <row r="32">
          <cell r="L32">
            <v>-328148</v>
          </cell>
        </row>
      </sheetData>
      <sheetData sheetId="8"/>
      <sheetData sheetId="9">
        <row r="9">
          <cell r="C9">
            <v>0.86</v>
          </cell>
          <cell r="D9">
            <v>1.05</v>
          </cell>
          <cell r="E9">
            <v>1.24</v>
          </cell>
          <cell r="F9">
            <v>1.04</v>
          </cell>
          <cell r="G9">
            <v>0.96</v>
          </cell>
          <cell r="H9">
            <v>0.76</v>
          </cell>
          <cell r="I9">
            <v>0.69</v>
          </cell>
          <cell r="J9">
            <v>0.63</v>
          </cell>
          <cell r="K9">
            <v>0.66</v>
          </cell>
          <cell r="L9">
            <v>0.64</v>
          </cell>
          <cell r="M9">
            <v>0.69</v>
          </cell>
          <cell r="N9">
            <v>0.83</v>
          </cell>
          <cell r="O9">
            <v>0.81</v>
          </cell>
        </row>
        <row r="10">
          <cell r="C10">
            <v>998</v>
          </cell>
          <cell r="D10">
            <v>895</v>
          </cell>
          <cell r="E10">
            <v>746</v>
          </cell>
          <cell r="F10">
            <v>729</v>
          </cell>
          <cell r="G10">
            <v>751</v>
          </cell>
          <cell r="H10">
            <v>866</v>
          </cell>
          <cell r="I10">
            <v>956</v>
          </cell>
          <cell r="J10">
            <v>1027</v>
          </cell>
          <cell r="K10">
            <v>1058</v>
          </cell>
          <cell r="L10">
            <v>1033</v>
          </cell>
          <cell r="M10">
            <v>964</v>
          </cell>
          <cell r="N10">
            <v>903</v>
          </cell>
          <cell r="O10">
            <v>910</v>
          </cell>
        </row>
        <row r="11">
          <cell r="C11">
            <v>887</v>
          </cell>
          <cell r="D11">
            <v>950</v>
          </cell>
          <cell r="E11">
            <v>932</v>
          </cell>
          <cell r="F11">
            <v>812</v>
          </cell>
          <cell r="G11">
            <v>783</v>
          </cell>
          <cell r="H11">
            <v>725</v>
          </cell>
          <cell r="I11">
            <v>715</v>
          </cell>
          <cell r="J11">
            <v>703</v>
          </cell>
          <cell r="K11">
            <v>744</v>
          </cell>
          <cell r="L11">
            <v>716</v>
          </cell>
          <cell r="M11">
            <v>715</v>
          </cell>
          <cell r="N11">
            <v>799</v>
          </cell>
          <cell r="O11">
            <v>790</v>
          </cell>
        </row>
        <row r="12">
          <cell r="C12">
            <v>-111</v>
          </cell>
          <cell r="D12">
            <v>55</v>
          </cell>
          <cell r="E12">
            <v>186</v>
          </cell>
          <cell r="F12">
            <v>83</v>
          </cell>
          <cell r="G12">
            <v>32</v>
          </cell>
          <cell r="H12">
            <v>-141</v>
          </cell>
          <cell r="I12">
            <v>-241</v>
          </cell>
          <cell r="J12">
            <v>-324</v>
          </cell>
          <cell r="K12">
            <v>-314</v>
          </cell>
          <cell r="L12">
            <v>-317</v>
          </cell>
          <cell r="M12">
            <v>-249</v>
          </cell>
          <cell r="N12">
            <v>-104</v>
          </cell>
          <cell r="O12">
            <v>-120</v>
          </cell>
        </row>
        <row r="13">
          <cell r="C13">
            <v>1090</v>
          </cell>
          <cell r="D13">
            <v>1096</v>
          </cell>
          <cell r="E13">
            <v>1102</v>
          </cell>
          <cell r="F13">
            <v>1095</v>
          </cell>
          <cell r="G13">
            <v>1150</v>
          </cell>
          <cell r="H13">
            <v>1171</v>
          </cell>
          <cell r="I13">
            <v>1177</v>
          </cell>
          <cell r="J13">
            <v>1018</v>
          </cell>
          <cell r="K13">
            <v>1040</v>
          </cell>
          <cell r="L13">
            <v>1068</v>
          </cell>
          <cell r="M13">
            <v>1067</v>
          </cell>
          <cell r="N13">
            <v>1128</v>
          </cell>
          <cell r="O13">
            <v>1100</v>
          </cell>
        </row>
        <row r="14">
          <cell r="C14">
            <v>203</v>
          </cell>
          <cell r="D14">
            <v>146</v>
          </cell>
          <cell r="E14">
            <v>170</v>
          </cell>
          <cell r="F14">
            <v>283</v>
          </cell>
          <cell r="G14">
            <v>367</v>
          </cell>
          <cell r="H14">
            <v>446</v>
          </cell>
          <cell r="I14">
            <v>462</v>
          </cell>
          <cell r="J14">
            <v>315</v>
          </cell>
          <cell r="K14">
            <v>296</v>
          </cell>
          <cell r="L14">
            <v>352</v>
          </cell>
          <cell r="M14">
            <v>352</v>
          </cell>
          <cell r="N14">
            <v>329</v>
          </cell>
          <cell r="O14">
            <v>310</v>
          </cell>
        </row>
        <row r="15">
          <cell r="C15">
            <v>1090</v>
          </cell>
          <cell r="D15">
            <v>1096</v>
          </cell>
          <cell r="E15">
            <v>1102</v>
          </cell>
          <cell r="F15">
            <v>1095</v>
          </cell>
          <cell r="G15">
            <v>1150</v>
          </cell>
          <cell r="H15">
            <v>1171</v>
          </cell>
          <cell r="I15">
            <v>1177</v>
          </cell>
          <cell r="J15">
            <v>1018</v>
          </cell>
          <cell r="K15">
            <v>1040</v>
          </cell>
          <cell r="L15">
            <v>1068</v>
          </cell>
          <cell r="M15">
            <v>1067</v>
          </cell>
          <cell r="N15">
            <v>1128</v>
          </cell>
          <cell r="O15">
            <v>1100</v>
          </cell>
        </row>
        <row r="16">
          <cell r="C16">
            <v>209</v>
          </cell>
          <cell r="D16">
            <v>153</v>
          </cell>
          <cell r="E16">
            <v>153</v>
          </cell>
          <cell r="F16">
            <v>213</v>
          </cell>
          <cell r="G16">
            <v>212</v>
          </cell>
          <cell r="H16">
            <v>254</v>
          </cell>
          <cell r="I16">
            <v>353</v>
          </cell>
          <cell r="J16">
            <v>353</v>
          </cell>
          <cell r="K16">
            <v>358</v>
          </cell>
          <cell r="L16">
            <v>323</v>
          </cell>
          <cell r="M16">
            <v>323</v>
          </cell>
          <cell r="N16">
            <v>293</v>
          </cell>
          <cell r="O16">
            <v>267</v>
          </cell>
        </row>
        <row r="17">
          <cell r="C17">
            <v>235</v>
          </cell>
          <cell r="D17">
            <v>211</v>
          </cell>
          <cell r="E17">
            <v>211</v>
          </cell>
          <cell r="F17">
            <v>209</v>
          </cell>
          <cell r="G17">
            <v>209</v>
          </cell>
          <cell r="H17">
            <v>203</v>
          </cell>
          <cell r="I17">
            <v>213</v>
          </cell>
          <cell r="J17">
            <v>213</v>
          </cell>
          <cell r="K17">
            <v>212</v>
          </cell>
          <cell r="L17">
            <v>212</v>
          </cell>
          <cell r="M17">
            <v>212</v>
          </cell>
          <cell r="N17">
            <v>213</v>
          </cell>
          <cell r="O17">
            <v>213</v>
          </cell>
        </row>
        <row r="18">
          <cell r="C18">
            <v>1096</v>
          </cell>
          <cell r="D18">
            <v>1103</v>
          </cell>
          <cell r="E18">
            <v>1085</v>
          </cell>
          <cell r="F18">
            <v>1025</v>
          </cell>
          <cell r="G18">
            <v>995</v>
          </cell>
          <cell r="H18">
            <v>979</v>
          </cell>
          <cell r="I18">
            <v>1068</v>
          </cell>
          <cell r="J18">
            <v>1056</v>
          </cell>
          <cell r="K18">
            <v>1102</v>
          </cell>
          <cell r="L18">
            <v>1039</v>
          </cell>
          <cell r="M18">
            <v>1038</v>
          </cell>
          <cell r="N18">
            <v>1092</v>
          </cell>
          <cell r="O18">
            <v>1057</v>
          </cell>
        </row>
        <row r="19">
          <cell r="C19">
            <v>-6</v>
          </cell>
          <cell r="D19">
            <v>-7</v>
          </cell>
          <cell r="E19">
            <v>17</v>
          </cell>
          <cell r="F19">
            <v>70</v>
          </cell>
          <cell r="G19">
            <v>155</v>
          </cell>
          <cell r="H19">
            <v>193</v>
          </cell>
          <cell r="I19">
            <v>109</v>
          </cell>
          <cell r="J19">
            <v>-38</v>
          </cell>
          <cell r="K19">
            <v>-63</v>
          </cell>
          <cell r="L19">
            <v>29</v>
          </cell>
          <cell r="M19">
            <v>29</v>
          </cell>
          <cell r="N19">
            <v>37</v>
          </cell>
          <cell r="O19">
            <v>44</v>
          </cell>
        </row>
        <row r="23">
          <cell r="N23">
            <v>1540</v>
          </cell>
          <cell r="O23">
            <v>1540</v>
          </cell>
        </row>
        <row r="24">
          <cell r="N24">
            <v>87</v>
          </cell>
          <cell r="O24">
            <v>87</v>
          </cell>
        </row>
        <row r="25">
          <cell r="N25">
            <v>28</v>
          </cell>
          <cell r="O25">
            <v>28</v>
          </cell>
        </row>
        <row r="27">
          <cell r="K27">
            <v>887</v>
          </cell>
          <cell r="L27">
            <v>887</v>
          </cell>
          <cell r="M27">
            <v>887</v>
          </cell>
          <cell r="N27">
            <v>887</v>
          </cell>
          <cell r="O27">
            <v>887</v>
          </cell>
        </row>
        <row r="28">
          <cell r="K28">
            <v>48</v>
          </cell>
          <cell r="L28">
            <v>48</v>
          </cell>
          <cell r="M28">
            <v>48</v>
          </cell>
          <cell r="N28">
            <v>48</v>
          </cell>
          <cell r="O28">
            <v>48</v>
          </cell>
        </row>
        <row r="29">
          <cell r="K29">
            <v>13</v>
          </cell>
          <cell r="L29">
            <v>13</v>
          </cell>
          <cell r="M29">
            <v>13</v>
          </cell>
          <cell r="N29">
            <v>13</v>
          </cell>
          <cell r="O29">
            <v>13</v>
          </cell>
        </row>
        <row r="30">
          <cell r="K30">
            <v>0.93899999999999995</v>
          </cell>
          <cell r="L30">
            <v>0.94099999999999995</v>
          </cell>
          <cell r="M30">
            <v>0.94499999999999995</v>
          </cell>
          <cell r="N30">
            <v>0.95</v>
          </cell>
          <cell r="O30">
            <v>0.95699999999999996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Grafico Cascata"/>
      <sheetName val="Controle"/>
      <sheetName val="BP"/>
      <sheetName val="DRE"/>
      <sheetName val="Destaques"/>
      <sheetName val="Prod. de Energia"/>
      <sheetName val="Disponibilidade"/>
      <sheetName val="Portfólio Clientes"/>
      <sheetName val="Perfil Clientes e $ Médio"/>
      <sheetName val="$ Mercado Reg."/>
      <sheetName val="Receita"/>
      <sheetName val="NDF"/>
      <sheetName val="Custos e Despesas"/>
      <sheetName val="Custos_gráfico"/>
      <sheetName val="EBITDA"/>
      <sheetName val="EBITDA_gráficos"/>
      <sheetName val="Res. Financeiro"/>
      <sheetName val="Res. Líquido"/>
      <sheetName val="Endividamento"/>
      <sheetName val="Alavancagem"/>
      <sheetName val="DFC"/>
      <sheetName val="Mercado de Capitais"/>
      <sheetName val="contingência ano vs ano"/>
      <sheetName val="contingência 4T20"/>
      <sheetName val="VIVEST."/>
      <sheetName val="Dividendos"/>
    </sheetNames>
    <sheetDataSet>
      <sheetData sheetId="0"/>
      <sheetData sheetId="1"/>
      <sheetData sheetId="2">
        <row r="29">
          <cell r="M29">
            <v>7475</v>
          </cell>
        </row>
        <row r="30">
          <cell r="J30" t="str">
            <v>Purchase energy for sale</v>
          </cell>
          <cell r="M30">
            <v>76109</v>
          </cell>
        </row>
        <row r="31">
          <cell r="M31">
            <v>18220</v>
          </cell>
        </row>
        <row r="32">
          <cell r="M32">
            <v>1700</v>
          </cell>
        </row>
        <row r="33">
          <cell r="M33">
            <v>95084</v>
          </cell>
        </row>
        <row r="34">
          <cell r="J34" t="str">
            <v>Future energy contracts</v>
          </cell>
          <cell r="M34">
            <v>17336</v>
          </cell>
        </row>
        <row r="35">
          <cell r="M35">
            <v>23387</v>
          </cell>
        </row>
        <row r="36">
          <cell r="M36">
            <v>40721</v>
          </cell>
        </row>
        <row r="37">
          <cell r="M37">
            <v>96003</v>
          </cell>
        </row>
        <row r="38">
          <cell r="M38">
            <v>834540</v>
          </cell>
        </row>
        <row r="39">
          <cell r="M39">
            <v>41307</v>
          </cell>
        </row>
        <row r="40">
          <cell r="M40">
            <v>28426</v>
          </cell>
        </row>
        <row r="41">
          <cell r="M41">
            <v>22907</v>
          </cell>
        </row>
        <row r="43">
          <cell r="J43" t="str">
            <v>Loans, financing and debentures</v>
          </cell>
          <cell r="M43">
            <v>1800854</v>
          </cell>
        </row>
        <row r="44">
          <cell r="M44">
            <v>4788</v>
          </cell>
        </row>
        <row r="45">
          <cell r="E45">
            <v>9141</v>
          </cell>
        </row>
        <row r="46">
          <cell r="E46">
            <v>4108</v>
          </cell>
          <cell r="M46">
            <v>114057</v>
          </cell>
        </row>
        <row r="47">
          <cell r="E47">
            <v>1240</v>
          </cell>
        </row>
        <row r="48">
          <cell r="M48">
            <v>1748257</v>
          </cell>
        </row>
        <row r="49">
          <cell r="M49">
            <v>152749</v>
          </cell>
        </row>
        <row r="50">
          <cell r="M50">
            <v>2412379</v>
          </cell>
        </row>
        <row r="51">
          <cell r="M51">
            <v>47485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Destaques"/>
      <sheetName val="Prod. de Energia"/>
      <sheetName val="Índice de Disp."/>
      <sheetName val="Portfólio Clientes"/>
      <sheetName val="Perfil Clientes e $ Médio"/>
      <sheetName val="$ Mercado Reg."/>
      <sheetName val="Receita"/>
      <sheetName val="Custos_gráfico"/>
      <sheetName val="Custos e Despesas"/>
      <sheetName val="EBITDA"/>
      <sheetName val="EBITDA_gráficos"/>
      <sheetName val="Res. Financeiro"/>
      <sheetName val="Inst. Financeiros"/>
      <sheetName val="Res. Líquido"/>
      <sheetName val="Endividamento"/>
      <sheetName val="DFC"/>
      <sheetName val="Contencioso"/>
      <sheetName val="Mercado de Capitais"/>
      <sheetName val="Alavancagem"/>
      <sheetName val="BP"/>
      <sheetName val="DRE"/>
      <sheetName val="FUNCESP"/>
      <sheetName val="Dividen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6">
          <cell r="E36">
            <v>-137133</v>
          </cell>
        </row>
        <row r="37">
          <cell r="E37">
            <v>-35427</v>
          </cell>
        </row>
        <row r="40">
          <cell r="E40">
            <v>-1230</v>
          </cell>
        </row>
        <row r="41">
          <cell r="E41">
            <v>122</v>
          </cell>
        </row>
        <row r="42">
          <cell r="E42">
            <v>-495</v>
          </cell>
        </row>
        <row r="43">
          <cell r="E43">
            <v>-7401</v>
          </cell>
        </row>
        <row r="44">
          <cell r="E44">
            <v>-1919</v>
          </cell>
        </row>
        <row r="45">
          <cell r="E45">
            <v>-99876</v>
          </cell>
        </row>
        <row r="46">
          <cell r="E46">
            <v>-418</v>
          </cell>
        </row>
        <row r="48">
          <cell r="E48">
            <v>134167</v>
          </cell>
        </row>
        <row r="49">
          <cell r="E49">
            <v>-23643</v>
          </cell>
        </row>
        <row r="50">
          <cell r="E50">
            <v>-2599</v>
          </cell>
        </row>
        <row r="53">
          <cell r="E53">
            <v>3352</v>
          </cell>
        </row>
        <row r="99">
          <cell r="E99">
            <v>-219469</v>
          </cell>
        </row>
        <row r="100">
          <cell r="E100">
            <v>-69358</v>
          </cell>
        </row>
        <row r="101">
          <cell r="E101">
            <v>-35318</v>
          </cell>
        </row>
        <row r="103">
          <cell r="E103">
            <v>-2470</v>
          </cell>
        </row>
        <row r="104">
          <cell r="E104">
            <v>244</v>
          </cell>
        </row>
        <row r="105">
          <cell r="E105">
            <v>-1012</v>
          </cell>
        </row>
        <row r="106">
          <cell r="E106">
            <v>-13587</v>
          </cell>
        </row>
        <row r="107">
          <cell r="E107">
            <v>-4169</v>
          </cell>
        </row>
        <row r="108">
          <cell r="E108">
            <v>-200271</v>
          </cell>
        </row>
        <row r="109">
          <cell r="E109">
            <v>-1081</v>
          </cell>
        </row>
        <row r="110">
          <cell r="E110">
            <v>54</v>
          </cell>
        </row>
        <row r="111">
          <cell r="E111">
            <v>107188</v>
          </cell>
        </row>
        <row r="112">
          <cell r="E112">
            <v>-23643</v>
          </cell>
        </row>
        <row r="113">
          <cell r="E113">
            <v>22241</v>
          </cell>
        </row>
        <row r="114">
          <cell r="E114">
            <v>300</v>
          </cell>
        </row>
        <row r="116">
          <cell r="E116">
            <v>1000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4">
          <cell r="C4">
            <v>287276</v>
          </cell>
        </row>
      </sheetData>
      <sheetData sheetId="17"/>
      <sheetData sheetId="18"/>
      <sheetData sheetId="19"/>
      <sheetData sheetId="20">
        <row r="6">
          <cell r="E6">
            <v>784549</v>
          </cell>
        </row>
      </sheetData>
      <sheetData sheetId="21">
        <row r="5">
          <cell r="J5">
            <v>544905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99F9-EE89-4856-BE72-7159252CC3B2}">
  <dimension ref="S11"/>
  <sheetViews>
    <sheetView showGridLines="0" showRowColHeaders="0" tabSelected="1" zoomScale="70" zoomScaleNormal="70" workbookViewId="0">
      <selection activeCell="B16" sqref="B16:B17"/>
    </sheetView>
  </sheetViews>
  <sheetFormatPr defaultRowHeight="15" x14ac:dyDescent="0.25"/>
  <sheetData>
    <row r="11" spans="19:19" x14ac:dyDescent="0.25">
      <c r="S11" s="1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44D7-9A62-4F00-80C5-A66CC9BCBC64}">
  <dimension ref="B1:M36"/>
  <sheetViews>
    <sheetView showGridLines="0" zoomScaleNormal="100" workbookViewId="0">
      <pane xSplit="2" ySplit="3" topLeftCell="C4" activePane="bottomRight" state="frozen"/>
      <selection activeCell="B16" sqref="B16:B17"/>
      <selection pane="topRight" activeCell="B16" sqref="B16:B17"/>
      <selection pane="bottomLeft" activeCell="B16" sqref="B16:B17"/>
      <selection pane="bottomRight" activeCell="B16" sqref="B16:B17"/>
    </sheetView>
  </sheetViews>
  <sheetFormatPr defaultColWidth="9.140625" defaultRowHeight="14.25" x14ac:dyDescent="0.2"/>
  <cols>
    <col min="1" max="1" width="1.42578125" style="2" customWidth="1"/>
    <col min="2" max="2" width="44" style="2" customWidth="1"/>
    <col min="3" max="3" width="11.5703125" style="3" bestFit="1" customWidth="1"/>
    <col min="4" max="13" width="11.5703125" style="2" bestFit="1" customWidth="1"/>
    <col min="14" max="16384" width="9.140625" style="2"/>
  </cols>
  <sheetData>
    <row r="1" spans="2:13" ht="54.75" customHeight="1" x14ac:dyDescent="0.2"/>
    <row r="2" spans="2:13" ht="8.25" customHeight="1" x14ac:dyDescent="0.2"/>
    <row r="3" spans="2:13" s="6" customFormat="1" ht="15" thickBot="1" x14ac:dyDescent="0.3">
      <c r="B3" s="4" t="s">
        <v>1</v>
      </c>
      <c r="C3" s="5">
        <v>2018</v>
      </c>
      <c r="D3" s="5" t="s">
        <v>2</v>
      </c>
      <c r="E3" s="5" t="s">
        <v>3</v>
      </c>
      <c r="F3" s="5" t="s">
        <v>4</v>
      </c>
      <c r="G3" s="5" t="s">
        <v>5</v>
      </c>
      <c r="H3" s="5">
        <v>2019</v>
      </c>
      <c r="I3" s="5" t="s">
        <v>6</v>
      </c>
      <c r="J3" s="5" t="s">
        <v>7</v>
      </c>
      <c r="K3" s="5" t="s">
        <v>8</v>
      </c>
      <c r="L3" s="5" t="s">
        <v>9</v>
      </c>
      <c r="M3" s="5">
        <v>2020</v>
      </c>
    </row>
    <row r="4" spans="2:13" s="2" customFormat="1" x14ac:dyDescent="0.2">
      <c r="B4" s="7" t="s">
        <v>10</v>
      </c>
      <c r="C4" s="8">
        <v>1927319</v>
      </c>
      <c r="D4" s="8">
        <v>422161</v>
      </c>
      <c r="E4" s="8">
        <v>435104</v>
      </c>
      <c r="F4" s="8">
        <v>476148</v>
      </c>
      <c r="G4" s="8">
        <v>497086</v>
      </c>
      <c r="H4" s="8">
        <v>1830499</v>
      </c>
      <c r="I4" s="8">
        <v>540862</v>
      </c>
      <c r="J4" s="8">
        <f>[1]Resultados!J4</f>
        <v>544905</v>
      </c>
      <c r="K4" s="8">
        <f>[1]Resultados!K4</f>
        <v>536256</v>
      </c>
      <c r="L4" s="8">
        <f>[1]Resultados!L4</f>
        <v>581775</v>
      </c>
      <c r="M4" s="8">
        <f>[1]Resultados!M4</f>
        <v>2203798</v>
      </c>
    </row>
    <row r="5" spans="2:13" s="6" customFormat="1" x14ac:dyDescent="0.25">
      <c r="B5" s="9" t="s">
        <v>11</v>
      </c>
      <c r="C5" s="10">
        <v>788540</v>
      </c>
      <c r="D5" s="10">
        <v>179121</v>
      </c>
      <c r="E5" s="10">
        <v>176733</v>
      </c>
      <c r="F5" s="10">
        <v>216021</v>
      </c>
      <c r="G5" s="10">
        <v>213871</v>
      </c>
      <c r="H5" s="10">
        <v>785746</v>
      </c>
      <c r="I5" s="10">
        <v>207793</v>
      </c>
      <c r="J5" s="10">
        <f>[1]Resultados!J5</f>
        <v>205595</v>
      </c>
      <c r="K5" s="10">
        <f>[1]Resultados!K5</f>
        <v>197185</v>
      </c>
      <c r="L5" s="10">
        <f>[1]Resultados!L5</f>
        <v>223609</v>
      </c>
      <c r="M5" s="10">
        <f>[1]Resultados!M5</f>
        <v>833822</v>
      </c>
    </row>
    <row r="6" spans="2:13" s="6" customFormat="1" ht="13.5" customHeight="1" x14ac:dyDescent="0.25">
      <c r="B6" s="11" t="s">
        <v>12</v>
      </c>
      <c r="C6" s="12">
        <v>552474</v>
      </c>
      <c r="D6" s="12">
        <v>97977</v>
      </c>
      <c r="E6" s="12">
        <v>116787</v>
      </c>
      <c r="F6" s="12">
        <v>129988</v>
      </c>
      <c r="G6" s="12">
        <v>142908</v>
      </c>
      <c r="H6" s="12">
        <v>487660</v>
      </c>
      <c r="I6" s="12">
        <v>199300</v>
      </c>
      <c r="J6" s="13">
        <f>[1]Resultados!J6</f>
        <v>240634</v>
      </c>
      <c r="K6" s="13">
        <f>[1]Resultados!K6</f>
        <v>210665</v>
      </c>
      <c r="L6" s="13">
        <f>[1]Resultados!L6</f>
        <v>201320</v>
      </c>
      <c r="M6" s="13">
        <f>[1]Resultados!M6</f>
        <v>810435</v>
      </c>
    </row>
    <row r="7" spans="2:13" s="6" customFormat="1" ht="13.5" customHeight="1" x14ac:dyDescent="0.25">
      <c r="B7" s="11" t="s">
        <v>13</v>
      </c>
      <c r="C7" s="12"/>
      <c r="D7" s="12"/>
      <c r="E7" s="12"/>
      <c r="F7" s="12"/>
      <c r="G7" s="12"/>
      <c r="H7" s="12"/>
      <c r="I7" s="12"/>
      <c r="J7" s="13"/>
      <c r="K7" s="13"/>
      <c r="L7" s="13">
        <f>[1]Resultados!L7</f>
        <v>43351</v>
      </c>
      <c r="M7" s="13">
        <f>[1]Resultados!M7</f>
        <v>112152</v>
      </c>
    </row>
    <row r="8" spans="2:13" s="6" customFormat="1" x14ac:dyDescent="0.25">
      <c r="B8" s="9" t="s">
        <v>14</v>
      </c>
      <c r="C8" s="10">
        <v>463076</v>
      </c>
      <c r="D8" s="10">
        <v>120885</v>
      </c>
      <c r="E8" s="10">
        <v>115453</v>
      </c>
      <c r="F8" s="10">
        <v>119047</v>
      </c>
      <c r="G8" s="10">
        <v>126203</v>
      </c>
      <c r="H8" s="10">
        <v>481588</v>
      </c>
      <c r="I8" s="10">
        <v>126777</v>
      </c>
      <c r="J8" s="10">
        <f>[1]Resultados!J8</f>
        <v>120562</v>
      </c>
      <c r="K8" s="10">
        <f>[1]Resultados!K8</f>
        <v>28191</v>
      </c>
      <c r="L8" s="10">
        <f>[1]Resultados!L8</f>
        <v>129510</v>
      </c>
      <c r="M8" s="10">
        <f>[1]Resultados!M8</f>
        <v>498445</v>
      </c>
    </row>
    <row r="9" spans="2:13" s="6" customFormat="1" x14ac:dyDescent="0.25">
      <c r="B9" s="14" t="s">
        <v>15</v>
      </c>
      <c r="C9" s="12">
        <v>120648</v>
      </c>
      <c r="D9" s="12">
        <v>23547</v>
      </c>
      <c r="E9" s="12">
        <v>25483</v>
      </c>
      <c r="F9" s="12">
        <v>10438</v>
      </c>
      <c r="G9" s="12">
        <v>12767</v>
      </c>
      <c r="H9" s="12">
        <v>72235</v>
      </c>
      <c r="I9" s="12">
        <v>15882</v>
      </c>
      <c r="J9" s="13">
        <f>[1]Resultados!J9</f>
        <v>6129</v>
      </c>
      <c r="K9" s="13">
        <f>[1]Resultados!K9</f>
        <v>121596</v>
      </c>
      <c r="L9" s="13">
        <f>[1]Resultados!L9</f>
        <v>17151</v>
      </c>
      <c r="M9" s="13">
        <f>[1]Resultados!M9</f>
        <v>55296</v>
      </c>
    </row>
    <row r="10" spans="2:13" s="6" customFormat="1" x14ac:dyDescent="0.25">
      <c r="B10" s="9" t="s">
        <v>16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-9637</v>
      </c>
      <c r="J10" s="10">
        <f>[1]Resultados!J10</f>
        <v>-28611</v>
      </c>
      <c r="K10" s="10">
        <f>[1]Resultados!K10</f>
        <v>16134</v>
      </c>
      <c r="L10" s="10">
        <f>[1]Resultados!L10</f>
        <v>-36737</v>
      </c>
      <c r="M10" s="10">
        <f>[1]Resultados!M10</f>
        <v>-116295</v>
      </c>
    </row>
    <row r="11" spans="2:13" s="6" customFormat="1" x14ac:dyDescent="0.25">
      <c r="B11" s="15" t="s">
        <v>17</v>
      </c>
      <c r="C11" s="10"/>
      <c r="D11" s="10"/>
      <c r="E11" s="10"/>
      <c r="F11" s="10"/>
      <c r="G11" s="10"/>
      <c r="H11" s="10"/>
      <c r="I11" s="10"/>
      <c r="J11" s="10"/>
      <c r="K11" s="10"/>
      <c r="L11" s="10">
        <f>[1]Resultados!L11</f>
        <v>2866</v>
      </c>
      <c r="M11" s="10">
        <f>[1]Resultados!M11</f>
        <v>7190</v>
      </c>
    </row>
    <row r="12" spans="2:13" s="6" customFormat="1" x14ac:dyDescent="0.25">
      <c r="B12" s="14" t="s">
        <v>18</v>
      </c>
      <c r="C12" s="12">
        <v>2581</v>
      </c>
      <c r="D12" s="12">
        <v>631</v>
      </c>
      <c r="E12" s="12">
        <v>648</v>
      </c>
      <c r="F12" s="12">
        <v>654</v>
      </c>
      <c r="G12" s="12">
        <v>1337</v>
      </c>
      <c r="H12" s="12">
        <v>3270</v>
      </c>
      <c r="I12" s="12">
        <v>747</v>
      </c>
      <c r="J12" s="13">
        <f>[1]Resultados!J12</f>
        <v>596</v>
      </c>
      <c r="K12" s="13">
        <f>[1]Resultados!K12</f>
        <v>-41310</v>
      </c>
      <c r="L12" s="13">
        <f>[1]Resultados!L12</f>
        <v>705</v>
      </c>
      <c r="M12" s="13">
        <f>[1]Resultados!M12</f>
        <v>2753</v>
      </c>
    </row>
    <row r="13" spans="2:13" s="18" customFormat="1" x14ac:dyDescent="0.25">
      <c r="B13" s="16" t="s">
        <v>19</v>
      </c>
      <c r="C13" s="17">
        <v>-293209</v>
      </c>
      <c r="D13" s="17">
        <v>-66543</v>
      </c>
      <c r="E13" s="17">
        <v>-66727</v>
      </c>
      <c r="F13" s="17">
        <v>-61682</v>
      </c>
      <c r="G13" s="17">
        <v>-64251</v>
      </c>
      <c r="H13" s="17">
        <v>-259203</v>
      </c>
      <c r="I13" s="17">
        <v>-80322</v>
      </c>
      <c r="J13" s="17">
        <f>[1]Resultados!J13</f>
        <v>-59373</v>
      </c>
      <c r="K13" s="17">
        <f>[1]Resultados!K13</f>
        <v>-65729</v>
      </c>
      <c r="L13" s="17">
        <f>[1]Resultados!L13</f>
        <v>-81126</v>
      </c>
      <c r="M13" s="17">
        <f>[1]Resultados!M13</f>
        <v>-286550</v>
      </c>
    </row>
    <row r="14" spans="2:13" s="6" customFormat="1" x14ac:dyDescent="0.25">
      <c r="B14" s="14" t="s">
        <v>20</v>
      </c>
      <c r="C14" s="13">
        <v>-54714</v>
      </c>
      <c r="D14" s="13">
        <v>-12308</v>
      </c>
      <c r="E14" s="13">
        <v>-12309</v>
      </c>
      <c r="F14" s="13">
        <v>-843</v>
      </c>
      <c r="G14" s="13">
        <v>-844</v>
      </c>
      <c r="H14" s="13">
        <v>-26304</v>
      </c>
      <c r="I14" s="13">
        <v>-843</v>
      </c>
      <c r="J14" s="13">
        <f>[1]Resultados!J14</f>
        <v>-844</v>
      </c>
      <c r="K14" s="13">
        <f>[1]Resultados!K14</f>
        <v>-223</v>
      </c>
      <c r="L14" s="13">
        <f>[1]Resultados!L14</f>
        <v>-669</v>
      </c>
      <c r="M14" s="13">
        <f>[1]Resultados!M14</f>
        <v>-2579</v>
      </c>
    </row>
    <row r="15" spans="2:13" s="6" customFormat="1" x14ac:dyDescent="0.25">
      <c r="B15" s="9" t="s">
        <v>21</v>
      </c>
      <c r="C15" s="10">
        <v>-16319</v>
      </c>
      <c r="D15" s="10">
        <v>-3551</v>
      </c>
      <c r="E15" s="10">
        <v>-3678</v>
      </c>
      <c r="F15" s="10">
        <v>-4164</v>
      </c>
      <c r="G15" s="10">
        <v>-4238</v>
      </c>
      <c r="H15" s="10">
        <v>-15631</v>
      </c>
      <c r="I15" s="10">
        <v>-3933</v>
      </c>
      <c r="J15" s="10">
        <f>[1]Resultados!J15</f>
        <v>-4011</v>
      </c>
      <c r="K15" s="10">
        <f>[1]Resultados!K15</f>
        <v>-2349</v>
      </c>
      <c r="L15" s="10">
        <f>[1]Resultados!L15</f>
        <v>-4805</v>
      </c>
      <c r="M15" s="10">
        <f>[1]Resultados!M15</f>
        <v>-15098</v>
      </c>
    </row>
    <row r="16" spans="2:13" s="6" customFormat="1" x14ac:dyDescent="0.25">
      <c r="B16" s="14" t="s">
        <v>22</v>
      </c>
      <c r="C16" s="13">
        <v>-132</v>
      </c>
      <c r="D16" s="13">
        <v>-34</v>
      </c>
      <c r="E16" s="13">
        <v>-35</v>
      </c>
      <c r="F16" s="13">
        <v>-32</v>
      </c>
      <c r="G16" s="13">
        <v>-19</v>
      </c>
      <c r="H16" s="13">
        <v>-120</v>
      </c>
      <c r="I16" s="13">
        <v>-23</v>
      </c>
      <c r="J16" s="13">
        <f>[1]Resultados!J16</f>
        <v>-21</v>
      </c>
      <c r="K16" s="13">
        <f>[1]Resultados!K16</f>
        <v>-21</v>
      </c>
      <c r="L16" s="13">
        <f>[1]Resultados!L16</f>
        <v>-19</v>
      </c>
      <c r="M16" s="13">
        <f>[1]Resultados!M16</f>
        <v>-84</v>
      </c>
    </row>
    <row r="17" spans="2:13" s="6" customFormat="1" x14ac:dyDescent="0.25">
      <c r="B17" s="9" t="s">
        <v>23</v>
      </c>
      <c r="C17" s="10">
        <v>-140460</v>
      </c>
      <c r="D17" s="10">
        <v>-30612</v>
      </c>
      <c r="E17" s="10">
        <v>-31791</v>
      </c>
      <c r="F17" s="10">
        <v>-35583</v>
      </c>
      <c r="G17" s="10">
        <v>-37046</v>
      </c>
      <c r="H17" s="10">
        <v>-135032</v>
      </c>
      <c r="I17" s="10">
        <v>-49986</v>
      </c>
      <c r="J17" s="10">
        <f>[1]Resultados!J17</f>
        <v>-34115</v>
      </c>
      <c r="K17" s="10">
        <f>[1]Resultados!K17</f>
        <v>-43495</v>
      </c>
      <c r="L17" s="10">
        <f>[1]Resultados!L17</f>
        <v>-46974</v>
      </c>
      <c r="M17" s="10">
        <f>[1]Resultados!M17</f>
        <v>-174570</v>
      </c>
    </row>
    <row r="18" spans="2:13" s="6" customFormat="1" x14ac:dyDescent="0.25">
      <c r="B18" s="14" t="s">
        <v>24</v>
      </c>
      <c r="C18" s="13">
        <v>-30493</v>
      </c>
      <c r="D18" s="13">
        <v>-6646</v>
      </c>
      <c r="E18" s="13">
        <v>-6901</v>
      </c>
      <c r="F18" s="13">
        <v>-7726</v>
      </c>
      <c r="G18" s="13">
        <v>-8043</v>
      </c>
      <c r="H18" s="13">
        <v>-29316</v>
      </c>
      <c r="I18" s="13">
        <v>-10852</v>
      </c>
      <c r="J18" s="13">
        <f>[1]Resultados!J18</f>
        <v>-7407</v>
      </c>
      <c r="K18" s="13">
        <f>[1]Resultados!K18</f>
        <v>-9443</v>
      </c>
      <c r="L18" s="13">
        <f>[1]Resultados!L18</f>
        <v>-10198</v>
      </c>
      <c r="M18" s="13">
        <f>[1]Resultados!M18</f>
        <v>-37900</v>
      </c>
    </row>
    <row r="19" spans="2:13" s="2" customFormat="1" x14ac:dyDescent="0.2">
      <c r="B19" s="9" t="s">
        <v>25</v>
      </c>
      <c r="C19" s="10">
        <v>-48063</v>
      </c>
      <c r="D19" s="10">
        <v>-12608</v>
      </c>
      <c r="E19" s="10">
        <v>-11229</v>
      </c>
      <c r="F19" s="10">
        <v>-12119</v>
      </c>
      <c r="G19" s="10">
        <v>-12845</v>
      </c>
      <c r="H19" s="10">
        <v>-48801</v>
      </c>
      <c r="I19" s="10">
        <v>-13456</v>
      </c>
      <c r="J19" s="10">
        <f>[1]Resultados!J19</f>
        <v>-11765</v>
      </c>
      <c r="K19" s="10">
        <f>[1]Resultados!K19</f>
        <v>-9294</v>
      </c>
      <c r="L19" s="10">
        <f>[1]Resultados!L19</f>
        <v>-16874</v>
      </c>
      <c r="M19" s="10">
        <f>[1]Resultados!M19</f>
        <v>-51389</v>
      </c>
    </row>
    <row r="20" spans="2:13" s="6" customFormat="1" x14ac:dyDescent="0.25">
      <c r="B20" s="14" t="s">
        <v>26</v>
      </c>
      <c r="C20" s="13">
        <v>-3028</v>
      </c>
      <c r="D20" s="13">
        <v>-784</v>
      </c>
      <c r="E20" s="13">
        <v>-784</v>
      </c>
      <c r="F20" s="13">
        <v>-1215</v>
      </c>
      <c r="G20" s="13">
        <v>-1216</v>
      </c>
      <c r="H20" s="13">
        <v>-3999</v>
      </c>
      <c r="I20" s="13">
        <v>-1229</v>
      </c>
      <c r="J20" s="13">
        <f>[1]Resultados!J20</f>
        <v>-1210</v>
      </c>
      <c r="K20" s="13">
        <f>[1]Resultados!K20</f>
        <v>-904</v>
      </c>
      <c r="L20" s="13">
        <f>[1]Resultados!L20</f>
        <v>-1587</v>
      </c>
      <c r="M20" s="13">
        <f>[1]Resultados!M20</f>
        <v>-4930</v>
      </c>
    </row>
    <row r="21" spans="2:13" s="18" customFormat="1" x14ac:dyDescent="0.25">
      <c r="B21" s="16" t="s">
        <v>27</v>
      </c>
      <c r="C21" s="17">
        <v>1634110</v>
      </c>
      <c r="D21" s="17">
        <v>355618</v>
      </c>
      <c r="E21" s="17">
        <v>368377</v>
      </c>
      <c r="F21" s="17">
        <v>414466</v>
      </c>
      <c r="G21" s="17">
        <v>432835</v>
      </c>
      <c r="H21" s="17">
        <v>1571296</v>
      </c>
      <c r="I21" s="17">
        <v>460540</v>
      </c>
      <c r="J21" s="17">
        <f>[1]Resultados!J21</f>
        <v>485532</v>
      </c>
      <c r="K21" s="17">
        <f>[1]Resultados!K21</f>
        <v>470527</v>
      </c>
      <c r="L21" s="17">
        <f>[1]Resultados!L21</f>
        <v>500649</v>
      </c>
      <c r="M21" s="17">
        <f>[1]Resultados!M21</f>
        <v>1917248</v>
      </c>
    </row>
    <row r="22" spans="2:13" s="6" customFormat="1" x14ac:dyDescent="0.25">
      <c r="B22" s="14" t="s">
        <v>28</v>
      </c>
      <c r="C22" s="13">
        <v>-1232279</v>
      </c>
      <c r="D22" s="13">
        <v>-349882</v>
      </c>
      <c r="E22" s="13">
        <v>-105219</v>
      </c>
      <c r="F22" s="13">
        <v>-258322</v>
      </c>
      <c r="G22" s="13">
        <v>-272064</v>
      </c>
      <c r="H22" s="13">
        <v>-1092015</v>
      </c>
      <c r="I22" s="13">
        <v>-226335</v>
      </c>
      <c r="J22" s="13">
        <f>[1]Resultados!J22</f>
        <v>-281056</v>
      </c>
      <c r="K22" s="13">
        <f>[1]Resultados!K22</f>
        <v>-312967</v>
      </c>
      <c r="L22" s="13">
        <f>[1]Resultados!L22</f>
        <v>-369284</v>
      </c>
      <c r="M22" s="13">
        <f>[1]Resultados!M22</f>
        <v>-1189642</v>
      </c>
    </row>
    <row r="23" spans="2:13" s="18" customFormat="1" x14ac:dyDescent="0.25">
      <c r="B23" s="16" t="s">
        <v>29</v>
      </c>
      <c r="C23" s="17">
        <v>401831</v>
      </c>
      <c r="D23" s="17">
        <v>5736</v>
      </c>
      <c r="E23" s="17">
        <v>156630</v>
      </c>
      <c r="F23" s="17">
        <v>156144</v>
      </c>
      <c r="G23" s="17">
        <v>160771</v>
      </c>
      <c r="H23" s="17">
        <v>479281</v>
      </c>
      <c r="I23" s="17">
        <v>234205</v>
      </c>
      <c r="J23" s="17">
        <f>[1]Resultados!J23</f>
        <v>204476</v>
      </c>
      <c r="K23" s="17">
        <f>[1]Resultados!K23</f>
        <v>157560</v>
      </c>
      <c r="L23" s="17">
        <f>[1]Resultados!L23</f>
        <v>131365</v>
      </c>
      <c r="M23" s="17">
        <f>[1]Resultados!M23</f>
        <v>727606</v>
      </c>
    </row>
    <row r="24" spans="2:13" s="6" customFormat="1" x14ac:dyDescent="0.25">
      <c r="B24" s="14" t="s">
        <v>30</v>
      </c>
      <c r="C24" s="13">
        <v>257322</v>
      </c>
      <c r="D24" s="13">
        <v>-108846</v>
      </c>
      <c r="E24" s="13">
        <v>-56506</v>
      </c>
      <c r="F24" s="13">
        <v>-29028</v>
      </c>
      <c r="G24" s="13">
        <v>198505</v>
      </c>
      <c r="H24" s="13">
        <v>4125</v>
      </c>
      <c r="I24" s="13">
        <v>-25408</v>
      </c>
      <c r="J24" s="13">
        <f>[1]Resultados!J24</f>
        <v>93448</v>
      </c>
      <c r="K24" s="13">
        <f>[1]Resultados!K24</f>
        <v>157560</v>
      </c>
      <c r="L24" s="13">
        <f>[1]Resultados!L24</f>
        <v>41136</v>
      </c>
      <c r="M24" s="13">
        <f>[1]Resultados!M24</f>
        <v>85120</v>
      </c>
    </row>
    <row r="25" spans="2:13" s="18" customFormat="1" x14ac:dyDescent="0.25">
      <c r="B25" s="16" t="s">
        <v>31</v>
      </c>
      <c r="C25" s="17">
        <v>659153</v>
      </c>
      <c r="D25" s="17">
        <v>-103110</v>
      </c>
      <c r="E25" s="17">
        <v>100124</v>
      </c>
      <c r="F25" s="17">
        <v>127116</v>
      </c>
      <c r="G25" s="17">
        <v>359276</v>
      </c>
      <c r="H25" s="17">
        <v>483406</v>
      </c>
      <c r="I25" s="17">
        <v>208797</v>
      </c>
      <c r="J25" s="17">
        <f>[1]Resultados!J25</f>
        <v>297924</v>
      </c>
      <c r="K25" s="17">
        <f>[1]Resultados!K25</f>
        <v>133504</v>
      </c>
      <c r="L25" s="17">
        <f>[1]Resultados!L25</f>
        <v>172501</v>
      </c>
      <c r="M25" s="17">
        <f>[1]Resultados!M25</f>
        <v>812726</v>
      </c>
    </row>
    <row r="26" spans="2:13" s="6" customFormat="1" x14ac:dyDescent="0.25">
      <c r="B26" s="14" t="s">
        <v>32</v>
      </c>
      <c r="C26" s="13">
        <v>75704</v>
      </c>
      <c r="D26" s="13">
        <v>33102</v>
      </c>
      <c r="E26" s="13">
        <v>26567</v>
      </c>
      <c r="F26" s="13">
        <v>9085</v>
      </c>
      <c r="G26" s="13">
        <v>11086</v>
      </c>
      <c r="H26" s="13">
        <v>74259</v>
      </c>
      <c r="I26" s="13">
        <v>10513</v>
      </c>
      <c r="J26" s="13">
        <f>[1]Resultados!J26</f>
        <v>7941</v>
      </c>
      <c r="K26" s="13">
        <f>[1]Resultados!K26</f>
        <v>6550</v>
      </c>
      <c r="L26" s="13">
        <f>[1]Resultados!L26</f>
        <v>4738</v>
      </c>
      <c r="M26" s="13">
        <f>[1]Resultados!M26</f>
        <v>29742</v>
      </c>
    </row>
    <row r="27" spans="2:13" s="6" customFormat="1" x14ac:dyDescent="0.25">
      <c r="B27" s="9" t="s">
        <v>33</v>
      </c>
      <c r="C27" s="10">
        <v>-398207</v>
      </c>
      <c r="D27" s="10">
        <v>-85444</v>
      </c>
      <c r="E27" s="10">
        <v>-126541</v>
      </c>
      <c r="F27" s="10">
        <v>-138940</v>
      </c>
      <c r="G27" s="10">
        <v>-70900</v>
      </c>
      <c r="H27" s="10">
        <v>-418504</v>
      </c>
      <c r="I27" s="10">
        <v>-119723</v>
      </c>
      <c r="J27" s="10">
        <f>[1]Resultados!J27</f>
        <v>-102267</v>
      </c>
      <c r="K27" s="10">
        <f>[1]Resultados!K27</f>
        <v>-188223</v>
      </c>
      <c r="L27" s="10">
        <f>[1]Resultados!L27</f>
        <v>-175457</v>
      </c>
      <c r="M27" s="10">
        <f>[1]Resultados!M27</f>
        <v>-585670</v>
      </c>
    </row>
    <row r="28" spans="2:13" s="6" customFormat="1" x14ac:dyDescent="0.25">
      <c r="B28" s="14" t="s">
        <v>34</v>
      </c>
      <c r="C28" s="13">
        <v>-52364</v>
      </c>
      <c r="D28" s="13">
        <v>680</v>
      </c>
      <c r="E28" s="13">
        <v>0</v>
      </c>
      <c r="F28" s="13">
        <v>-6068</v>
      </c>
      <c r="G28" s="13">
        <v>319</v>
      </c>
      <c r="H28" s="13">
        <v>-2809</v>
      </c>
      <c r="I28" s="13">
        <v>0</v>
      </c>
      <c r="J28" s="13">
        <f>[1]Resultados!J28</f>
        <v>0</v>
      </c>
      <c r="K28" s="13">
        <f>[1]Resultados!K28</f>
        <v>0</v>
      </c>
      <c r="L28" s="13">
        <f>[1]Resultados!L28</f>
        <v>0</v>
      </c>
      <c r="M28" s="13">
        <f>[1]Resultados!M28</f>
        <v>0</v>
      </c>
    </row>
    <row r="29" spans="2:13" s="18" customFormat="1" x14ac:dyDescent="0.25">
      <c r="B29" s="16" t="s">
        <v>35</v>
      </c>
      <c r="C29" s="17">
        <v>-374867</v>
      </c>
      <c r="D29" s="17">
        <v>-51662</v>
      </c>
      <c r="E29" s="17">
        <v>-99974</v>
      </c>
      <c r="F29" s="17">
        <v>-135923</v>
      </c>
      <c r="G29" s="17">
        <v>-59495</v>
      </c>
      <c r="H29" s="17">
        <v>-347054</v>
      </c>
      <c r="I29" s="17">
        <v>-109210</v>
      </c>
      <c r="J29" s="17">
        <f>[1]Resultados!J29</f>
        <v>-94326</v>
      </c>
      <c r="K29" s="17">
        <f>[1]Resultados!K29</f>
        <v>-181673</v>
      </c>
      <c r="L29" s="17">
        <f>[1]Resultados!L29</f>
        <v>-170719</v>
      </c>
      <c r="M29" s="17">
        <f>[1]Resultados!M29</f>
        <v>-555928</v>
      </c>
    </row>
    <row r="30" spans="2:13" s="6" customFormat="1" x14ac:dyDescent="0.25">
      <c r="B30" s="14" t="s">
        <v>36</v>
      </c>
      <c r="C30" s="13">
        <v>284286</v>
      </c>
      <c r="D30" s="13">
        <v>-154772</v>
      </c>
      <c r="E30" s="13">
        <v>150</v>
      </c>
      <c r="F30" s="13">
        <v>-8807</v>
      </c>
      <c r="G30" s="13">
        <v>299781</v>
      </c>
      <c r="H30" s="13">
        <v>136454</v>
      </c>
      <c r="I30" s="13">
        <v>99587</v>
      </c>
      <c r="J30" s="13">
        <f>[1]Resultados!J30</f>
        <v>203598</v>
      </c>
      <c r="K30" s="13">
        <f>[1]Resultados!K30</f>
        <v>-48169</v>
      </c>
      <c r="L30" s="13">
        <f>[1]Resultados!L30</f>
        <v>1782</v>
      </c>
      <c r="M30" s="13">
        <f>[1]Resultados!M30</f>
        <v>256798</v>
      </c>
    </row>
    <row r="31" spans="2:13" s="6" customFormat="1" x14ac:dyDescent="0.25">
      <c r="B31" s="9" t="s">
        <v>37</v>
      </c>
      <c r="C31" s="10">
        <v>10147</v>
      </c>
      <c r="D31" s="10">
        <v>-3471</v>
      </c>
      <c r="E31" s="10">
        <v>-4152</v>
      </c>
      <c r="F31" s="10">
        <v>951</v>
      </c>
      <c r="G31" s="10">
        <v>1033232</v>
      </c>
      <c r="H31" s="10">
        <v>1026560</v>
      </c>
      <c r="I31" s="10">
        <v>-45774</v>
      </c>
      <c r="J31" s="10">
        <f>[1]Resultados!J31</f>
        <v>-65800</v>
      </c>
      <c r="K31" s="10">
        <f>[1]Resultados!K31</f>
        <v>-10356</v>
      </c>
      <c r="L31" s="10">
        <f>[1]Resultados!L31</f>
        <v>1593894</v>
      </c>
      <c r="M31" s="10">
        <f>[1]Resultados!M31</f>
        <v>1471964</v>
      </c>
    </row>
    <row r="32" spans="2:13" s="18" customFormat="1" x14ac:dyDescent="0.25">
      <c r="B32" s="19" t="s">
        <v>38</v>
      </c>
      <c r="C32" s="20">
        <v>294433</v>
      </c>
      <c r="D32" s="20">
        <v>-158243</v>
      </c>
      <c r="E32" s="20">
        <v>-4002</v>
      </c>
      <c r="F32" s="20">
        <v>-7856</v>
      </c>
      <c r="G32" s="20">
        <v>1333013</v>
      </c>
      <c r="H32" s="20">
        <v>1163014</v>
      </c>
      <c r="I32" s="20">
        <v>53813</v>
      </c>
      <c r="J32" s="20">
        <f>[1]Resultados!J32</f>
        <v>137798</v>
      </c>
      <c r="K32" s="20">
        <f>[1]Resultados!K32</f>
        <v>-58525</v>
      </c>
      <c r="L32" s="20">
        <f>[1]Resultados!L32</f>
        <v>1595676</v>
      </c>
      <c r="M32" s="20">
        <f>[1]Resultados!M32</f>
        <v>1728762</v>
      </c>
    </row>
    <row r="33" spans="2:13" s="18" customFormat="1" x14ac:dyDescent="0.25">
      <c r="B33" s="16"/>
      <c r="C33" s="17"/>
      <c r="D33" s="17"/>
      <c r="E33" s="17"/>
      <c r="F33" s="17"/>
      <c r="G33" s="17"/>
      <c r="H33" s="17"/>
      <c r="I33" s="17"/>
      <c r="K33" s="17"/>
      <c r="M33" s="17"/>
    </row>
    <row r="34" spans="2:13" x14ac:dyDescent="0.2">
      <c r="D34" s="21"/>
      <c r="E34" s="21"/>
      <c r="F34" s="21"/>
      <c r="G34" s="21"/>
      <c r="H34" s="21"/>
      <c r="I34" s="21"/>
      <c r="J34" s="21"/>
      <c r="L34" s="21"/>
    </row>
    <row r="35" spans="2:13" x14ac:dyDescent="0.2">
      <c r="B35" s="9"/>
      <c r="C35" s="9"/>
    </row>
    <row r="36" spans="2:13" x14ac:dyDescent="0.2">
      <c r="B36" s="9" t="s">
        <v>39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CC88-FAC6-4052-9DC4-49EC37911C1C}">
  <dimension ref="B1:M19"/>
  <sheetViews>
    <sheetView showGridLines="0" zoomScaleNormal="100" workbookViewId="0">
      <pane xSplit="2" ySplit="3" topLeftCell="C4" activePane="bottomRight" state="frozen"/>
      <selection activeCell="B16" sqref="B16:B17"/>
      <selection pane="topRight" activeCell="B16" sqref="B16:B17"/>
      <selection pane="bottomLeft" activeCell="B16" sqref="B16:B17"/>
      <selection pane="bottomRight" activeCell="B16" sqref="B16:B17"/>
    </sheetView>
  </sheetViews>
  <sheetFormatPr defaultColWidth="9.140625" defaultRowHeight="14.25" x14ac:dyDescent="0.2"/>
  <cols>
    <col min="1" max="1" width="1.42578125" style="2" customWidth="1"/>
    <col min="2" max="2" width="56.42578125" style="2" bestFit="1" customWidth="1"/>
    <col min="3" max="4" width="10.140625" style="2" customWidth="1"/>
    <col min="5" max="6" width="11.5703125" style="2" customWidth="1"/>
    <col min="7" max="7" width="9.85546875" style="2" bestFit="1" customWidth="1"/>
    <col min="8" max="8" width="11.5703125" style="2" bestFit="1" customWidth="1"/>
    <col min="9" max="13" width="10.42578125" style="2" bestFit="1" customWidth="1"/>
    <col min="14" max="16384" width="9.140625" style="2"/>
  </cols>
  <sheetData>
    <row r="1" spans="2:13" ht="54.75" customHeight="1" x14ac:dyDescent="0.2"/>
    <row r="2" spans="2:13" ht="8.25" customHeight="1" x14ac:dyDescent="0.2"/>
    <row r="3" spans="2:13" s="6" customFormat="1" ht="36.75" customHeight="1" thickBot="1" x14ac:dyDescent="0.3">
      <c r="B3" s="4" t="s">
        <v>40</v>
      </c>
      <c r="C3" s="5">
        <v>2018</v>
      </c>
      <c r="D3" s="5" t="s">
        <v>2</v>
      </c>
      <c r="E3" s="5" t="s">
        <v>3</v>
      </c>
      <c r="F3" s="5" t="s">
        <v>4</v>
      </c>
      <c r="G3" s="5" t="s">
        <v>5</v>
      </c>
      <c r="H3" s="5">
        <v>2019</v>
      </c>
      <c r="I3" s="5" t="s">
        <v>6</v>
      </c>
      <c r="J3" s="5" t="s">
        <v>7</v>
      </c>
      <c r="K3" s="5" t="s">
        <v>8</v>
      </c>
      <c r="L3" s="5" t="s">
        <v>9</v>
      </c>
      <c r="M3" s="5">
        <v>2020</v>
      </c>
    </row>
    <row r="4" spans="2:13" s="22" customFormat="1" x14ac:dyDescent="0.2">
      <c r="B4" s="11" t="s">
        <v>41</v>
      </c>
      <c r="C4" s="8">
        <v>502660</v>
      </c>
      <c r="D4" s="8">
        <v>41597</v>
      </c>
      <c r="E4" s="8">
        <v>218592</v>
      </c>
      <c r="F4" s="8">
        <v>234618</v>
      </c>
      <c r="G4" s="20">
        <v>257031</v>
      </c>
      <c r="H4" s="8">
        <v>751839</v>
      </c>
      <c r="I4" s="8">
        <v>336171</v>
      </c>
      <c r="J4" s="8">
        <f>'[1]Fluxo de Caixa '!J4</f>
        <v>287276</v>
      </c>
      <c r="K4" s="8">
        <f>'[1]Fluxo de Caixa '!K4</f>
        <v>235952.12237000006</v>
      </c>
      <c r="L4" s="8">
        <f>'[1]Fluxo de Caixa '!L4</f>
        <v>154705.0139299999</v>
      </c>
      <c r="M4" s="8">
        <f>'[1]Fluxo de Caixa '!M4</f>
        <v>1014104</v>
      </c>
    </row>
    <row r="5" spans="2:13" s="6" customFormat="1" x14ac:dyDescent="0.25">
      <c r="B5" s="9" t="s">
        <v>42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-10662</v>
      </c>
      <c r="J5" s="10">
        <f>'[1]Fluxo de Caixa '!J5</f>
        <v>-21246</v>
      </c>
      <c r="K5" s="10">
        <f>'[1]Fluxo de Caixa '!K5</f>
        <v>-23603</v>
      </c>
      <c r="L5" s="10">
        <f>'[1]Fluxo de Caixa '!L5</f>
        <v>-17035.373383891998</v>
      </c>
      <c r="M5" s="10">
        <f>'[1]Fluxo de Caixa '!M5</f>
        <v>-72546.373383892002</v>
      </c>
    </row>
    <row r="6" spans="2:13" s="6" customFormat="1" x14ac:dyDescent="0.25">
      <c r="B6" s="14" t="s">
        <v>43</v>
      </c>
      <c r="C6" s="13">
        <v>-10547</v>
      </c>
      <c r="D6" s="13">
        <v>-32767</v>
      </c>
      <c r="E6" s="13">
        <v>-20724.415440864599</v>
      </c>
      <c r="F6" s="13">
        <v>-73882</v>
      </c>
      <c r="G6" s="13">
        <v>-43965</v>
      </c>
      <c r="H6" s="13">
        <v>-170371</v>
      </c>
      <c r="I6" s="13">
        <v>-87154.290440000201</v>
      </c>
      <c r="J6" s="13">
        <f>'[1]Fluxo de Caixa '!J6</f>
        <v>50440</v>
      </c>
      <c r="K6" s="13">
        <f>'[1]Fluxo de Caixa '!K6</f>
        <v>-49938.986070000101</v>
      </c>
      <c r="L6" s="13">
        <f>'[1]Fluxo de Caixa '!L6</f>
        <v>-26654.013929999899</v>
      </c>
      <c r="M6" s="13">
        <f>'[1]Fluxo de Caixa '!M6</f>
        <v>-119700</v>
      </c>
    </row>
    <row r="7" spans="2:13" s="6" customFormat="1" x14ac:dyDescent="0.25">
      <c r="B7" s="23" t="s">
        <v>44</v>
      </c>
      <c r="C7" s="10">
        <v>-16089</v>
      </c>
      <c r="D7" s="10">
        <v>-583</v>
      </c>
      <c r="E7" s="10">
        <v>-3046</v>
      </c>
      <c r="F7" s="10">
        <v>-915</v>
      </c>
      <c r="G7" s="10">
        <v>-4544</v>
      </c>
      <c r="H7" s="10">
        <v>-9088</v>
      </c>
      <c r="I7" s="10">
        <v>-2344</v>
      </c>
      <c r="J7" s="10">
        <f>'[1]Fluxo de Caixa '!J7</f>
        <v>-5809</v>
      </c>
      <c r="K7" s="10">
        <f>'[1]Fluxo de Caixa '!K7</f>
        <v>-1940</v>
      </c>
      <c r="L7" s="10">
        <f>'[1]Fluxo de Caixa '!L7</f>
        <v>-5535</v>
      </c>
      <c r="M7" s="10">
        <f>'[1]Fluxo de Caixa '!M7</f>
        <v>-15628</v>
      </c>
    </row>
    <row r="8" spans="2:13" s="6" customFormat="1" x14ac:dyDescent="0.25">
      <c r="B8" s="19" t="s">
        <v>45</v>
      </c>
      <c r="C8" s="13">
        <v>476024</v>
      </c>
      <c r="D8" s="13">
        <v>8247</v>
      </c>
      <c r="E8" s="13">
        <v>194821.5845591354</v>
      </c>
      <c r="F8" s="13">
        <v>159821</v>
      </c>
      <c r="G8" s="13">
        <v>208522</v>
      </c>
      <c r="H8" s="13">
        <v>572380</v>
      </c>
      <c r="I8" s="13">
        <v>236010.70955999981</v>
      </c>
      <c r="J8" s="13">
        <f>'[1]Fluxo de Caixa '!J8</f>
        <v>310661</v>
      </c>
      <c r="K8" s="13">
        <f>'[1]Fluxo de Caixa '!K8</f>
        <v>160470.13629999995</v>
      </c>
      <c r="L8" s="13">
        <f>'[1]Fluxo de Caixa '!L8</f>
        <v>105480.626616108</v>
      </c>
      <c r="M8" s="13">
        <f>'[1]Fluxo de Caixa '!M8</f>
        <v>806229.626616108</v>
      </c>
    </row>
    <row r="9" spans="2:13" s="6" customFormat="1" x14ac:dyDescent="0.25">
      <c r="B9" s="23" t="s">
        <v>46</v>
      </c>
      <c r="C9" s="10">
        <v>1675</v>
      </c>
      <c r="D9" s="10">
        <v>25627</v>
      </c>
      <c r="E9" s="10">
        <v>-51698.762729135356</v>
      </c>
      <c r="F9" s="10">
        <v>6221.5031009639442</v>
      </c>
      <c r="G9" s="10">
        <v>-60988.307840963935</v>
      </c>
      <c r="H9" s="10">
        <v>-80838.804739999992</v>
      </c>
      <c r="I9" s="10">
        <v>6408.3333900000016</v>
      </c>
      <c r="J9" s="10">
        <f>'[1]Fluxo de Caixa '!J9</f>
        <v>-47455</v>
      </c>
      <c r="K9" s="10">
        <f>'[1]Fluxo de Caixa '!K9</f>
        <v>-10137</v>
      </c>
      <c r="L9" s="10">
        <f>'[1]Fluxo de Caixa '!L9</f>
        <v>-5497</v>
      </c>
      <c r="M9" s="10">
        <f>'[1]Fluxo de Caixa '!M9</f>
        <v>-63092</v>
      </c>
    </row>
    <row r="10" spans="2:13" s="6" customFormat="1" x14ac:dyDescent="0.25">
      <c r="B10" s="19" t="s">
        <v>47</v>
      </c>
      <c r="C10" s="13">
        <v>477699</v>
      </c>
      <c r="D10" s="13">
        <v>33874</v>
      </c>
      <c r="E10" s="13">
        <v>143122.82183000003</v>
      </c>
      <c r="F10" s="13">
        <v>166042.50310096395</v>
      </c>
      <c r="G10" s="13">
        <v>147533.69215903606</v>
      </c>
      <c r="H10" s="13">
        <v>491541.19526000001</v>
      </c>
      <c r="I10" s="13">
        <v>242419.04294999983</v>
      </c>
      <c r="J10" s="13">
        <f>'[1]Fluxo de Caixa '!J10</f>
        <v>263206</v>
      </c>
      <c r="K10" s="13">
        <f>'[1]Fluxo de Caixa '!K10</f>
        <v>150333.13629999995</v>
      </c>
      <c r="L10" s="13">
        <f>'[1]Fluxo de Caixa '!L10</f>
        <v>99983.626616107998</v>
      </c>
      <c r="M10" s="13">
        <f>'[1]Fluxo de Caixa '!M10</f>
        <v>743137.626616108</v>
      </c>
    </row>
    <row r="11" spans="2:13" s="6" customFormat="1" x14ac:dyDescent="0.25">
      <c r="B11" s="23" t="s">
        <v>48</v>
      </c>
      <c r="C11" s="10">
        <v>-144826</v>
      </c>
      <c r="D11" s="10">
        <v>-22155</v>
      </c>
      <c r="E11" s="10">
        <v>-57560.821830000001</v>
      </c>
      <c r="F11" s="10">
        <v>-44455.022364617391</v>
      </c>
      <c r="G11" s="10">
        <v>-107706.98705999946</v>
      </c>
      <c r="H11" s="10">
        <v>-229231.35206000006</v>
      </c>
      <c r="I11" s="10">
        <v>-47881.210609999907</v>
      </c>
      <c r="J11" s="10">
        <f>'[1]Fluxo de Caixa '!J11</f>
        <v>-19356</v>
      </c>
      <c r="K11" s="10">
        <f>'[1]Fluxo de Caixa '!K11</f>
        <v>-12359</v>
      </c>
      <c r="L11" s="10">
        <f>'[1]Fluxo de Caixa '!L11</f>
        <v>-62736</v>
      </c>
      <c r="M11" s="10">
        <f>'[1]Fluxo de Caixa '!M11</f>
        <v>-115231</v>
      </c>
    </row>
    <row r="12" spans="2:13" s="6" customFormat="1" x14ac:dyDescent="0.25">
      <c r="B12" s="14" t="s">
        <v>49</v>
      </c>
      <c r="C12" s="13">
        <v>18644</v>
      </c>
      <c r="D12" s="13">
        <v>0</v>
      </c>
      <c r="E12" s="13">
        <v>0</v>
      </c>
      <c r="F12" s="13">
        <v>0</v>
      </c>
      <c r="G12" s="13">
        <v>207012.67005999995</v>
      </c>
      <c r="H12" s="13">
        <v>203701.09584999995</v>
      </c>
      <c r="I12" s="13">
        <v>14297</v>
      </c>
      <c r="J12" s="13">
        <f>'[1]Fluxo de Caixa '!J12</f>
        <v>0</v>
      </c>
      <c r="K12" s="13">
        <f>'[1]Fluxo de Caixa '!K12</f>
        <v>0</v>
      </c>
      <c r="L12" s="13">
        <f>'[1]Fluxo de Caixa '!L12</f>
        <v>0</v>
      </c>
      <c r="M12" s="13">
        <f>'[1]Fluxo de Caixa '!M12</f>
        <v>0</v>
      </c>
    </row>
    <row r="13" spans="2:13" s="6" customFormat="1" x14ac:dyDescent="0.25">
      <c r="B13" s="23" t="s">
        <v>50</v>
      </c>
      <c r="C13" s="10">
        <v>0</v>
      </c>
      <c r="D13" s="10">
        <v>1777982</v>
      </c>
      <c r="E13" s="10">
        <v>0</v>
      </c>
      <c r="F13" s="10">
        <v>0</v>
      </c>
      <c r="G13" s="10">
        <v>0</v>
      </c>
      <c r="H13" s="10">
        <v>1777982</v>
      </c>
      <c r="I13" s="10">
        <v>0</v>
      </c>
      <c r="J13" s="10">
        <f>'[1]Fluxo de Caixa '!J13</f>
        <v>0</v>
      </c>
      <c r="K13" s="10">
        <f>'[1]Fluxo de Caixa '!K13</f>
        <v>1450167</v>
      </c>
      <c r="L13" s="10">
        <f>'[1]Fluxo de Caixa '!L13</f>
        <v>0</v>
      </c>
      <c r="M13" s="10">
        <f>'[1]Fluxo de Caixa '!M13</f>
        <v>1450167</v>
      </c>
    </row>
    <row r="14" spans="2:13" s="6" customFormat="1" x14ac:dyDescent="0.25">
      <c r="B14" s="14" t="s">
        <v>51</v>
      </c>
      <c r="C14" s="13">
        <v>-225594</v>
      </c>
      <c r="D14" s="13">
        <v>-40163</v>
      </c>
      <c r="E14" s="13">
        <v>-84413</v>
      </c>
      <c r="F14" s="13">
        <v>-46428</v>
      </c>
      <c r="G14" s="13">
        <v>-46428</v>
      </c>
      <c r="H14" s="13">
        <v>-217736.09265000001</v>
      </c>
      <c r="I14" s="13">
        <v>-11</v>
      </c>
      <c r="J14" s="13">
        <f>'[1]Fluxo de Caixa '!J14</f>
        <v>-11</v>
      </c>
      <c r="K14" s="13">
        <f>'[1]Fluxo de Caixa '!K14</f>
        <v>-1500011</v>
      </c>
      <c r="L14" s="13">
        <f>'[1]Fluxo de Caixa '!L14</f>
        <v>0</v>
      </c>
      <c r="M14" s="13">
        <f>'[1]Fluxo de Caixa '!M14</f>
        <v>-1500033</v>
      </c>
    </row>
    <row r="15" spans="2:13" s="6" customFormat="1" x14ac:dyDescent="0.25">
      <c r="B15" s="23" t="s">
        <v>52</v>
      </c>
      <c r="C15" s="10">
        <v>0</v>
      </c>
      <c r="D15" s="10">
        <v>0</v>
      </c>
      <c r="E15" s="10">
        <v>-1398703</v>
      </c>
      <c r="F15" s="10">
        <v>0</v>
      </c>
      <c r="G15" s="10">
        <v>0</v>
      </c>
      <c r="H15" s="10">
        <v>-1398702.7281300002</v>
      </c>
      <c r="I15" s="10">
        <v>0</v>
      </c>
      <c r="J15" s="10">
        <f>'[1]Fluxo de Caixa '!J15</f>
        <v>0</v>
      </c>
      <c r="K15" s="10">
        <f>'[1]Fluxo de Caixa '!K15</f>
        <v>0</v>
      </c>
      <c r="L15" s="10">
        <f>'[1]Fluxo de Caixa '!L15</f>
        <v>0</v>
      </c>
      <c r="M15" s="10">
        <f>'[1]Fluxo de Caixa '!M15</f>
        <v>0</v>
      </c>
    </row>
    <row r="16" spans="2:13" s="6" customFormat="1" x14ac:dyDescent="0.25">
      <c r="B16" s="14" t="s">
        <v>53</v>
      </c>
      <c r="C16" s="13">
        <v>-25573</v>
      </c>
      <c r="D16" s="13">
        <v>0</v>
      </c>
      <c r="E16" s="13">
        <v>-297164</v>
      </c>
      <c r="F16" s="13">
        <v>0</v>
      </c>
      <c r="G16" s="13">
        <v>0</v>
      </c>
      <c r="H16" s="13">
        <v>-297164</v>
      </c>
      <c r="I16" s="13">
        <v>-85</v>
      </c>
      <c r="J16" s="13">
        <f>'[1]Fluxo de Caixa '!J16</f>
        <v>-409473</v>
      </c>
      <c r="K16" s="13">
        <f>'[1]Fluxo de Caixa '!K16</f>
        <v>-86</v>
      </c>
      <c r="L16" s="13">
        <f>'[1]Fluxo de Caixa '!L16</f>
        <v>-196457</v>
      </c>
      <c r="M16" s="13">
        <f>'[1]Fluxo de Caixa '!M16</f>
        <v>-606101</v>
      </c>
    </row>
    <row r="17" spans="2:13" s="6" customFormat="1" x14ac:dyDescent="0.25">
      <c r="B17" s="24" t="s">
        <v>54</v>
      </c>
      <c r="C17" s="17">
        <v>100350</v>
      </c>
      <c r="D17" s="17">
        <v>1749538</v>
      </c>
      <c r="E17" s="17">
        <v>-1694718</v>
      </c>
      <c r="F17" s="17">
        <v>75159.480736346566</v>
      </c>
      <c r="G17" s="17">
        <v>200411.37515903654</v>
      </c>
      <c r="H17" s="17">
        <v>330390.11826999998</v>
      </c>
      <c r="I17" s="17">
        <v>208738.83233999991</v>
      </c>
      <c r="J17" s="17">
        <f>'[1]Fluxo de Caixa '!J17</f>
        <v>-165634</v>
      </c>
      <c r="K17" s="17">
        <f>'[1]Fluxo de Caixa '!K17</f>
        <v>88044.136299999896</v>
      </c>
      <c r="L17" s="17">
        <f>'[1]Fluxo de Caixa '!L17</f>
        <v>-159209.373383892</v>
      </c>
      <c r="M17" s="17">
        <f>'[1]Fluxo de Caixa '!M17</f>
        <v>-28060.373383892002</v>
      </c>
    </row>
    <row r="18" spans="2:13" s="6" customFormat="1" x14ac:dyDescent="0.25">
      <c r="B18" s="14" t="s">
        <v>55</v>
      </c>
      <c r="C18" s="13">
        <v>310536</v>
      </c>
      <c r="D18" s="13">
        <v>410886</v>
      </c>
      <c r="E18" s="13">
        <v>2160424</v>
      </c>
      <c r="F18" s="13">
        <v>465706</v>
      </c>
      <c r="G18" s="13">
        <v>540865.48073634657</v>
      </c>
      <c r="H18" s="13">
        <v>540865.48073634657</v>
      </c>
      <c r="I18" s="13">
        <v>741444</v>
      </c>
      <c r="J18" s="13">
        <f>'[1]Fluxo de Caixa '!J18</f>
        <v>950183</v>
      </c>
      <c r="K18" s="13">
        <f>'[1]Fluxo de Caixa '!K18</f>
        <v>784548.8637000001</v>
      </c>
      <c r="L18" s="13">
        <f>'[1]Fluxo de Caixa '!L18</f>
        <v>872593</v>
      </c>
      <c r="M18" s="13">
        <f>'[1]Fluxo de Caixa '!M18</f>
        <v>741444</v>
      </c>
    </row>
    <row r="19" spans="2:13" s="6" customFormat="1" x14ac:dyDescent="0.25">
      <c r="B19" s="23" t="s">
        <v>56</v>
      </c>
      <c r="C19" s="10">
        <v>410886</v>
      </c>
      <c r="D19" s="10">
        <v>2160424</v>
      </c>
      <c r="E19" s="10">
        <v>465706</v>
      </c>
      <c r="F19" s="10">
        <v>540865.48073634657</v>
      </c>
      <c r="G19" s="10">
        <v>741276.85589538305</v>
      </c>
      <c r="H19" s="10">
        <v>741276.85589538305</v>
      </c>
      <c r="I19" s="10">
        <v>950182.83233999996</v>
      </c>
      <c r="J19" s="10">
        <f>'[1]Fluxo de Caixa '!J19</f>
        <v>784549.13139</v>
      </c>
      <c r="K19" s="10">
        <f>'[1]Fluxo de Caixa '!K19</f>
        <v>872593</v>
      </c>
      <c r="L19" s="10">
        <f>'[1]Fluxo de Caixa '!L19</f>
        <v>713384</v>
      </c>
      <c r="M19" s="10">
        <f>'[1]Fluxo de Caixa '!M19</f>
        <v>713384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E19D-50F2-4A7A-A66D-F092455AEDEF}">
  <dimension ref="A1:P64"/>
  <sheetViews>
    <sheetView showGridLines="0" zoomScaleNormal="100" workbookViewId="0">
      <pane xSplit="2" ySplit="3" topLeftCell="C4" activePane="bottomRight" state="frozen"/>
      <selection activeCell="B16" sqref="B16:B17"/>
      <selection pane="topRight" activeCell="B16" sqref="B16:B17"/>
      <selection pane="bottomLeft" activeCell="B16" sqref="B16:B17"/>
      <selection pane="bottomRight" activeCell="B16" sqref="B16:B17"/>
    </sheetView>
  </sheetViews>
  <sheetFormatPr defaultColWidth="9.140625" defaultRowHeight="14.25" x14ac:dyDescent="0.2"/>
  <cols>
    <col min="1" max="1" width="1.42578125" style="2" customWidth="1"/>
    <col min="2" max="2" width="37.7109375" style="2" customWidth="1"/>
    <col min="3" max="4" width="11.5703125" style="2" bestFit="1" customWidth="1"/>
    <col min="5" max="11" width="11.5703125" style="2" customWidth="1"/>
    <col min="12" max="12" width="20" style="2" bestFit="1" customWidth="1"/>
    <col min="13" max="14" width="19.85546875" style="2" bestFit="1" customWidth="1"/>
    <col min="15" max="15" width="21.42578125" style="2" bestFit="1" customWidth="1"/>
    <col min="16" max="16" width="17.5703125" style="2" bestFit="1" customWidth="1"/>
    <col min="17" max="16384" width="9.140625" style="2"/>
  </cols>
  <sheetData>
    <row r="1" spans="2:16" ht="54.75" customHeight="1" x14ac:dyDescent="0.2"/>
    <row r="2" spans="2:16" ht="8.25" customHeight="1" x14ac:dyDescent="0.2"/>
    <row r="3" spans="2:16" s="6" customFormat="1" ht="30.75" customHeight="1" thickBot="1" x14ac:dyDescent="0.3">
      <c r="B3" s="4" t="s">
        <v>57</v>
      </c>
      <c r="C3" s="5">
        <v>2018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2:16" s="22" customFormat="1" x14ac:dyDescent="0.2">
      <c r="B4" s="7" t="s">
        <v>58</v>
      </c>
      <c r="C4" s="25">
        <v>854999</v>
      </c>
      <c r="D4" s="25">
        <v>1071788</v>
      </c>
      <c r="E4" s="25">
        <v>782557</v>
      </c>
      <c r="F4" s="25">
        <v>855064</v>
      </c>
      <c r="G4" s="25">
        <v>1018007</v>
      </c>
      <c r="H4" s="26">
        <v>1325619</v>
      </c>
      <c r="I4" s="26">
        <f t="shared" ref="I4" si="0">SUM(I5:I11)</f>
        <v>1160785</v>
      </c>
      <c r="J4" s="26">
        <f>'[1]Balanço Patrimonial'!J4</f>
        <v>1242959</v>
      </c>
      <c r="K4" s="26">
        <f>'[1]Balanço Patrimonial'!K4</f>
        <v>1118857</v>
      </c>
      <c r="L4" s="27"/>
      <c r="M4" s="27"/>
      <c r="N4" s="27"/>
      <c r="O4" s="27"/>
      <c r="P4" s="27"/>
    </row>
    <row r="5" spans="2:16" s="6" customFormat="1" ht="13.5" customHeight="1" x14ac:dyDescent="0.25">
      <c r="B5" s="9" t="s">
        <v>59</v>
      </c>
      <c r="C5" s="10">
        <v>410886</v>
      </c>
      <c r="D5" s="10">
        <v>741444</v>
      </c>
      <c r="E5" s="10">
        <v>465706</v>
      </c>
      <c r="F5" s="10">
        <v>540865</v>
      </c>
      <c r="G5" s="10">
        <v>690276</v>
      </c>
      <c r="H5" s="10">
        <v>950183</v>
      </c>
      <c r="I5" s="10">
        <f>'[1]Balanço Patrimonial'!I5</f>
        <v>784549</v>
      </c>
      <c r="J5" s="10">
        <f>'[1]Balanço Patrimonial'!J5</f>
        <v>872593</v>
      </c>
      <c r="K5" s="10">
        <f>'[1]Balanço Patrimonial'!K5</f>
        <v>713384</v>
      </c>
    </row>
    <row r="6" spans="2:16" s="6" customFormat="1" x14ac:dyDescent="0.25">
      <c r="B6" s="11" t="s">
        <v>60</v>
      </c>
      <c r="C6" s="28">
        <v>0</v>
      </c>
      <c r="D6" s="28">
        <v>18718</v>
      </c>
      <c r="E6" s="28">
        <v>0</v>
      </c>
      <c r="F6" s="28">
        <v>1344</v>
      </c>
      <c r="G6" s="28">
        <v>18718</v>
      </c>
      <c r="H6" s="28">
        <v>0</v>
      </c>
      <c r="I6" s="28">
        <f>'[1]Balanço Patrimonial'!I6</f>
        <v>0</v>
      </c>
      <c r="J6" s="28">
        <f>'[1]Balanço Patrimonial'!J6</f>
        <v>0</v>
      </c>
      <c r="K6" s="28">
        <f>'[1]Balanço Patrimonial'!K6</f>
        <v>0</v>
      </c>
    </row>
    <row r="7" spans="2:16" s="6" customFormat="1" ht="13.5" customHeight="1" x14ac:dyDescent="0.25">
      <c r="B7" s="9" t="s">
        <v>61</v>
      </c>
      <c r="C7" s="10">
        <v>240802</v>
      </c>
      <c r="D7" s="10">
        <v>198930</v>
      </c>
      <c r="E7" s="10">
        <v>180946</v>
      </c>
      <c r="F7" s="10">
        <v>182662</v>
      </c>
      <c r="G7" s="10">
        <v>198930</v>
      </c>
      <c r="H7" s="10">
        <v>237155</v>
      </c>
      <c r="I7" s="10">
        <f>'[1]Balanço Patrimonial'!I7</f>
        <v>236967</v>
      </c>
      <c r="J7" s="10">
        <f>'[1]Balanço Patrimonial'!J7</f>
        <v>237493</v>
      </c>
      <c r="K7" s="10">
        <f>'[1]Balanço Patrimonial'!K7</f>
        <v>272817</v>
      </c>
    </row>
    <row r="8" spans="2:16" s="6" customFormat="1" x14ac:dyDescent="0.25">
      <c r="B8" s="11" t="s">
        <v>62</v>
      </c>
      <c r="C8" s="28">
        <v>79203</v>
      </c>
      <c r="D8" s="28">
        <v>8357</v>
      </c>
      <c r="E8" s="28">
        <v>36038</v>
      </c>
      <c r="F8" s="28">
        <v>24312</v>
      </c>
      <c r="G8" s="28">
        <v>8357</v>
      </c>
      <c r="H8" s="28">
        <v>18032</v>
      </c>
      <c r="I8" s="28">
        <f>'[1]Balanço Patrimonial'!I8</f>
        <v>20393</v>
      </c>
      <c r="J8" s="28">
        <f>'[1]Balanço Patrimonial'!J8</f>
        <v>24369</v>
      </c>
      <c r="K8" s="28">
        <f>'[1]Balanço Patrimonial'!K8</f>
        <v>61190</v>
      </c>
    </row>
    <row r="9" spans="2:16" s="6" customFormat="1" ht="13.5" customHeight="1" x14ac:dyDescent="0.25">
      <c r="B9" s="9" t="s">
        <v>63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22230</v>
      </c>
      <c r="I9" s="10">
        <f>'[1]Balanço Patrimonial'!I9</f>
        <v>18686</v>
      </c>
      <c r="J9" s="10">
        <f>'[1]Balanço Patrimonial'!J9</f>
        <v>11085</v>
      </c>
      <c r="K9" s="10">
        <f>'[1]Balanço Patrimonial'!K9</f>
        <v>0</v>
      </c>
    </row>
    <row r="10" spans="2:16" s="6" customFormat="1" x14ac:dyDescent="0.25">
      <c r="B10" s="11" t="s">
        <v>64</v>
      </c>
      <c r="C10" s="28">
        <v>15580</v>
      </c>
      <c r="D10" s="28">
        <v>11186</v>
      </c>
      <c r="E10" s="28">
        <v>15021</v>
      </c>
      <c r="F10" s="28">
        <v>17738</v>
      </c>
      <c r="G10" s="28">
        <v>11186</v>
      </c>
      <c r="H10" s="28">
        <v>5486</v>
      </c>
      <c r="I10" s="28">
        <f>'[1]Balanço Patrimonial'!I10</f>
        <v>3955</v>
      </c>
      <c r="J10" s="28">
        <f>'[1]Balanço Patrimonial'!J10</f>
        <v>3134</v>
      </c>
      <c r="K10" s="28">
        <f>'[1]Balanço Patrimonial'!K10</f>
        <v>1957</v>
      </c>
    </row>
    <row r="11" spans="2:16" s="18" customFormat="1" ht="13.5" customHeight="1" x14ac:dyDescent="0.25">
      <c r="B11" s="9" t="s">
        <v>65</v>
      </c>
      <c r="C11" s="10">
        <v>108528</v>
      </c>
      <c r="D11" s="10">
        <v>93153</v>
      </c>
      <c r="E11" s="10">
        <v>84846</v>
      </c>
      <c r="F11" s="10">
        <v>88143</v>
      </c>
      <c r="G11" s="10">
        <v>90540</v>
      </c>
      <c r="H11" s="10">
        <v>92533</v>
      </c>
      <c r="I11" s="10">
        <f>'[1]Balanço Patrimonial'!I11</f>
        <v>96235</v>
      </c>
      <c r="J11" s="10">
        <f>'[1]Balanço Patrimonial'!J11</f>
        <v>94285</v>
      </c>
      <c r="K11" s="10">
        <f>'[1]Balanço Patrimonial'!K11</f>
        <v>69509</v>
      </c>
      <c r="L11" s="29"/>
      <c r="M11" s="29"/>
      <c r="N11" s="29"/>
      <c r="O11" s="29"/>
    </row>
    <row r="12" spans="2:16" s="18" customFormat="1" x14ac:dyDescent="0.25">
      <c r="B12" s="19" t="s">
        <v>66</v>
      </c>
      <c r="C12" s="30">
        <v>9471501</v>
      </c>
      <c r="D12" s="30">
        <v>11857966</v>
      </c>
      <c r="E12" s="30">
        <v>10897515</v>
      </c>
      <c r="F12" s="30">
        <v>10794376</v>
      </c>
      <c r="G12" s="30">
        <v>11909068</v>
      </c>
      <c r="H12" s="30">
        <v>11800971</v>
      </c>
      <c r="I12" s="30">
        <f t="shared" ref="I12" si="1">SUM(I13:I24)</f>
        <v>11635777</v>
      </c>
      <c r="J12" s="30">
        <f>'[1]Balanço Patrimonial'!J12</f>
        <v>11518960</v>
      </c>
      <c r="K12" s="30">
        <f>'[1]Balanço Patrimonial'!K12</f>
        <v>13433007</v>
      </c>
      <c r="L12" s="29"/>
      <c r="M12" s="29"/>
      <c r="N12" s="29"/>
      <c r="O12" s="29"/>
    </row>
    <row r="13" spans="2:16" s="6" customFormat="1" ht="13.5" customHeight="1" x14ac:dyDescent="0.25">
      <c r="B13" s="23" t="s">
        <v>60</v>
      </c>
      <c r="C13" s="31">
        <v>0</v>
      </c>
      <c r="D13" s="31">
        <v>21225</v>
      </c>
      <c r="E13" s="31">
        <v>0</v>
      </c>
      <c r="F13" s="31">
        <v>2563</v>
      </c>
      <c r="G13" s="31">
        <v>21225</v>
      </c>
      <c r="H13" s="31">
        <v>0</v>
      </c>
      <c r="I13" s="31">
        <f>'[1]Balanço Patrimonial'!I13</f>
        <v>0</v>
      </c>
      <c r="J13" s="31">
        <f>'[1]Balanço Patrimonial'!J13</f>
        <v>0</v>
      </c>
      <c r="K13" s="31">
        <f>'[1]Balanço Patrimonial'!K13</f>
        <v>0</v>
      </c>
    </row>
    <row r="14" spans="2:16" s="6" customFormat="1" x14ac:dyDescent="0.25">
      <c r="B14" s="14" t="s">
        <v>63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2610</v>
      </c>
      <c r="I14" s="32">
        <f>'[1]Balanço Patrimonial'!I14</f>
        <v>3555</v>
      </c>
      <c r="J14" s="32">
        <f>'[1]Balanço Patrimonial'!J14</f>
        <v>2751</v>
      </c>
      <c r="K14" s="32">
        <f>'[1]Balanço Patrimonial'!K14</f>
        <v>0</v>
      </c>
    </row>
    <row r="15" spans="2:16" s="6" customFormat="1" ht="13.5" customHeight="1" x14ac:dyDescent="0.25">
      <c r="B15" s="23" t="s">
        <v>67</v>
      </c>
      <c r="C15" s="31">
        <v>536254</v>
      </c>
      <c r="D15" s="31">
        <v>343979</v>
      </c>
      <c r="E15" s="31">
        <v>556114</v>
      </c>
      <c r="F15" s="31">
        <v>545462</v>
      </c>
      <c r="G15" s="31">
        <v>343979</v>
      </c>
      <c r="H15" s="31">
        <v>332187</v>
      </c>
      <c r="I15" s="31">
        <f>'[1]Balanço Patrimonial'!I15</f>
        <v>292940</v>
      </c>
      <c r="J15" s="31">
        <f>'[1]Balanço Patrimonial'!J15</f>
        <v>268739</v>
      </c>
      <c r="K15" s="31">
        <f>'[1]Balanço Patrimonial'!K15</f>
        <v>260496</v>
      </c>
    </row>
    <row r="16" spans="2:16" s="6" customFormat="1" x14ac:dyDescent="0.25">
      <c r="B16" s="14" t="s">
        <v>68</v>
      </c>
      <c r="C16" s="32">
        <v>579226</v>
      </c>
      <c r="D16" s="32">
        <v>1877412</v>
      </c>
      <c r="E16" s="32">
        <v>571603</v>
      </c>
      <c r="F16" s="32">
        <v>571603</v>
      </c>
      <c r="G16" s="32">
        <v>1877412</v>
      </c>
      <c r="H16" s="32">
        <v>1947308</v>
      </c>
      <c r="I16" s="32">
        <f>'[1]Balanço Patrimonial'!I16</f>
        <v>1915075</v>
      </c>
      <c r="J16" s="32">
        <f>'[1]Balanço Patrimonial'!J16</f>
        <v>1920530</v>
      </c>
      <c r="K16" s="32">
        <f>'[1]Balanço Patrimonial'!K16</f>
        <v>3954680</v>
      </c>
    </row>
    <row r="17" spans="2:11" s="6" customFormat="1" ht="13.5" customHeight="1" x14ac:dyDescent="0.25">
      <c r="B17" s="23" t="s">
        <v>69</v>
      </c>
      <c r="C17" s="31">
        <v>4302</v>
      </c>
      <c r="D17" s="31">
        <v>7611</v>
      </c>
      <c r="E17" s="31">
        <v>4713</v>
      </c>
      <c r="F17" s="31">
        <v>5060</v>
      </c>
      <c r="G17" s="31">
        <v>7611</v>
      </c>
      <c r="H17" s="31">
        <v>8584</v>
      </c>
      <c r="I17" s="31">
        <f>'[1]Balanço Patrimonial'!I17</f>
        <v>6170</v>
      </c>
      <c r="J17" s="31">
        <f>'[1]Balanço Patrimonial'!J17</f>
        <v>6041</v>
      </c>
      <c r="K17" s="31">
        <f>'[1]Balanço Patrimonial'!K17</f>
        <v>6023</v>
      </c>
    </row>
    <row r="18" spans="2:11" s="6" customFormat="1" x14ac:dyDescent="0.25">
      <c r="B18" s="14" t="s">
        <v>70</v>
      </c>
      <c r="C18" s="32">
        <v>1949430</v>
      </c>
      <c r="D18" s="32">
        <v>1719390</v>
      </c>
      <c r="E18" s="32">
        <v>1949430</v>
      </c>
      <c r="F18" s="32">
        <v>1949430</v>
      </c>
      <c r="G18" s="32">
        <v>1719390</v>
      </c>
      <c r="H18" s="32">
        <v>1719390</v>
      </c>
      <c r="I18" s="32">
        <f>'[1]Balanço Patrimonial'!I18</f>
        <v>1719390</v>
      </c>
      <c r="J18" s="32">
        <f>'[1]Balanço Patrimonial'!J18</f>
        <v>1719390</v>
      </c>
      <c r="K18" s="32">
        <f>'[1]Balanço Patrimonial'!K18</f>
        <v>1739161</v>
      </c>
    </row>
    <row r="19" spans="2:11" s="6" customFormat="1" ht="13.5" customHeight="1" x14ac:dyDescent="0.25">
      <c r="B19" s="23" t="s">
        <v>71</v>
      </c>
      <c r="C19" s="31">
        <v>0</v>
      </c>
      <c r="D19" s="31">
        <v>0</v>
      </c>
      <c r="E19" s="31">
        <v>0</v>
      </c>
      <c r="F19" s="31">
        <v>1000</v>
      </c>
      <c r="G19" s="31">
        <v>51102</v>
      </c>
      <c r="H19" s="31">
        <v>0</v>
      </c>
      <c r="I19" s="31">
        <f>'[1]Balanço Patrimonial'!I19</f>
        <v>0</v>
      </c>
      <c r="J19" s="31">
        <f>'[1]Balanço Patrimonial'!J19</f>
        <v>0</v>
      </c>
      <c r="K19" s="31">
        <f>'[1]Balanço Patrimonial'!K19</f>
        <v>0</v>
      </c>
    </row>
    <row r="20" spans="2:11" s="6" customFormat="1" x14ac:dyDescent="0.25">
      <c r="B20" s="14" t="s">
        <v>72</v>
      </c>
      <c r="C20" s="32">
        <v>36800</v>
      </c>
      <c r="D20" s="32">
        <v>1575300</v>
      </c>
      <c r="E20" s="32">
        <v>1603567</v>
      </c>
      <c r="F20" s="32">
        <v>1588087</v>
      </c>
      <c r="G20" s="32">
        <v>1575300</v>
      </c>
      <c r="H20" s="32">
        <v>1560881</v>
      </c>
      <c r="I20" s="32">
        <f>'[1]Balanço Patrimonial'!I20</f>
        <v>1548484</v>
      </c>
      <c r="J20" s="32">
        <f>'[1]Balanço Patrimonial'!J20</f>
        <v>1535257</v>
      </c>
      <c r="K20" s="32">
        <f>'[1]Balanço Patrimonial'!K20</f>
        <v>1509895</v>
      </c>
    </row>
    <row r="21" spans="2:11" s="6" customFormat="1" ht="13.5" customHeight="1" x14ac:dyDescent="0.25">
      <c r="B21" s="23" t="s">
        <v>73</v>
      </c>
      <c r="C21" s="31">
        <v>6356617</v>
      </c>
      <c r="D21" s="31">
        <v>6305943</v>
      </c>
      <c r="E21" s="31">
        <v>6202984</v>
      </c>
      <c r="F21" s="31">
        <v>6122386</v>
      </c>
      <c r="G21" s="31">
        <v>6305943</v>
      </c>
      <c r="H21" s="31">
        <v>6222653</v>
      </c>
      <c r="I21" s="31">
        <f>'[1]Balanço Patrimonial'!I21</f>
        <v>6143150</v>
      </c>
      <c r="J21" s="31">
        <f>'[1]Balanço Patrimonial'!J21</f>
        <v>6059584</v>
      </c>
      <c r="K21" s="31">
        <f>'[1]Balanço Patrimonial'!K21</f>
        <v>5956429</v>
      </c>
    </row>
    <row r="22" spans="2:11" s="6" customFormat="1" x14ac:dyDescent="0.25">
      <c r="B22" s="14" t="s">
        <v>74</v>
      </c>
      <c r="C22" s="32">
        <v>0</v>
      </c>
      <c r="D22" s="32">
        <v>7106</v>
      </c>
      <c r="E22" s="32">
        <v>0</v>
      </c>
      <c r="F22" s="32">
        <v>7424</v>
      </c>
      <c r="G22" s="32">
        <v>7106</v>
      </c>
      <c r="H22" s="32">
        <v>7358</v>
      </c>
      <c r="I22" s="32">
        <f>'[1]Balanço Patrimonial'!I22</f>
        <v>7013</v>
      </c>
      <c r="J22" s="32">
        <f>'[1]Balanço Patrimonial'!J22</f>
        <v>6668</v>
      </c>
      <c r="K22" s="32">
        <f>'[1]Balanço Patrimonial'!K22</f>
        <v>6323</v>
      </c>
    </row>
    <row r="23" spans="2:11" s="6" customFormat="1" ht="13.5" customHeight="1" x14ac:dyDescent="0.25">
      <c r="B23" s="23" t="s">
        <v>64</v>
      </c>
      <c r="C23" s="31">
        <v>7511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f>'[1]Balanço Patrimonial'!I23</f>
        <v>0</v>
      </c>
      <c r="J23" s="31">
        <f>'[1]Balanço Patrimonial'!J23</f>
        <v>0</v>
      </c>
      <c r="K23" s="31">
        <f>'[1]Balanço Patrimonial'!K23</f>
        <v>0</v>
      </c>
    </row>
    <row r="24" spans="2:11" s="6" customFormat="1" x14ac:dyDescent="0.25">
      <c r="B24" s="14" t="s">
        <v>65</v>
      </c>
      <c r="C24" s="32">
        <v>1361</v>
      </c>
      <c r="D24" s="32">
        <v>0</v>
      </c>
      <c r="E24" s="32">
        <v>9104</v>
      </c>
      <c r="F24" s="32">
        <v>1361</v>
      </c>
      <c r="G24" s="32">
        <v>0</v>
      </c>
      <c r="H24" s="32">
        <v>0</v>
      </c>
      <c r="I24" s="32">
        <f>'[1]Balanço Patrimonial'!I24</f>
        <v>0</v>
      </c>
      <c r="J24" s="32">
        <f>'[1]Balanço Patrimonial'!J24</f>
        <v>0</v>
      </c>
      <c r="K24" s="32">
        <f>'[1]Balanço Patrimonial'!K24</f>
        <v>0</v>
      </c>
    </row>
    <row r="25" spans="2:11" s="18" customFormat="1" ht="13.5" customHeight="1" x14ac:dyDescent="0.25">
      <c r="B25" s="24" t="s">
        <v>75</v>
      </c>
      <c r="C25" s="33">
        <v>10326500</v>
      </c>
      <c r="D25" s="33">
        <v>12929754</v>
      </c>
      <c r="E25" s="33">
        <v>11680072</v>
      </c>
      <c r="F25" s="33">
        <v>11649440</v>
      </c>
      <c r="G25" s="33">
        <v>12927075</v>
      </c>
      <c r="H25" s="33">
        <v>13126590</v>
      </c>
      <c r="I25" s="33">
        <f t="shared" ref="I25" si="2">SUM(I12,I4)</f>
        <v>12796562</v>
      </c>
      <c r="J25" s="33">
        <f>'[1]Balanço Patrimonial'!J25</f>
        <v>12761919</v>
      </c>
      <c r="K25" s="33">
        <f>'[1]Balanço Patrimonial'!K25</f>
        <v>14551864</v>
      </c>
    </row>
    <row r="26" spans="2:11" s="18" customFormat="1" x14ac:dyDescent="0.25">
      <c r="B26" s="19"/>
      <c r="C26" s="30"/>
      <c r="D26" s="30"/>
      <c r="E26" s="30"/>
      <c r="F26" s="30"/>
      <c r="G26" s="30"/>
      <c r="H26" s="30"/>
      <c r="I26" s="30"/>
      <c r="J26" s="30"/>
      <c r="K26" s="30"/>
    </row>
    <row r="27" spans="2:11" s="6" customFormat="1" ht="13.5" customHeight="1" x14ac:dyDescent="0.25">
      <c r="B27" s="16" t="s">
        <v>76</v>
      </c>
      <c r="C27" s="34">
        <v>884398</v>
      </c>
      <c r="D27" s="34">
        <v>956858</v>
      </c>
      <c r="E27" s="34">
        <v>472280</v>
      </c>
      <c r="F27" s="34">
        <v>392722</v>
      </c>
      <c r="G27" s="34">
        <v>954179</v>
      </c>
      <c r="H27" s="34">
        <v>1077777</v>
      </c>
      <c r="I27" s="34">
        <f t="shared" ref="I27" si="3">SUM(I28:I40)</f>
        <v>743808</v>
      </c>
      <c r="J27" s="34">
        <f>'[1]Balanço Patrimonial'!J27</f>
        <v>733938</v>
      </c>
      <c r="K27" s="34">
        <f>'[1]Balanço Patrimonial'!K27</f>
        <v>1303215</v>
      </c>
    </row>
    <row r="28" spans="2:11" s="6" customFormat="1" x14ac:dyDescent="0.25">
      <c r="B28" s="11" t="s">
        <v>77</v>
      </c>
      <c r="C28" s="28">
        <v>7595</v>
      </c>
      <c r="D28" s="28">
        <v>8849</v>
      </c>
      <c r="E28" s="28">
        <v>1809</v>
      </c>
      <c r="F28" s="28">
        <v>3546</v>
      </c>
      <c r="G28" s="28">
        <v>8824</v>
      </c>
      <c r="H28" s="28">
        <v>4687</v>
      </c>
      <c r="I28" s="28">
        <f>'[1]Balanço Patrimonial'!I28</f>
        <v>10711</v>
      </c>
      <c r="J28" s="28">
        <f>'[1]Balanço Patrimonial'!J28</f>
        <v>6188</v>
      </c>
      <c r="K28" s="28">
        <f>[2]BP!$M$31</f>
        <v>18220</v>
      </c>
    </row>
    <row r="29" spans="2:11" s="6" customFormat="1" ht="13.5" customHeight="1" x14ac:dyDescent="0.25">
      <c r="B29" s="9" t="str">
        <f>[2]BP!$J$30</f>
        <v>Purchase energy for sale</v>
      </c>
      <c r="C29" s="35">
        <v>167822</v>
      </c>
      <c r="D29" s="35">
        <v>35755</v>
      </c>
      <c r="E29" s="35">
        <v>132699</v>
      </c>
      <c r="F29" s="35">
        <v>38225</v>
      </c>
      <c r="G29" s="35">
        <v>35755</v>
      </c>
      <c r="H29" s="35">
        <v>37162</v>
      </c>
      <c r="I29" s="35">
        <f>'[1]Balanço Patrimonial'!I29</f>
        <v>56773</v>
      </c>
      <c r="J29" s="35">
        <f>'[1]Balanço Patrimonial'!J29</f>
        <v>62833</v>
      </c>
      <c r="K29" s="35">
        <f>[2]BP!$M$30</f>
        <v>76109</v>
      </c>
    </row>
    <row r="30" spans="2:11" s="6" customFormat="1" x14ac:dyDescent="0.25">
      <c r="B30" s="11" t="s">
        <v>78</v>
      </c>
      <c r="C30" s="28">
        <v>214556</v>
      </c>
      <c r="D30" s="28">
        <v>3002</v>
      </c>
      <c r="E30" s="28">
        <v>91380</v>
      </c>
      <c r="F30" s="28">
        <v>83476</v>
      </c>
      <c r="G30" s="28">
        <v>3002</v>
      </c>
      <c r="H30" s="28">
        <v>25446</v>
      </c>
      <c r="I30" s="28">
        <f>'[1]Balanço Patrimonial'!I30</f>
        <v>1889</v>
      </c>
      <c r="J30" s="28">
        <f>'[1]Balanço Patrimonial'!J30</f>
        <v>4459</v>
      </c>
      <c r="K30" s="28">
        <f>[2]BP!$M$32</f>
        <v>1700</v>
      </c>
    </row>
    <row r="31" spans="2:11" s="6" customFormat="1" ht="13.5" customHeight="1" x14ac:dyDescent="0.25">
      <c r="B31" s="9" t="s">
        <v>79</v>
      </c>
      <c r="C31" s="35">
        <v>25211</v>
      </c>
      <c r="D31" s="35">
        <v>1584</v>
      </c>
      <c r="E31" s="35">
        <v>0</v>
      </c>
      <c r="F31" s="35">
        <v>1584</v>
      </c>
      <c r="G31" s="35">
        <v>1584</v>
      </c>
      <c r="H31" s="35">
        <v>1700</v>
      </c>
      <c r="I31" s="35">
        <f>'[1]Balanço Patrimonial'!I31</f>
        <v>1700</v>
      </c>
      <c r="J31" s="35">
        <f>'[1]Balanço Patrimonial'!J31</f>
        <v>1700</v>
      </c>
      <c r="K31" s="35">
        <f>[2]BP!$M$29</f>
        <v>7475</v>
      </c>
    </row>
    <row r="32" spans="2:11" s="6" customFormat="1" x14ac:dyDescent="0.25">
      <c r="B32" s="11" t="s">
        <v>60</v>
      </c>
      <c r="C32" s="28">
        <v>0</v>
      </c>
      <c r="D32" s="28">
        <v>0</v>
      </c>
      <c r="E32" s="28">
        <v>0</v>
      </c>
      <c r="F32" s="28">
        <v>911</v>
      </c>
      <c r="G32" s="28">
        <v>0</v>
      </c>
      <c r="H32" s="28">
        <v>107488</v>
      </c>
      <c r="I32" s="28">
        <f>'[1]Balanço Patrimonial'!I32</f>
        <v>129693</v>
      </c>
      <c r="J32" s="28">
        <f>'[1]Balanço Patrimonial'!J32</f>
        <v>147330</v>
      </c>
      <c r="K32" s="28">
        <f>[2]BP!$M$33</f>
        <v>95084</v>
      </c>
    </row>
    <row r="33" spans="2:11" s="6" customFormat="1" x14ac:dyDescent="0.25">
      <c r="B33" s="9" t="str">
        <f>[2]BP!$J$34</f>
        <v>Future energy contracts</v>
      </c>
      <c r="C33" s="35">
        <v>0</v>
      </c>
      <c r="D33" s="35">
        <v>0</v>
      </c>
      <c r="E33" s="35">
        <v>0</v>
      </c>
      <c r="F33" s="35">
        <v>0</v>
      </c>
      <c r="G33" s="35"/>
      <c r="H33" s="35">
        <v>0</v>
      </c>
      <c r="I33" s="35">
        <v>0</v>
      </c>
      <c r="J33" s="35">
        <v>0</v>
      </c>
      <c r="K33" s="35">
        <f>[2]BP!$M$34</f>
        <v>17336</v>
      </c>
    </row>
    <row r="34" spans="2:11" s="6" customFormat="1" ht="13.5" customHeight="1" x14ac:dyDescent="0.25">
      <c r="B34" s="11" t="s">
        <v>80</v>
      </c>
      <c r="C34" s="28">
        <v>0</v>
      </c>
      <c r="D34" s="28">
        <v>21497</v>
      </c>
      <c r="E34" s="28">
        <v>15341</v>
      </c>
      <c r="F34" s="28">
        <v>19195</v>
      </c>
      <c r="G34" s="28">
        <v>21497</v>
      </c>
      <c r="H34" s="28">
        <v>14564</v>
      </c>
      <c r="I34" s="28">
        <f>'[1]Balanço Patrimonial'!I34</f>
        <v>17373</v>
      </c>
      <c r="J34" s="28">
        <f>'[1]Balanço Patrimonial'!J34</f>
        <v>20539</v>
      </c>
      <c r="K34" s="28">
        <f>[2]BP!$M$35</f>
        <v>23387</v>
      </c>
    </row>
    <row r="35" spans="2:11" s="6" customFormat="1" x14ac:dyDescent="0.25">
      <c r="B35" s="9" t="s">
        <v>81</v>
      </c>
      <c r="C35" s="35">
        <v>19061</v>
      </c>
      <c r="D35" s="35">
        <v>23535</v>
      </c>
      <c r="E35" s="35">
        <v>16127</v>
      </c>
      <c r="F35" s="35">
        <v>29289</v>
      </c>
      <c r="G35" s="35">
        <v>23494</v>
      </c>
      <c r="H35" s="35">
        <v>49165</v>
      </c>
      <c r="I35" s="35">
        <f>'[1]Balanço Patrimonial'!I35</f>
        <v>98404</v>
      </c>
      <c r="J35" s="35">
        <f>'[1]Balanço Patrimonial'!J35</f>
        <v>68565</v>
      </c>
      <c r="K35" s="35">
        <f>[2]BP!$M$36</f>
        <v>40721</v>
      </c>
    </row>
    <row r="36" spans="2:11" s="6" customFormat="1" ht="13.5" customHeight="1" x14ac:dyDescent="0.25">
      <c r="B36" s="11" t="s">
        <v>82</v>
      </c>
      <c r="C36" s="28">
        <v>141742</v>
      </c>
      <c r="D36" s="28">
        <v>115673</v>
      </c>
      <c r="E36" s="28">
        <v>111032</v>
      </c>
      <c r="F36" s="28">
        <v>112061</v>
      </c>
      <c r="G36" s="28">
        <v>115673</v>
      </c>
      <c r="H36" s="28">
        <v>115303</v>
      </c>
      <c r="I36" s="28">
        <f>'[1]Balanço Patrimonial'!I36</f>
        <v>115420</v>
      </c>
      <c r="J36" s="28">
        <f>'[1]Balanço Patrimonial'!J36</f>
        <v>114512</v>
      </c>
      <c r="K36" s="28">
        <f>[2]BP!$M$37</f>
        <v>96003</v>
      </c>
    </row>
    <row r="37" spans="2:11" s="6" customFormat="1" x14ac:dyDescent="0.25">
      <c r="B37" s="9" t="s">
        <v>83</v>
      </c>
      <c r="C37" s="35">
        <v>298750</v>
      </c>
      <c r="D37" s="35">
        <v>606176</v>
      </c>
      <c r="E37" s="35">
        <v>1586</v>
      </c>
      <c r="F37" s="35">
        <v>1586</v>
      </c>
      <c r="G37" s="35">
        <v>606176</v>
      </c>
      <c r="H37" s="35">
        <v>606091</v>
      </c>
      <c r="I37" s="35">
        <f>'[1]Balanço Patrimonial'!I37</f>
        <v>196618</v>
      </c>
      <c r="J37" s="35">
        <f>'[1]Balanço Patrimonial'!J37</f>
        <v>196532</v>
      </c>
      <c r="K37" s="35">
        <f>[2]BP!$M$38</f>
        <v>834540</v>
      </c>
    </row>
    <row r="38" spans="2:11" s="6" customFormat="1" ht="13.5" customHeight="1" x14ac:dyDescent="0.25">
      <c r="B38" s="11" t="s">
        <v>84</v>
      </c>
      <c r="C38" s="28">
        <v>0</v>
      </c>
      <c r="D38" s="28">
        <v>29275</v>
      </c>
      <c r="E38" s="28">
        <v>7319</v>
      </c>
      <c r="F38" s="28">
        <v>18297</v>
      </c>
      <c r="G38" s="28">
        <v>29275</v>
      </c>
      <c r="H38" s="28">
        <v>40254</v>
      </c>
      <c r="I38" s="28">
        <f>'[1]Balanço Patrimonial'!I38</f>
        <v>45811</v>
      </c>
      <c r="J38" s="28">
        <f>'[1]Balanço Patrimonial'!J38</f>
        <v>46003</v>
      </c>
      <c r="K38" s="28">
        <f>[2]BP!$M$39</f>
        <v>41307</v>
      </c>
    </row>
    <row r="39" spans="2:11" s="6" customFormat="1" x14ac:dyDescent="0.25">
      <c r="B39" s="9" t="s">
        <v>85</v>
      </c>
      <c r="C39" s="35">
        <v>0</v>
      </c>
      <c r="D39" s="35">
        <v>23474</v>
      </c>
      <c r="E39" s="35">
        <v>0</v>
      </c>
      <c r="F39" s="35">
        <v>0</v>
      </c>
      <c r="G39" s="35">
        <v>23474</v>
      </c>
      <c r="H39" s="35">
        <v>27382</v>
      </c>
      <c r="I39" s="35">
        <f>'[1]Balanço Patrimonial'!I39</f>
        <v>31369</v>
      </c>
      <c r="J39" s="35">
        <f>'[1]Balanço Patrimonial'!J39</f>
        <v>35343</v>
      </c>
      <c r="K39" s="35">
        <f>[2]BP!$M$40</f>
        <v>28426</v>
      </c>
    </row>
    <row r="40" spans="2:11" s="6" customFormat="1" ht="13.5" customHeight="1" x14ac:dyDescent="0.25">
      <c r="B40" s="11" t="s">
        <v>86</v>
      </c>
      <c r="C40" s="28">
        <v>9661</v>
      </c>
      <c r="D40" s="28">
        <v>88038</v>
      </c>
      <c r="E40" s="28">
        <v>94987</v>
      </c>
      <c r="F40" s="28">
        <v>84552</v>
      </c>
      <c r="G40" s="28">
        <v>85425</v>
      </c>
      <c r="H40" s="28">
        <v>48535</v>
      </c>
      <c r="I40" s="28">
        <f>'[1]Balanço Patrimonial'!I40</f>
        <v>38047</v>
      </c>
      <c r="J40" s="28">
        <f>'[1]Balanço Patrimonial'!J40</f>
        <v>29934</v>
      </c>
      <c r="K40" s="28">
        <f>[2]BP!$M$41</f>
        <v>22907</v>
      </c>
    </row>
    <row r="41" spans="2:11" s="18" customFormat="1" ht="13.5" customHeight="1" x14ac:dyDescent="0.25">
      <c r="B41" s="16" t="s">
        <v>66</v>
      </c>
      <c r="C41" s="34">
        <v>2340036</v>
      </c>
      <c r="D41" s="34">
        <v>4827991</v>
      </c>
      <c r="E41" s="34">
        <v>4263605</v>
      </c>
      <c r="F41" s="34">
        <v>4316021</v>
      </c>
      <c r="G41" s="34">
        <v>4827991</v>
      </c>
      <c r="H41" s="34">
        <v>5002659</v>
      </c>
      <c r="I41" s="34">
        <f t="shared" ref="I41" si="4">SUM(I42:I51)</f>
        <v>4876007</v>
      </c>
      <c r="J41" s="34">
        <f>'[1]Balanço Patrimonial'!J41</f>
        <v>4899158</v>
      </c>
      <c r="K41" s="34">
        <f>SUM(K42:K51)</f>
        <v>6295058</v>
      </c>
    </row>
    <row r="42" spans="2:11" s="6" customFormat="1" ht="13.5" customHeight="1" x14ac:dyDescent="0.25">
      <c r="B42" s="11" t="str">
        <f>[2]BP!$J$43</f>
        <v>Loans, financing and debentures</v>
      </c>
      <c r="C42" s="28">
        <v>1080</v>
      </c>
      <c r="D42" s="28">
        <v>1781123</v>
      </c>
      <c r="E42" s="28">
        <v>1779561</v>
      </c>
      <c r="F42" s="28">
        <v>1783483</v>
      </c>
      <c r="G42" s="28">
        <v>1781123</v>
      </c>
      <c r="H42" s="28">
        <v>1785056</v>
      </c>
      <c r="I42" s="28">
        <f>'[1]Balanço Patrimonial'!I42</f>
        <v>1782696</v>
      </c>
      <c r="J42" s="28">
        <f>'[1]Balanço Patrimonial'!J42</f>
        <v>1758277</v>
      </c>
      <c r="K42" s="28">
        <f>[2]BP!$M$43</f>
        <v>1800854</v>
      </c>
    </row>
    <row r="43" spans="2:11" s="6" customFormat="1" x14ac:dyDescent="0.25">
      <c r="B43" s="9" t="s">
        <v>78</v>
      </c>
      <c r="C43" s="35">
        <v>0</v>
      </c>
      <c r="D43" s="35">
        <v>5624</v>
      </c>
      <c r="E43" s="35">
        <v>0</v>
      </c>
      <c r="F43" s="35">
        <v>6029</v>
      </c>
      <c r="G43" s="35">
        <v>5624</v>
      </c>
      <c r="H43" s="35">
        <v>5729</v>
      </c>
      <c r="I43" s="35">
        <f>'[1]Balanço Patrimonial'!I43</f>
        <v>5419</v>
      </c>
      <c r="J43" s="35">
        <f>'[1]Balanço Patrimonial'!J43</f>
        <v>5105</v>
      </c>
      <c r="K43" s="35">
        <f>[2]BP!$M$44</f>
        <v>4788</v>
      </c>
    </row>
    <row r="44" spans="2:11" s="6" customFormat="1" ht="13.5" customHeight="1" x14ac:dyDescent="0.25">
      <c r="B44" s="11" t="s">
        <v>82</v>
      </c>
      <c r="C44" s="28">
        <v>35852</v>
      </c>
      <c r="D44" s="28">
        <v>12014</v>
      </c>
      <c r="E44" s="28">
        <v>35852</v>
      </c>
      <c r="F44" s="28">
        <v>15899</v>
      </c>
      <c r="G44" s="28">
        <v>12014</v>
      </c>
      <c r="H44" s="28">
        <v>12014</v>
      </c>
      <c r="I44" s="28">
        <f>'[1]Balanço Patrimonial'!I44</f>
        <v>12014</v>
      </c>
      <c r="J44" s="28">
        <f>'[1]Balanço Patrimonial'!J44</f>
        <v>12014</v>
      </c>
      <c r="K44" s="28">
        <f>[2]BP!$E$47</f>
        <v>1240</v>
      </c>
    </row>
    <row r="45" spans="2:11" s="6" customFormat="1" x14ac:dyDescent="0.25">
      <c r="B45" s="9" t="s">
        <v>87</v>
      </c>
      <c r="C45" s="35">
        <v>0</v>
      </c>
      <c r="D45" s="35">
        <v>158355</v>
      </c>
      <c r="E45" s="35">
        <v>176148</v>
      </c>
      <c r="F45" s="35">
        <v>167240</v>
      </c>
      <c r="G45" s="35">
        <v>158355</v>
      </c>
      <c r="H45" s="35">
        <v>149493</v>
      </c>
      <c r="I45" s="35">
        <f>'[1]Balanço Patrimonial'!I45</f>
        <v>140935</v>
      </c>
      <c r="J45" s="35">
        <f>'[1]Balanço Patrimonial'!J45</f>
        <v>131783</v>
      </c>
      <c r="K45" s="35">
        <f>[2]BP!$M$46</f>
        <v>114057</v>
      </c>
    </row>
    <row r="46" spans="2:11" s="6" customFormat="1" ht="13.5" customHeight="1" x14ac:dyDescent="0.25">
      <c r="B46" s="11" t="s">
        <v>60</v>
      </c>
      <c r="C46" s="28">
        <v>0</v>
      </c>
      <c r="D46" s="28">
        <v>0</v>
      </c>
      <c r="E46" s="28">
        <v>0</v>
      </c>
      <c r="F46" s="28">
        <v>292</v>
      </c>
      <c r="G46" s="28">
        <v>0</v>
      </c>
      <c r="H46" s="28">
        <v>92075</v>
      </c>
      <c r="I46" s="28">
        <f>'[1]Balanço Patrimonial'!I46</f>
        <v>83767</v>
      </c>
      <c r="J46" s="28">
        <f>'[1]Balanço Patrimonial'!J46</f>
        <v>55185</v>
      </c>
      <c r="K46" s="28">
        <f>[2]BP!$E$45</f>
        <v>9141</v>
      </c>
    </row>
    <row r="47" spans="2:11" s="6" customFormat="1" ht="13.5" customHeight="1" x14ac:dyDescent="0.25">
      <c r="B47" s="9" t="str">
        <f>B33</f>
        <v>Future energy contracts</v>
      </c>
      <c r="C47" s="35">
        <v>0</v>
      </c>
      <c r="D47" s="35">
        <v>0</v>
      </c>
      <c r="E47" s="35">
        <v>0</v>
      </c>
      <c r="F47" s="35">
        <v>0</v>
      </c>
      <c r="G47" s="35"/>
      <c r="H47" s="35">
        <v>0</v>
      </c>
      <c r="I47" s="35">
        <v>0</v>
      </c>
      <c r="J47" s="35">
        <v>0</v>
      </c>
      <c r="K47" s="35">
        <f>[2]BP!$E$46</f>
        <v>4108</v>
      </c>
    </row>
    <row r="48" spans="2:11" s="6" customFormat="1" x14ac:dyDescent="0.25">
      <c r="B48" s="11" t="s">
        <v>88</v>
      </c>
      <c r="C48" s="28">
        <v>2156162</v>
      </c>
      <c r="D48" s="28">
        <v>1814375</v>
      </c>
      <c r="E48" s="28">
        <v>2120009</v>
      </c>
      <c r="F48" s="28">
        <v>2197258</v>
      </c>
      <c r="G48" s="28">
        <v>1814375</v>
      </c>
      <c r="H48" s="28">
        <v>1889659</v>
      </c>
      <c r="I48" s="28">
        <f>'[1]Balanço Patrimonial'!I48</f>
        <v>1782843</v>
      </c>
      <c r="J48" s="28">
        <f>'[1]Balanço Patrimonial'!J48</f>
        <v>1859083</v>
      </c>
      <c r="K48" s="28">
        <f>[2]BP!$M$48</f>
        <v>1748257</v>
      </c>
    </row>
    <row r="49" spans="1:11" s="6" customFormat="1" ht="13.5" customHeight="1" x14ac:dyDescent="0.25">
      <c r="B49" s="9" t="s">
        <v>85</v>
      </c>
      <c r="C49" s="35">
        <v>72915</v>
      </c>
      <c r="D49" s="35">
        <v>164536</v>
      </c>
      <c r="E49" s="35">
        <v>72915</v>
      </c>
      <c r="F49" s="35">
        <v>72915</v>
      </c>
      <c r="G49" s="35">
        <v>164536</v>
      </c>
      <c r="H49" s="35">
        <v>160474</v>
      </c>
      <c r="I49" s="35">
        <f>'[1]Balanço Patrimonial'!I49</f>
        <v>156391</v>
      </c>
      <c r="J49" s="35">
        <f>'[1]Balanço Patrimonial'!J49</f>
        <v>152314</v>
      </c>
      <c r="K49" s="35">
        <f>[2]BP!$M$49</f>
        <v>152749</v>
      </c>
    </row>
    <row r="50" spans="1:11" s="18" customFormat="1" x14ac:dyDescent="0.25">
      <c r="B50" s="11" t="s">
        <v>89</v>
      </c>
      <c r="C50" s="28">
        <v>0</v>
      </c>
      <c r="D50" s="28">
        <v>836995</v>
      </c>
      <c r="E50" s="28">
        <v>0</v>
      </c>
      <c r="F50" s="28">
        <v>0</v>
      </c>
      <c r="G50" s="28">
        <v>836995</v>
      </c>
      <c r="H50" s="28">
        <v>851872</v>
      </c>
      <c r="I50" s="28">
        <f>'[1]Balanço Patrimonial'!I50</f>
        <v>866326</v>
      </c>
      <c r="J50" s="28">
        <f>'[1]Balanço Patrimonial'!J50</f>
        <v>880997</v>
      </c>
      <c r="K50" s="28">
        <f>[2]BP!$M$50</f>
        <v>2412379</v>
      </c>
    </row>
    <row r="51" spans="1:11" s="18" customFormat="1" ht="13.5" customHeight="1" x14ac:dyDescent="0.25">
      <c r="B51" s="9" t="s">
        <v>86</v>
      </c>
      <c r="C51" s="35">
        <v>74027</v>
      </c>
      <c r="D51" s="35">
        <v>54969</v>
      </c>
      <c r="E51" s="35">
        <v>79120</v>
      </c>
      <c r="F51" s="35">
        <v>72905</v>
      </c>
      <c r="G51" s="35">
        <v>54969</v>
      </c>
      <c r="H51" s="35">
        <v>56287</v>
      </c>
      <c r="I51" s="35">
        <f>'[1]Balanço Patrimonial'!I51</f>
        <v>45616</v>
      </c>
      <c r="J51" s="35">
        <f>'[1]Balanço Patrimonial'!J51</f>
        <v>44400</v>
      </c>
      <c r="K51" s="35">
        <f>[2]BP!$M$51</f>
        <v>47485</v>
      </c>
    </row>
    <row r="52" spans="1:11" s="18" customFormat="1" x14ac:dyDescent="0.25">
      <c r="B52" s="7" t="s">
        <v>90</v>
      </c>
      <c r="C52" s="25">
        <v>3224434</v>
      </c>
      <c r="D52" s="25">
        <v>5784849</v>
      </c>
      <c r="E52" s="25">
        <v>4735885</v>
      </c>
      <c r="F52" s="25">
        <v>4708743</v>
      </c>
      <c r="G52" s="25">
        <v>5782170</v>
      </c>
      <c r="H52" s="25">
        <v>6080436</v>
      </c>
      <c r="I52" s="25">
        <f t="shared" ref="I52:K52" si="5">SUM(I41,I27)</f>
        <v>5619815</v>
      </c>
      <c r="J52" s="25">
        <f t="shared" si="5"/>
        <v>5633096</v>
      </c>
      <c r="K52" s="25">
        <f t="shared" si="5"/>
        <v>7598273</v>
      </c>
    </row>
    <row r="53" spans="1:11" s="6" customFormat="1" ht="13.5" customHeight="1" x14ac:dyDescent="0.25">
      <c r="B53" s="9"/>
      <c r="C53" s="35"/>
      <c r="D53" s="35"/>
      <c r="E53" s="35"/>
      <c r="F53" s="35"/>
      <c r="G53" s="35"/>
      <c r="H53" s="35"/>
      <c r="I53" s="35"/>
      <c r="J53" s="35"/>
      <c r="K53" s="35"/>
    </row>
    <row r="54" spans="1:11" s="18" customFormat="1" x14ac:dyDescent="0.25">
      <c r="B54" s="7" t="s">
        <v>91</v>
      </c>
      <c r="C54" s="25">
        <v>7102066</v>
      </c>
      <c r="D54" s="25">
        <v>7144905</v>
      </c>
      <c r="E54" s="25">
        <v>6944187</v>
      </c>
      <c r="F54" s="25">
        <v>6940697</v>
      </c>
      <c r="G54" s="25">
        <v>7144905</v>
      </c>
      <c r="H54" s="25">
        <v>7046154</v>
      </c>
      <c r="I54" s="25">
        <f>SUM(I55:I60)</f>
        <v>7176747</v>
      </c>
      <c r="J54" s="25">
        <f>SUM(J55:J60)</f>
        <v>7128823</v>
      </c>
      <c r="K54" s="25">
        <f>SUM(K55:K60)</f>
        <v>6953591</v>
      </c>
    </row>
    <row r="55" spans="1:11" s="6" customFormat="1" ht="13.5" customHeight="1" x14ac:dyDescent="0.25">
      <c r="B55" s="9" t="s">
        <v>92</v>
      </c>
      <c r="C55" s="35">
        <v>5975433</v>
      </c>
      <c r="D55" s="35">
        <v>5975433</v>
      </c>
      <c r="E55" s="35">
        <v>5975433</v>
      </c>
      <c r="F55" s="35">
        <v>5975433</v>
      </c>
      <c r="G55" s="35">
        <v>5975433</v>
      </c>
      <c r="H55" s="35">
        <v>5975433</v>
      </c>
      <c r="I55" s="35">
        <f>'[1]Balanço Patrimonial'!I55</f>
        <v>5975433</v>
      </c>
      <c r="J55" s="35">
        <v>5975433</v>
      </c>
      <c r="K55" s="35">
        <f>'[1]Balanço Patrimonial'!K55</f>
        <v>5975433</v>
      </c>
    </row>
    <row r="56" spans="1:11" s="6" customFormat="1" x14ac:dyDescent="0.25">
      <c r="B56" s="11" t="s">
        <v>93</v>
      </c>
      <c r="C56" s="28">
        <v>1929098</v>
      </c>
      <c r="D56" s="28">
        <v>1929098</v>
      </c>
      <c r="E56" s="28">
        <v>1929098</v>
      </c>
      <c r="F56" s="28">
        <v>1929098</v>
      </c>
      <c r="G56" s="28">
        <v>1929098</v>
      </c>
      <c r="H56" s="28">
        <v>1929098</v>
      </c>
      <c r="I56" s="28">
        <f>'[1]Balanço Patrimonial'!I56</f>
        <v>1929098</v>
      </c>
      <c r="J56" s="28">
        <v>1929098</v>
      </c>
      <c r="K56" s="28">
        <f>'[1]Balanço Patrimonial'!K56</f>
        <v>1929098</v>
      </c>
    </row>
    <row r="57" spans="1:11" s="6" customFormat="1" ht="13.5" customHeight="1" x14ac:dyDescent="0.25">
      <c r="B57" s="9" t="s">
        <v>94</v>
      </c>
      <c r="C57" s="35">
        <v>554588</v>
      </c>
      <c r="D57" s="35">
        <v>1084883</v>
      </c>
      <c r="E57" s="35">
        <v>554588</v>
      </c>
      <c r="F57" s="35">
        <v>554588</v>
      </c>
      <c r="G57" s="35">
        <v>1084883</v>
      </c>
      <c r="H57" s="35">
        <v>1084883</v>
      </c>
      <c r="I57" s="35">
        <f>'[1]Balanço Patrimonial'!I57</f>
        <v>1084883</v>
      </c>
      <c r="J57" s="35">
        <v>1084883</v>
      </c>
      <c r="K57" s="35">
        <f>'[1]Balanço Patrimonial'!K57</f>
        <v>1934515</v>
      </c>
    </row>
    <row r="58" spans="1:11" s="18" customFormat="1" x14ac:dyDescent="0.25">
      <c r="B58" s="11" t="s">
        <v>95</v>
      </c>
      <c r="C58" s="28">
        <v>-976752</v>
      </c>
      <c r="D58" s="28">
        <v>-948623</v>
      </c>
      <c r="E58" s="28">
        <v>-964994</v>
      </c>
      <c r="F58" s="28">
        <v>-958478</v>
      </c>
      <c r="G58" s="28">
        <v>-948623</v>
      </c>
      <c r="H58" s="28">
        <v>-938897</v>
      </c>
      <c r="I58" s="28">
        <f>'[1]Balanço Patrimonial'!I58</f>
        <v>-928708</v>
      </c>
      <c r="J58" s="28">
        <v>-917819</v>
      </c>
      <c r="K58" s="28">
        <f>'[1]Balanço Patrimonial'!K58</f>
        <v>-919658</v>
      </c>
    </row>
    <row r="59" spans="1:11" s="36" customFormat="1" x14ac:dyDescent="0.25">
      <c r="B59" s="9" t="s">
        <v>96</v>
      </c>
      <c r="C59" s="35">
        <v>-380301</v>
      </c>
      <c r="D59" s="35">
        <v>-895886</v>
      </c>
      <c r="E59" s="35">
        <v>-375935</v>
      </c>
      <c r="F59" s="35">
        <v>-371569</v>
      </c>
      <c r="G59" s="35">
        <v>-895886</v>
      </c>
      <c r="H59" s="35">
        <v>-1048450</v>
      </c>
      <c r="I59" s="35">
        <f>'[1]Balanço Patrimonial'!I59</f>
        <v>-1055655</v>
      </c>
      <c r="J59" s="35">
        <v>-1045054</v>
      </c>
      <c r="K59" s="35">
        <f>'[1]Balanço Patrimonial'!K59</f>
        <v>-1965797</v>
      </c>
    </row>
    <row r="60" spans="1:11" s="37" customFormat="1" x14ac:dyDescent="0.25">
      <c r="B60" s="11" t="s">
        <v>97</v>
      </c>
      <c r="C60" s="28">
        <v>0</v>
      </c>
      <c r="D60" s="28">
        <v>0</v>
      </c>
      <c r="E60" s="28">
        <v>-174003</v>
      </c>
      <c r="F60" s="28">
        <v>-188375</v>
      </c>
      <c r="G60" s="28">
        <v>0</v>
      </c>
      <c r="H60" s="28">
        <v>44087</v>
      </c>
      <c r="I60" s="28">
        <f>'[1]Balanço Patrimonial'!I60</f>
        <v>171696</v>
      </c>
      <c r="J60" s="28">
        <v>102282</v>
      </c>
      <c r="K60" s="28">
        <f>'[1]Balanço Patrimonial'!K60</f>
        <v>0</v>
      </c>
    </row>
    <row r="61" spans="1:11" s="37" customFormat="1" x14ac:dyDescent="0.25">
      <c r="B61" s="9" t="s">
        <v>98</v>
      </c>
      <c r="C61" s="35">
        <v>10326500</v>
      </c>
      <c r="D61" s="35">
        <v>12929754</v>
      </c>
      <c r="E61" s="35">
        <v>11680072</v>
      </c>
      <c r="F61" s="35">
        <v>11649440</v>
      </c>
      <c r="G61" s="35">
        <v>12927075</v>
      </c>
      <c r="H61" s="35">
        <v>13126590</v>
      </c>
      <c r="I61" s="35">
        <f>SUM(I52:I54)</f>
        <v>12796562</v>
      </c>
      <c r="J61" s="35">
        <f>SUM(J52:J54)</f>
        <v>12761919</v>
      </c>
      <c r="K61" s="35">
        <f>SUM(K52:K54)</f>
        <v>14551864</v>
      </c>
    </row>
    <row r="62" spans="1:11" x14ac:dyDescent="0.2">
      <c r="B62" s="24"/>
      <c r="C62" s="38">
        <f t="shared" ref="C62:I62" si="6">C61-C25</f>
        <v>0</v>
      </c>
      <c r="D62" s="38">
        <f t="shared" si="6"/>
        <v>0</v>
      </c>
      <c r="E62" s="38">
        <f t="shared" si="6"/>
        <v>0</v>
      </c>
      <c r="F62" s="38">
        <f t="shared" si="6"/>
        <v>0</v>
      </c>
      <c r="G62" s="38">
        <f t="shared" si="6"/>
        <v>0</v>
      </c>
      <c r="H62" s="38">
        <f t="shared" si="6"/>
        <v>0</v>
      </c>
      <c r="I62" s="38">
        <f t="shared" si="6"/>
        <v>0</v>
      </c>
      <c r="J62" s="38">
        <f>J61-J25</f>
        <v>0</v>
      </c>
      <c r="K62" s="38">
        <f>K61-K25</f>
        <v>0</v>
      </c>
    </row>
    <row r="63" spans="1:11" x14ac:dyDescent="0.2">
      <c r="A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11" x14ac:dyDescent="0.2">
      <c r="B64" s="4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4787-B6A1-4498-AA55-9C1C0C18FFED}">
  <dimension ref="B1:M34"/>
  <sheetViews>
    <sheetView showGridLines="0" zoomScaleNormal="100" workbookViewId="0">
      <pane xSplit="2" ySplit="3" topLeftCell="D4" activePane="bottomRight" state="frozen"/>
      <selection activeCell="B16" sqref="B16:B17"/>
      <selection pane="topRight" activeCell="B16" sqref="B16:B17"/>
      <selection pane="bottomLeft" activeCell="B16" sqref="B16:B17"/>
      <selection pane="bottomRight" activeCell="B16" sqref="B16:B17"/>
    </sheetView>
  </sheetViews>
  <sheetFormatPr defaultColWidth="9.140625" defaultRowHeight="14.25" x14ac:dyDescent="0.25"/>
  <cols>
    <col min="1" max="1" width="1.42578125" style="41" customWidth="1"/>
    <col min="2" max="2" width="61.140625" style="41" bestFit="1" customWidth="1"/>
    <col min="3" max="13" width="11.5703125" style="41" customWidth="1"/>
    <col min="14" max="16384" width="9.140625" style="41"/>
  </cols>
  <sheetData>
    <row r="1" spans="2:13" ht="54.75" customHeight="1" x14ac:dyDescent="0.25"/>
    <row r="2" spans="2:13" ht="8.25" customHeight="1" x14ac:dyDescent="0.25"/>
    <row r="3" spans="2:13" s="43" customFormat="1" ht="15" thickBot="1" x14ac:dyDescent="0.3">
      <c r="B3" s="42" t="s">
        <v>99</v>
      </c>
      <c r="C3" s="5">
        <v>2018</v>
      </c>
      <c r="D3" s="5" t="s">
        <v>2</v>
      </c>
      <c r="E3" s="5" t="s">
        <v>3</v>
      </c>
      <c r="F3" s="5" t="s">
        <v>4</v>
      </c>
      <c r="G3" s="5" t="s">
        <v>5</v>
      </c>
      <c r="H3" s="5">
        <v>2019</v>
      </c>
      <c r="I3" s="5" t="s">
        <v>6</v>
      </c>
      <c r="J3" s="5" t="s">
        <v>7</v>
      </c>
      <c r="K3" s="5" t="s">
        <v>8</v>
      </c>
      <c r="L3" s="5" t="s">
        <v>9</v>
      </c>
      <c r="M3" s="5">
        <v>2020</v>
      </c>
    </row>
    <row r="4" spans="2:13" s="41" customFormat="1" x14ac:dyDescent="0.25">
      <c r="B4" s="44" t="s">
        <v>100</v>
      </c>
      <c r="C4" s="13">
        <v>-819071</v>
      </c>
      <c r="D4" s="13">
        <v>-222998</v>
      </c>
      <c r="E4" s="13">
        <v>-83335</v>
      </c>
      <c r="F4" s="13">
        <v>-128140</v>
      </c>
      <c r="G4" s="13">
        <v>-92815</v>
      </c>
      <c r="H4" s="13">
        <v>-541111</v>
      </c>
      <c r="I4" s="13">
        <v>-82336</v>
      </c>
      <c r="J4" s="13">
        <f>'[3]Custos e Despesas'!$E$36</f>
        <v>-137133</v>
      </c>
      <c r="K4" s="13">
        <f>'[3]Custos e Despesas'!$E$99</f>
        <v>-219469</v>
      </c>
      <c r="L4" s="13">
        <f>'[1]Custos e Despesas'!L4</f>
        <v>-214942</v>
      </c>
      <c r="M4" s="13">
        <f>'[1]Custos e Despesas'!M4</f>
        <v>-602829</v>
      </c>
    </row>
    <row r="5" spans="2:13" s="43" customFormat="1" x14ac:dyDescent="0.25">
      <c r="B5" s="45" t="s">
        <v>82</v>
      </c>
      <c r="C5" s="10">
        <v>-125805</v>
      </c>
      <c r="D5" s="10">
        <v>-28238</v>
      </c>
      <c r="E5" s="10">
        <v>-31777</v>
      </c>
      <c r="F5" s="10">
        <v>-36658</v>
      </c>
      <c r="G5" s="10">
        <v>-26931</v>
      </c>
      <c r="H5" s="10">
        <v>-126606</v>
      </c>
      <c r="I5" s="10">
        <v>-33931</v>
      </c>
      <c r="J5" s="10">
        <f>'[3]Custos e Despesas'!$E$37</f>
        <v>-35427</v>
      </c>
      <c r="K5" s="10">
        <f>'[3]Custos e Despesas'!$E$100</f>
        <v>-69358</v>
      </c>
      <c r="L5" s="10">
        <f>'[1]Custos e Despesas'!L5</f>
        <v>-40039</v>
      </c>
      <c r="M5" s="10">
        <f>'[1]Custos e Despesas'!M5</f>
        <v>-148858</v>
      </c>
    </row>
    <row r="6" spans="2:13" s="43" customFormat="1" x14ac:dyDescent="0.25">
      <c r="B6" s="44" t="s">
        <v>101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f>'[1]Custos e Despesas'!K6</f>
        <v>12268</v>
      </c>
      <c r="L6" s="13">
        <f>'[1]Custos e Despesas'!L6</f>
        <v>0</v>
      </c>
      <c r="M6" s="13">
        <f>'[1]Custos e Despesas'!M6</f>
        <v>0</v>
      </c>
    </row>
    <row r="7" spans="2:13" s="43" customFormat="1" x14ac:dyDescent="0.25">
      <c r="B7" s="45" t="s">
        <v>102</v>
      </c>
      <c r="C7" s="10">
        <v>78764</v>
      </c>
      <c r="D7" s="10">
        <v>0</v>
      </c>
      <c r="E7" s="10">
        <v>9893</v>
      </c>
      <c r="F7" s="10">
        <v>10539</v>
      </c>
      <c r="G7" s="10">
        <v>-37257</v>
      </c>
      <c r="H7" s="10">
        <v>0</v>
      </c>
      <c r="I7" s="10">
        <v>0</v>
      </c>
      <c r="J7" s="10">
        <v>0</v>
      </c>
      <c r="K7" s="10">
        <v>0</v>
      </c>
      <c r="L7" s="10">
        <f>'[1]Custos e Despesas'!L7</f>
        <v>0</v>
      </c>
      <c r="M7" s="10">
        <f>'[1]Custos e Despesas'!M7</f>
        <v>0</v>
      </c>
    </row>
    <row r="8" spans="2:13" s="46" customFormat="1" x14ac:dyDescent="0.25">
      <c r="B8" s="44" t="s">
        <v>103</v>
      </c>
      <c r="C8" s="13">
        <v>-140894</v>
      </c>
      <c r="D8" s="13">
        <v>-39008</v>
      </c>
      <c r="E8" s="13">
        <v>-22143</v>
      </c>
      <c r="F8" s="13">
        <v>-25097</v>
      </c>
      <c r="G8" s="13">
        <v>-20077</v>
      </c>
      <c r="H8" s="13">
        <v>-106325</v>
      </c>
      <c r="I8" s="13">
        <v>-19895</v>
      </c>
      <c r="J8" s="13">
        <f>'[1]Custos e Despesas'!J8</f>
        <v>-15423</v>
      </c>
      <c r="K8" s="13">
        <f>'[3]Custos e Despesas'!$E$101</f>
        <v>-35318</v>
      </c>
      <c r="L8" s="13">
        <f>'[1]Custos e Despesas'!L8</f>
        <v>-14459</v>
      </c>
      <c r="M8" s="13">
        <f>'[1]Custos e Despesas'!M8</f>
        <v>-68279</v>
      </c>
    </row>
    <row r="9" spans="2:13" s="43" customFormat="1" x14ac:dyDescent="0.25">
      <c r="B9" s="45" t="s">
        <v>104</v>
      </c>
      <c r="C9" s="10">
        <v>0</v>
      </c>
      <c r="D9" s="10">
        <v>-102504</v>
      </c>
      <c r="E9" s="10">
        <v>-2287</v>
      </c>
      <c r="F9" s="10">
        <v>-5955</v>
      </c>
      <c r="G9" s="10">
        <v>-336</v>
      </c>
      <c r="H9" s="10">
        <v>-111082</v>
      </c>
      <c r="I9" s="10">
        <v>0</v>
      </c>
      <c r="J9" s="10">
        <v>0</v>
      </c>
      <c r="K9" s="10">
        <v>0</v>
      </c>
      <c r="L9" s="10">
        <f>'[1]Custos e Despesas'!L9</f>
        <v>-9037</v>
      </c>
      <c r="M9" s="10">
        <f>'[1]Custos e Despesas'!M9</f>
        <v>-14998</v>
      </c>
    </row>
    <row r="10" spans="2:13" s="46" customFormat="1" x14ac:dyDescent="0.25">
      <c r="B10" s="44" t="s">
        <v>105</v>
      </c>
      <c r="C10" s="13">
        <v>-2238</v>
      </c>
      <c r="D10" s="13">
        <v>-366</v>
      </c>
      <c r="E10" s="13">
        <v>-438</v>
      </c>
      <c r="F10" s="13">
        <v>-364</v>
      </c>
      <c r="G10" s="13">
        <v>-5732</v>
      </c>
      <c r="H10" s="13">
        <v>-6900</v>
      </c>
      <c r="I10" s="13">
        <v>-1240</v>
      </c>
      <c r="J10" s="13">
        <f>'[3]Custos e Despesas'!$E$40</f>
        <v>-1230</v>
      </c>
      <c r="K10" s="13">
        <f>'[3]Custos e Despesas'!$E$103</f>
        <v>-2470</v>
      </c>
      <c r="L10" s="13">
        <f>'[1]Custos e Despesas'!L10</f>
        <v>-5044</v>
      </c>
      <c r="M10" s="13">
        <f>'[1]Custos e Despesas'!M10</f>
        <v>-8765</v>
      </c>
    </row>
    <row r="11" spans="2:13" s="43" customFormat="1" x14ac:dyDescent="0.25">
      <c r="B11" s="45" t="s">
        <v>106</v>
      </c>
      <c r="C11" s="10">
        <v>-10330</v>
      </c>
      <c r="D11" s="10">
        <v>-3372</v>
      </c>
      <c r="E11" s="10">
        <v>-3380</v>
      </c>
      <c r="F11" s="10">
        <v>-3364</v>
      </c>
      <c r="G11" s="10">
        <v>-3372</v>
      </c>
      <c r="H11" s="10">
        <v>-13488</v>
      </c>
      <c r="I11" s="10">
        <v>122</v>
      </c>
      <c r="J11" s="10">
        <f>'[3]Custos e Despesas'!$E$41</f>
        <v>122</v>
      </c>
      <c r="K11" s="10">
        <f>'[3]Custos e Despesas'!$E$104</f>
        <v>244</v>
      </c>
      <c r="L11" s="10">
        <f>'[1]Custos e Despesas'!L11</f>
        <v>123</v>
      </c>
      <c r="M11" s="10">
        <f>'[1]Custos e Despesas'!M11</f>
        <v>489</v>
      </c>
    </row>
    <row r="12" spans="2:13" s="46" customFormat="1" x14ac:dyDescent="0.25">
      <c r="B12" s="44" t="s">
        <v>107</v>
      </c>
      <c r="C12" s="13">
        <v>-4628</v>
      </c>
      <c r="D12" s="13">
        <v>-1204</v>
      </c>
      <c r="E12" s="13">
        <v>-966</v>
      </c>
      <c r="F12" s="13">
        <v>-1531</v>
      </c>
      <c r="G12" s="13">
        <v>-870</v>
      </c>
      <c r="H12" s="13">
        <v>-4571</v>
      </c>
      <c r="I12" s="13">
        <v>-517</v>
      </c>
      <c r="J12" s="13">
        <f>'[3]Custos e Despesas'!$E$42</f>
        <v>-495</v>
      </c>
      <c r="K12" s="13">
        <f>'[3]Custos e Despesas'!$E$105</f>
        <v>-1012</v>
      </c>
      <c r="L12" s="13">
        <f>'[1]Custos e Despesas'!L12</f>
        <v>-437</v>
      </c>
      <c r="M12" s="13">
        <f>'[1]Custos e Despesas'!M12</f>
        <v>-1676</v>
      </c>
    </row>
    <row r="13" spans="2:13" s="43" customFormat="1" x14ac:dyDescent="0.25">
      <c r="B13" s="45" t="s">
        <v>108</v>
      </c>
      <c r="C13" s="10">
        <v>-59246</v>
      </c>
      <c r="D13" s="10">
        <v>-12898</v>
      </c>
      <c r="E13" s="10">
        <v>-12619</v>
      </c>
      <c r="F13" s="10">
        <v>-9216</v>
      </c>
      <c r="G13" s="10">
        <v>-11696</v>
      </c>
      <c r="H13" s="10">
        <v>-46429</v>
      </c>
      <c r="I13" s="10">
        <v>-6186</v>
      </c>
      <c r="J13" s="10">
        <f>'[3]Custos e Despesas'!$E$43</f>
        <v>-7401</v>
      </c>
      <c r="K13" s="10">
        <f>'[3]Custos e Despesas'!$E$106</f>
        <v>-13587</v>
      </c>
      <c r="L13" s="10">
        <f>'[1]Custos e Despesas'!L13</f>
        <v>-14639</v>
      </c>
      <c r="M13" s="10">
        <f>'[1]Custos e Despesas'!M13</f>
        <v>-34540</v>
      </c>
    </row>
    <row r="14" spans="2:13" s="46" customFormat="1" x14ac:dyDescent="0.25">
      <c r="B14" s="44" t="s">
        <v>109</v>
      </c>
      <c r="C14" s="13">
        <v>0</v>
      </c>
      <c r="D14" s="13">
        <v>-409</v>
      </c>
      <c r="E14" s="13">
        <v>0</v>
      </c>
      <c r="F14" s="13">
        <v>0</v>
      </c>
      <c r="G14" s="13">
        <v>0</v>
      </c>
      <c r="H14" s="13">
        <v>0</v>
      </c>
      <c r="I14" s="13">
        <v>-2250</v>
      </c>
      <c r="J14" s="13">
        <f>'[3]Custos e Despesas'!$E$44</f>
        <v>-1919</v>
      </c>
      <c r="K14" s="13">
        <f>'[3]Custos e Despesas'!$E$107</f>
        <v>-4169</v>
      </c>
      <c r="L14" s="13">
        <f>'[1]Custos e Despesas'!L14</f>
        <v>-1074</v>
      </c>
      <c r="M14" s="13">
        <f>'[1]Custos e Despesas'!M14</f>
        <v>-5966</v>
      </c>
    </row>
    <row r="15" spans="2:13" s="43" customFormat="1" x14ac:dyDescent="0.25">
      <c r="B15" s="45" t="s">
        <v>110</v>
      </c>
      <c r="C15" s="10">
        <v>-316345</v>
      </c>
      <c r="D15" s="10">
        <v>-78510</v>
      </c>
      <c r="E15" s="10">
        <v>-92621</v>
      </c>
      <c r="F15" s="10">
        <v>-96289</v>
      </c>
      <c r="G15" s="10">
        <v>-112145</v>
      </c>
      <c r="H15" s="10">
        <v>-379565</v>
      </c>
      <c r="I15" s="10">
        <v>-100395</v>
      </c>
      <c r="J15" s="10">
        <f>'[3]Custos e Despesas'!$E$45</f>
        <v>-99876</v>
      </c>
      <c r="K15" s="10">
        <f>'[3]Custos e Despesas'!$E$108</f>
        <v>-200271</v>
      </c>
      <c r="L15" s="10">
        <f>'[1]Custos e Despesas'!L15</f>
        <v>-101682</v>
      </c>
      <c r="M15" s="10">
        <f>'[1]Custos e Despesas'!M15</f>
        <v>-397329</v>
      </c>
    </row>
    <row r="16" spans="2:13" s="46" customFormat="1" x14ac:dyDescent="0.25">
      <c r="B16" s="44" t="s">
        <v>111</v>
      </c>
      <c r="C16" s="13">
        <v>-865</v>
      </c>
      <c r="D16" s="13">
        <v>0</v>
      </c>
      <c r="E16" s="13">
        <v>-230</v>
      </c>
      <c r="F16" s="13">
        <v>-1316</v>
      </c>
      <c r="G16" s="13">
        <v>-338</v>
      </c>
      <c r="H16" s="13">
        <v>-2122</v>
      </c>
      <c r="I16" s="13">
        <v>0</v>
      </c>
      <c r="J16" s="13">
        <v>0</v>
      </c>
      <c r="K16" s="13">
        <v>0</v>
      </c>
      <c r="L16" s="13">
        <f>'[1]Custos e Despesas'!L16</f>
        <v>0</v>
      </c>
      <c r="M16" s="13">
        <f>'[1]Custos e Despesas'!M16</f>
        <v>0</v>
      </c>
    </row>
    <row r="17" spans="2:13" s="43" customFormat="1" x14ac:dyDescent="0.25">
      <c r="B17" s="45" t="s">
        <v>112</v>
      </c>
      <c r="C17" s="10">
        <v>-4640</v>
      </c>
      <c r="D17" s="10">
        <v>-714</v>
      </c>
      <c r="E17" s="10">
        <v>-747</v>
      </c>
      <c r="F17" s="10">
        <v>-98</v>
      </c>
      <c r="G17" s="10">
        <v>-27</v>
      </c>
      <c r="H17" s="10">
        <v>-1586</v>
      </c>
      <c r="I17" s="10">
        <v>-663</v>
      </c>
      <c r="J17" s="10">
        <f>'[3]Custos e Despesas'!$E$46</f>
        <v>-418</v>
      </c>
      <c r="K17" s="10">
        <f>'[3]Custos e Despesas'!$E$109</f>
        <v>-1081</v>
      </c>
      <c r="L17" s="10">
        <f>'[1]Custos e Despesas'!L17</f>
        <v>-463</v>
      </c>
      <c r="M17" s="10">
        <f>'[1]Custos e Despesas'!M17</f>
        <v>-1827</v>
      </c>
    </row>
    <row r="18" spans="2:13" s="47" customFormat="1" x14ac:dyDescent="0.25">
      <c r="B18" s="44" t="s">
        <v>113</v>
      </c>
      <c r="C18" s="13">
        <v>-52000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f>'[1]Custos e Despesas'!L18</f>
        <v>0</v>
      </c>
      <c r="M18" s="13">
        <f>'[1]Custos e Despesas'!M18</f>
        <v>0</v>
      </c>
    </row>
    <row r="19" spans="2:13" s="43" customFormat="1" x14ac:dyDescent="0.25">
      <c r="B19" s="45" t="s">
        <v>114</v>
      </c>
      <c r="C19" s="10">
        <v>29353</v>
      </c>
      <c r="D19" s="10">
        <v>0</v>
      </c>
      <c r="E19" s="10">
        <v>0</v>
      </c>
      <c r="F19" s="10">
        <v>0</v>
      </c>
      <c r="G19" s="10">
        <v>14835</v>
      </c>
      <c r="H19" s="10">
        <v>14835</v>
      </c>
      <c r="I19" s="10">
        <v>0</v>
      </c>
      <c r="J19" s="10">
        <v>0</v>
      </c>
      <c r="K19" s="10">
        <v>0</v>
      </c>
      <c r="L19" s="10">
        <f>'[1]Custos e Despesas'!L19</f>
        <v>-4206</v>
      </c>
      <c r="M19" s="10">
        <f>'[1]Custos e Despesas'!M19</f>
        <v>-4206</v>
      </c>
    </row>
    <row r="20" spans="2:13" s="47" customFormat="1" x14ac:dyDescent="0.25">
      <c r="B20" s="44" t="s">
        <v>115</v>
      </c>
      <c r="C20" s="13">
        <v>0</v>
      </c>
      <c r="D20" s="13">
        <v>0</v>
      </c>
      <c r="E20" s="13">
        <v>0</v>
      </c>
      <c r="F20" s="13">
        <v>23152</v>
      </c>
      <c r="G20" s="13"/>
      <c r="H20" s="13">
        <v>23152</v>
      </c>
      <c r="I20" s="13">
        <v>0</v>
      </c>
      <c r="J20" s="13">
        <v>0</v>
      </c>
      <c r="K20" s="13">
        <v>0</v>
      </c>
      <c r="L20" s="13">
        <f>'[1]Custos e Despesas'!L20</f>
        <v>0</v>
      </c>
      <c r="M20" s="13">
        <f>'[1]Custos e Despesas'!M20</f>
        <v>0</v>
      </c>
    </row>
    <row r="21" spans="2:13" s="43" customFormat="1" x14ac:dyDescent="0.25">
      <c r="B21" s="45" t="s">
        <v>116</v>
      </c>
      <c r="C21" s="10">
        <v>-9505</v>
      </c>
      <c r="D21" s="10">
        <v>0</v>
      </c>
      <c r="E21" s="10">
        <v>0</v>
      </c>
      <c r="F21" s="10">
        <v>0</v>
      </c>
      <c r="G21" s="10"/>
      <c r="H21" s="10"/>
      <c r="I21" s="10">
        <v>0</v>
      </c>
      <c r="J21" s="10">
        <v>0</v>
      </c>
      <c r="K21" s="10">
        <v>0</v>
      </c>
      <c r="L21" s="10">
        <f>'[1]Custos e Despesas'!L21</f>
        <v>0</v>
      </c>
      <c r="M21" s="10">
        <f>'[1]Custos e Despesas'!M21</f>
        <v>0</v>
      </c>
    </row>
    <row r="22" spans="2:13" s="47" customFormat="1" x14ac:dyDescent="0.25">
      <c r="B22" s="44" t="s">
        <v>117</v>
      </c>
      <c r="C22" s="13">
        <v>3370</v>
      </c>
      <c r="D22" s="13">
        <v>4796</v>
      </c>
      <c r="E22" s="13">
        <v>2654</v>
      </c>
      <c r="F22" s="13">
        <v>339</v>
      </c>
      <c r="G22" s="13">
        <v>264</v>
      </c>
      <c r="H22" s="13">
        <v>8053</v>
      </c>
      <c r="I22" s="13">
        <v>54</v>
      </c>
      <c r="J22" s="13">
        <v>0</v>
      </c>
      <c r="K22" s="13">
        <f>'[3]Custos e Despesas'!$E$110</f>
        <v>54</v>
      </c>
      <c r="L22" s="13">
        <f>'[1]Custos e Despesas'!L22</f>
        <v>0</v>
      </c>
      <c r="M22" s="13">
        <f>'[1]Custos e Despesas'!M22</f>
        <v>66</v>
      </c>
    </row>
    <row r="23" spans="2:13" s="43" customFormat="1" x14ac:dyDescent="0.25">
      <c r="B23" s="45" t="s">
        <v>118</v>
      </c>
      <c r="C23" s="10">
        <v>48404</v>
      </c>
      <c r="D23" s="10">
        <v>36307</v>
      </c>
      <c r="E23" s="10">
        <v>-23560</v>
      </c>
      <c r="F23" s="10">
        <v>-5259</v>
      </c>
      <c r="G23" s="10">
        <v>324463</v>
      </c>
      <c r="H23" s="10">
        <v>331951</v>
      </c>
      <c r="I23" s="10">
        <v>-26979</v>
      </c>
      <c r="J23" s="10">
        <f>'[3]Custos e Despesas'!$E$48</f>
        <v>134167</v>
      </c>
      <c r="K23" s="10">
        <f>'[3]Custos e Despesas'!$E$111</f>
        <v>107188</v>
      </c>
      <c r="L23" s="10">
        <f>'[1]Custos e Despesas'!L23</f>
        <v>137404</v>
      </c>
      <c r="M23" s="10">
        <f>'[1]Custos e Despesas'!M23</f>
        <v>266644</v>
      </c>
    </row>
    <row r="24" spans="2:13" s="43" customFormat="1" x14ac:dyDescent="0.25">
      <c r="B24" s="44" t="s">
        <v>119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f>'[3]Custos e Despesas'!$E$49</f>
        <v>-23643</v>
      </c>
      <c r="K24" s="13">
        <f>'[3]Custos e Despesas'!$E$112</f>
        <v>-23643</v>
      </c>
      <c r="L24" s="13">
        <f>'[1]Custos e Despesas'!L24</f>
        <v>-16478</v>
      </c>
      <c r="M24" s="13">
        <f>'[1]Custos e Despesas'!M24</f>
        <v>-63284</v>
      </c>
    </row>
    <row r="25" spans="2:13" s="47" customFormat="1" x14ac:dyDescent="0.25">
      <c r="B25" s="45" t="s">
        <v>120</v>
      </c>
      <c r="C25" s="10">
        <v>62652</v>
      </c>
      <c r="D25" s="10">
        <v>0</v>
      </c>
      <c r="E25" s="10">
        <v>0</v>
      </c>
      <c r="F25" s="10">
        <v>0</v>
      </c>
      <c r="G25" s="10">
        <v>120405</v>
      </c>
      <c r="H25" s="10">
        <v>120405</v>
      </c>
      <c r="I25" s="10">
        <v>0</v>
      </c>
      <c r="J25" s="10">
        <v>0</v>
      </c>
      <c r="K25" s="10">
        <v>0</v>
      </c>
      <c r="L25" s="10">
        <f>'[1]Custos e Despesas'!L25</f>
        <v>7589</v>
      </c>
      <c r="M25" s="10">
        <f>'[1]Custos e Despesas'!M25</f>
        <v>7589</v>
      </c>
    </row>
    <row r="26" spans="2:13" s="43" customFormat="1" x14ac:dyDescent="0.25">
      <c r="B26" s="44" t="s">
        <v>121</v>
      </c>
      <c r="C26" s="13">
        <v>0</v>
      </c>
      <c r="D26" s="13">
        <v>0</v>
      </c>
      <c r="E26" s="13">
        <v>0</v>
      </c>
      <c r="F26" s="13">
        <v>0</v>
      </c>
      <c r="G26" s="13">
        <v>-230040</v>
      </c>
      <c r="H26" s="13">
        <v>-230040</v>
      </c>
      <c r="I26" s="13">
        <v>0</v>
      </c>
      <c r="J26" s="13">
        <v>0</v>
      </c>
      <c r="K26" s="13">
        <v>0</v>
      </c>
      <c r="L26" s="13">
        <f>'[1]Custos e Despesas'!L26</f>
        <v>0</v>
      </c>
      <c r="M26" s="13">
        <f>'[1]Custos e Despesas'!M26</f>
        <v>0</v>
      </c>
    </row>
    <row r="27" spans="2:13" s="47" customFormat="1" x14ac:dyDescent="0.25">
      <c r="B27" s="45" t="s">
        <v>122</v>
      </c>
      <c r="C27" s="10">
        <v>9873</v>
      </c>
      <c r="D27" s="10">
        <v>-81</v>
      </c>
      <c r="E27" s="10">
        <v>-132</v>
      </c>
      <c r="F27" s="10">
        <v>91</v>
      </c>
      <c r="G27" s="10">
        <v>6170</v>
      </c>
      <c r="H27" s="10">
        <v>6048</v>
      </c>
      <c r="I27" s="10">
        <v>-15</v>
      </c>
      <c r="J27" s="10">
        <f>'[1]Custos e Despesas'!J27</f>
        <v>315</v>
      </c>
      <c r="K27" s="10">
        <f>'[3]Custos e Despesas'!$E$114</f>
        <v>300</v>
      </c>
      <c r="L27" s="10">
        <f>'[1]Custos e Despesas'!L27</f>
        <v>63</v>
      </c>
      <c r="M27" s="10">
        <f>'[1]Custos e Despesas'!M27</f>
        <v>527</v>
      </c>
    </row>
    <row r="28" spans="2:13" s="43" customFormat="1" x14ac:dyDescent="0.25">
      <c r="B28" s="44" t="s">
        <v>123</v>
      </c>
      <c r="C28" s="13">
        <v>367</v>
      </c>
      <c r="D28" s="13">
        <v>253</v>
      </c>
      <c r="E28" s="13">
        <v>-617</v>
      </c>
      <c r="F28" s="13">
        <v>0</v>
      </c>
      <c r="G28" s="13">
        <v>2804</v>
      </c>
      <c r="H28" s="13">
        <v>2440</v>
      </c>
      <c r="I28" s="13">
        <v>0</v>
      </c>
      <c r="J28" s="13">
        <v>0</v>
      </c>
      <c r="K28" s="13">
        <v>0</v>
      </c>
      <c r="L28" s="13">
        <f>'[1]Custos e Despesas'!L28</f>
        <v>0</v>
      </c>
      <c r="M28" s="13">
        <f>'[1]Custos e Despesas'!M28</f>
        <v>0</v>
      </c>
    </row>
    <row r="29" spans="2:13" s="47" customFormat="1" x14ac:dyDescent="0.25">
      <c r="B29" s="45" t="s">
        <v>124</v>
      </c>
      <c r="C29" s="10">
        <v>-2927</v>
      </c>
      <c r="D29" s="10">
        <v>0</v>
      </c>
      <c r="E29" s="10">
        <v>-581</v>
      </c>
      <c r="F29" s="10">
        <v>-1492</v>
      </c>
      <c r="G29" s="10">
        <v>0</v>
      </c>
      <c r="H29" s="10">
        <v>-2099</v>
      </c>
      <c r="I29" s="10">
        <v>0</v>
      </c>
      <c r="J29" s="10">
        <v>0</v>
      </c>
      <c r="K29" s="10">
        <v>0</v>
      </c>
      <c r="L29" s="10">
        <f>'[1]Custos e Despesas'!L29</f>
        <v>0</v>
      </c>
      <c r="M29" s="10">
        <f>'[1]Custos e Despesas'!M29</f>
        <v>0</v>
      </c>
    </row>
    <row r="30" spans="2:13" s="43" customFormat="1" x14ac:dyDescent="0.25">
      <c r="B30" s="44" t="s">
        <v>125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24840</v>
      </c>
      <c r="J30" s="13">
        <f>'[3]Custos e Despesas'!$E$50</f>
        <v>-2599</v>
      </c>
      <c r="K30" s="13">
        <f>'[3]Custos e Despesas'!$E$113</f>
        <v>22241</v>
      </c>
      <c r="L30" s="13">
        <f>'[1]Custos e Despesas'!L30</f>
        <v>-35280</v>
      </c>
      <c r="M30" s="13">
        <f>'[1]Custos e Despesas'!M30</f>
        <v>-21444</v>
      </c>
    </row>
    <row r="31" spans="2:13" ht="15" thickBot="1" x14ac:dyDescent="0.3">
      <c r="B31" s="45" t="s">
        <v>126</v>
      </c>
      <c r="C31" s="10">
        <v>-21028</v>
      </c>
      <c r="D31" s="10">
        <v>-9782</v>
      </c>
      <c r="E31" s="10">
        <v>-5367</v>
      </c>
      <c r="F31" s="10">
        <v>-6692</v>
      </c>
      <c r="G31" s="10">
        <v>-864</v>
      </c>
      <c r="H31" s="10">
        <v>-22850</v>
      </c>
      <c r="I31" s="10">
        <v>-2352</v>
      </c>
      <c r="J31" s="10">
        <f>'[3]Custos e Despesas'!$E$53</f>
        <v>3352</v>
      </c>
      <c r="K31" s="10">
        <f>'[3]Custos e Despesas'!$E$116</f>
        <v>1000</v>
      </c>
      <c r="L31" s="10">
        <f>'[1]Custos e Despesas'!L31</f>
        <v>-15547</v>
      </c>
      <c r="M31" s="10">
        <f>'[1]Custos e Despesas'!M31</f>
        <v>-5836</v>
      </c>
    </row>
    <row r="32" spans="2:13" ht="15" thickBot="1" x14ac:dyDescent="0.3">
      <c r="B32" s="48" t="s">
        <v>127</v>
      </c>
      <c r="C32" s="49">
        <v>-1336739</v>
      </c>
      <c r="D32" s="49">
        <v>-458728</v>
      </c>
      <c r="E32" s="49">
        <v>-268253</v>
      </c>
      <c r="F32" s="49">
        <v>-287350</v>
      </c>
      <c r="G32" s="49">
        <v>-73559</v>
      </c>
      <c r="H32" s="49">
        <v>-1087890</v>
      </c>
      <c r="I32" s="49">
        <v>-251743</v>
      </c>
      <c r="J32" s="49">
        <f>SUM(J4:J31)</f>
        <v>-187608</v>
      </c>
      <c r="K32" s="49">
        <f>SUM(K4:K31)</f>
        <v>-427083</v>
      </c>
      <c r="L32" s="49">
        <f>SUM(L4:L31)</f>
        <v>-328148</v>
      </c>
      <c r="M32" s="49">
        <f>SUM(M4:M31)</f>
        <v>-1104522</v>
      </c>
    </row>
    <row r="33" spans="3:13" x14ac:dyDescent="0.25">
      <c r="C33" s="50"/>
      <c r="E33" s="50"/>
      <c r="F33" s="50"/>
      <c r="J33" s="51"/>
      <c r="K33" s="51"/>
      <c r="L33" s="51">
        <f>L32-'[1]Custos e Despesas'!L32</f>
        <v>0</v>
      </c>
      <c r="M33" s="51"/>
    </row>
    <row r="34" spans="3:13" x14ac:dyDescent="0.25">
      <c r="J34" s="50"/>
      <c r="K34" s="52"/>
      <c r="L34" s="50"/>
      <c r="M34" s="5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20CA-46AD-453E-A4E0-3E0C6382D0AC}">
  <dimension ref="B1:XFD30"/>
  <sheetViews>
    <sheetView showGridLines="0" zoomScaleNormal="100" workbookViewId="0">
      <pane xSplit="2" ySplit="1" topLeftCell="H2" activePane="bottomRight" state="frozen"/>
      <selection activeCell="B16" sqref="B16:B17"/>
      <selection pane="topRight" activeCell="B16" sqref="B16:B17"/>
      <selection pane="bottomLeft" activeCell="B16" sqref="B16:B17"/>
      <selection pane="bottomRight" activeCell="B16" sqref="B16:B17"/>
    </sheetView>
  </sheetViews>
  <sheetFormatPr defaultColWidth="9.140625" defaultRowHeight="14.25" x14ac:dyDescent="0.2"/>
  <cols>
    <col min="1" max="1" width="1.42578125" style="2" customWidth="1"/>
    <col min="2" max="2" width="37.7109375" style="2" customWidth="1"/>
    <col min="3" max="15" width="16.7109375" style="2" customWidth="1"/>
    <col min="16" max="16384" width="9.140625" style="2"/>
  </cols>
  <sheetData>
    <row r="1" spans="2:16384" ht="54.75" customHeight="1" x14ac:dyDescent="0.2"/>
    <row r="2" spans="2:16384" ht="8.25" customHeight="1" x14ac:dyDescent="0.2"/>
    <row r="3" spans="2:16384" s="6" customFormat="1" ht="26.25" x14ac:dyDescent="0.25">
      <c r="B3" s="7" t="s">
        <v>128</v>
      </c>
      <c r="C3" s="53" t="s">
        <v>129</v>
      </c>
      <c r="D3" s="53" t="s">
        <v>130</v>
      </c>
      <c r="E3" s="53" t="s">
        <v>131</v>
      </c>
      <c r="F3" s="53" t="s">
        <v>132</v>
      </c>
      <c r="G3" s="53" t="s">
        <v>133</v>
      </c>
      <c r="H3" s="53" t="s">
        <v>134</v>
      </c>
      <c r="I3" s="54"/>
      <c r="J3" s="55"/>
      <c r="K3" s="55"/>
      <c r="L3" s="55"/>
      <c r="M3" s="55"/>
      <c r="N3" s="55"/>
      <c r="O3" s="55"/>
    </row>
    <row r="4" spans="2:16384" s="6" customFormat="1" x14ac:dyDescent="0.25">
      <c r="B4" s="56" t="s">
        <v>135</v>
      </c>
      <c r="C4" s="57">
        <v>2250</v>
      </c>
      <c r="D4" s="9" t="s">
        <v>136</v>
      </c>
      <c r="E4" s="58">
        <v>54527</v>
      </c>
      <c r="F4" s="59">
        <v>10.199999999999999</v>
      </c>
      <c r="G4" s="9">
        <v>14</v>
      </c>
      <c r="H4" s="9">
        <v>1999</v>
      </c>
      <c r="I4" s="57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pans="2:16384" s="6" customFormat="1" x14ac:dyDescent="0.25">
      <c r="B5" s="60" t="s">
        <v>137</v>
      </c>
      <c r="C5" s="55">
        <v>177</v>
      </c>
      <c r="D5" s="11" t="s">
        <v>137</v>
      </c>
      <c r="E5" s="61">
        <v>44264</v>
      </c>
      <c r="F5" s="55">
        <v>0.5</v>
      </c>
      <c r="G5" s="55">
        <v>2</v>
      </c>
      <c r="H5" s="14">
        <v>1978</v>
      </c>
      <c r="I5" s="55"/>
      <c r="J5" s="55"/>
      <c r="K5" s="55"/>
      <c r="L5" s="55"/>
      <c r="M5" s="55"/>
      <c r="N5" s="55"/>
      <c r="O5" s="55"/>
    </row>
    <row r="6" spans="2:16384" s="6" customFormat="1" ht="21" customHeight="1" x14ac:dyDescent="0.25">
      <c r="B6" s="56" t="s">
        <v>138</v>
      </c>
      <c r="C6" s="57">
        <v>56</v>
      </c>
      <c r="D6" s="62" t="s">
        <v>139</v>
      </c>
      <c r="E6" s="58" t="s">
        <v>140</v>
      </c>
      <c r="F6" s="57">
        <v>1</v>
      </c>
      <c r="G6" s="57">
        <v>2</v>
      </c>
      <c r="H6" s="9">
        <v>1972</v>
      </c>
      <c r="I6" s="57"/>
      <c r="J6" s="57"/>
      <c r="K6" s="57"/>
      <c r="L6" s="57"/>
      <c r="M6" s="57"/>
      <c r="N6" s="57"/>
      <c r="O6" s="57"/>
    </row>
    <row r="7" spans="2:16384" s="6" customFormat="1" x14ac:dyDescent="0.25">
      <c r="B7" s="56"/>
      <c r="C7" s="57"/>
      <c r="D7" s="9"/>
      <c r="E7" s="58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2:16384" s="6" customFormat="1" ht="15" thickBot="1" x14ac:dyDescent="0.3">
      <c r="B8" s="42" t="s">
        <v>141</v>
      </c>
      <c r="C8" s="63">
        <v>43831</v>
      </c>
      <c r="D8" s="63">
        <v>43862</v>
      </c>
      <c r="E8" s="63">
        <v>43891</v>
      </c>
      <c r="F8" s="63">
        <v>43922</v>
      </c>
      <c r="G8" s="63">
        <v>43952</v>
      </c>
      <c r="H8" s="63">
        <v>43983</v>
      </c>
      <c r="I8" s="63">
        <v>44013</v>
      </c>
      <c r="J8" s="63">
        <v>44044</v>
      </c>
      <c r="K8" s="63">
        <v>44075</v>
      </c>
      <c r="L8" s="63">
        <v>44105</v>
      </c>
      <c r="M8" s="63">
        <v>44136</v>
      </c>
      <c r="N8" s="63">
        <v>44166</v>
      </c>
      <c r="O8" s="4">
        <v>2020</v>
      </c>
    </row>
    <row r="9" spans="2:16384" s="6" customFormat="1" x14ac:dyDescent="0.25">
      <c r="B9" s="64" t="s">
        <v>142</v>
      </c>
      <c r="C9" s="64">
        <f>'[1]Dados Operacionais'!C9</f>
        <v>0.86</v>
      </c>
      <c r="D9" s="64">
        <f>'[1]Dados Operacionais'!D9</f>
        <v>1.05</v>
      </c>
      <c r="E9" s="64">
        <f>'[1]Dados Operacionais'!E9</f>
        <v>1.24</v>
      </c>
      <c r="F9" s="64">
        <f>'[1]Dados Operacionais'!F9</f>
        <v>1.04</v>
      </c>
      <c r="G9" s="64">
        <f>'[1]Dados Operacionais'!G9</f>
        <v>0.96</v>
      </c>
      <c r="H9" s="64">
        <f>'[1]Dados Operacionais'!H9</f>
        <v>0.76</v>
      </c>
      <c r="I9" s="64">
        <f>'[1]Dados Operacionais'!I9</f>
        <v>0.69</v>
      </c>
      <c r="J9" s="64">
        <f>'[1]Dados Operacionais'!J9</f>
        <v>0.63</v>
      </c>
      <c r="K9" s="64">
        <f>'[1]Dados Operacionais'!K9</f>
        <v>0.66</v>
      </c>
      <c r="L9" s="64">
        <f>'[1]Dados Operacionais'!L9</f>
        <v>0.64</v>
      </c>
      <c r="M9" s="64">
        <f>'[1]Dados Operacionais'!M9</f>
        <v>0.69</v>
      </c>
      <c r="N9" s="64">
        <f>'[1]Dados Operacionais'!N9</f>
        <v>0.83</v>
      </c>
      <c r="O9" s="64">
        <f>'[1]Dados Operacionais'!O9</f>
        <v>0.81</v>
      </c>
    </row>
    <row r="10" spans="2:16384" s="6" customFormat="1" x14ac:dyDescent="0.25">
      <c r="B10" s="56" t="s">
        <v>143</v>
      </c>
      <c r="C10" s="57">
        <f>'[1]Dados Operacionais'!C10</f>
        <v>998</v>
      </c>
      <c r="D10" s="57">
        <f>'[1]Dados Operacionais'!D10</f>
        <v>895</v>
      </c>
      <c r="E10" s="57">
        <f>'[1]Dados Operacionais'!E10</f>
        <v>746</v>
      </c>
      <c r="F10" s="57">
        <f>'[1]Dados Operacionais'!F10</f>
        <v>729</v>
      </c>
      <c r="G10" s="57">
        <f>'[1]Dados Operacionais'!G10</f>
        <v>751</v>
      </c>
      <c r="H10" s="57">
        <f>'[1]Dados Operacionais'!H10</f>
        <v>866</v>
      </c>
      <c r="I10" s="57">
        <f>'[1]Dados Operacionais'!I10</f>
        <v>956</v>
      </c>
      <c r="J10" s="57">
        <f>'[1]Dados Operacionais'!J10</f>
        <v>1027</v>
      </c>
      <c r="K10" s="57">
        <f>'[1]Dados Operacionais'!K10</f>
        <v>1058</v>
      </c>
      <c r="L10" s="57">
        <f>'[1]Dados Operacionais'!L10</f>
        <v>1033</v>
      </c>
      <c r="M10" s="57">
        <f>'[1]Dados Operacionais'!M10</f>
        <v>964</v>
      </c>
      <c r="N10" s="57">
        <f>'[1]Dados Operacionais'!N10</f>
        <v>903</v>
      </c>
      <c r="O10" s="57">
        <f>'[1]Dados Operacionais'!O10</f>
        <v>910</v>
      </c>
      <c r="Q10" s="65"/>
      <c r="R10" s="65"/>
      <c r="S10" s="65"/>
      <c r="T10" s="65"/>
      <c r="U10" s="65"/>
      <c r="V10" s="65"/>
      <c r="W10" s="65"/>
      <c r="X10" s="65"/>
    </row>
    <row r="11" spans="2:16384" s="6" customFormat="1" x14ac:dyDescent="0.25">
      <c r="B11" s="66" t="s">
        <v>144</v>
      </c>
      <c r="C11" s="55">
        <f>'[1]Dados Operacionais'!C11</f>
        <v>887</v>
      </c>
      <c r="D11" s="55">
        <f>'[1]Dados Operacionais'!D11</f>
        <v>950</v>
      </c>
      <c r="E11" s="55">
        <f>'[1]Dados Operacionais'!E11</f>
        <v>932</v>
      </c>
      <c r="F11" s="55">
        <f>'[1]Dados Operacionais'!F11</f>
        <v>812</v>
      </c>
      <c r="G11" s="55">
        <f>'[1]Dados Operacionais'!G11</f>
        <v>783</v>
      </c>
      <c r="H11" s="55">
        <f>'[1]Dados Operacionais'!H11</f>
        <v>725</v>
      </c>
      <c r="I11" s="55">
        <f>'[1]Dados Operacionais'!I11</f>
        <v>715</v>
      </c>
      <c r="J11" s="55">
        <f>'[1]Dados Operacionais'!J11</f>
        <v>703</v>
      </c>
      <c r="K11" s="55">
        <f>'[1]Dados Operacionais'!K11</f>
        <v>744</v>
      </c>
      <c r="L11" s="55">
        <f>'[1]Dados Operacionais'!L11</f>
        <v>716</v>
      </c>
      <c r="M11" s="55">
        <f>'[1]Dados Operacionais'!M11</f>
        <v>715</v>
      </c>
      <c r="N11" s="55">
        <f>'[1]Dados Operacionais'!N11</f>
        <v>799</v>
      </c>
      <c r="O11" s="55">
        <f>'[1]Dados Operacionais'!O11</f>
        <v>790</v>
      </c>
    </row>
    <row r="12" spans="2:16384" s="6" customFormat="1" x14ac:dyDescent="0.25">
      <c r="B12" s="16" t="s">
        <v>145</v>
      </c>
      <c r="C12" s="67">
        <f>'[1]Dados Operacionais'!C12</f>
        <v>-111</v>
      </c>
      <c r="D12" s="67">
        <f>'[1]Dados Operacionais'!D12</f>
        <v>55</v>
      </c>
      <c r="E12" s="67">
        <f>'[1]Dados Operacionais'!E12</f>
        <v>186</v>
      </c>
      <c r="F12" s="67">
        <f>'[1]Dados Operacionais'!F12</f>
        <v>83</v>
      </c>
      <c r="G12" s="67">
        <f>'[1]Dados Operacionais'!G12</f>
        <v>32</v>
      </c>
      <c r="H12" s="67">
        <f>'[1]Dados Operacionais'!H12</f>
        <v>-141</v>
      </c>
      <c r="I12" s="67">
        <f>'[1]Dados Operacionais'!I12</f>
        <v>-241</v>
      </c>
      <c r="J12" s="67">
        <f>'[1]Dados Operacionais'!J12</f>
        <v>-324</v>
      </c>
      <c r="K12" s="67">
        <f>'[1]Dados Operacionais'!K12</f>
        <v>-314</v>
      </c>
      <c r="L12" s="67">
        <f>'[1]Dados Operacionais'!L12</f>
        <v>-317</v>
      </c>
      <c r="M12" s="67">
        <f>'[1]Dados Operacionais'!M12</f>
        <v>-249</v>
      </c>
      <c r="N12" s="67">
        <f>'[1]Dados Operacionais'!N12</f>
        <v>-104</v>
      </c>
      <c r="O12" s="67">
        <f>'[1]Dados Operacionais'!O12</f>
        <v>-120</v>
      </c>
    </row>
    <row r="13" spans="2:16384" s="6" customFormat="1" x14ac:dyDescent="0.25">
      <c r="B13" s="66" t="s">
        <v>146</v>
      </c>
      <c r="C13" s="55">
        <f>'[1]Dados Operacionais'!C13</f>
        <v>1090</v>
      </c>
      <c r="D13" s="55">
        <f>'[1]Dados Operacionais'!D13</f>
        <v>1096</v>
      </c>
      <c r="E13" s="55">
        <f>'[1]Dados Operacionais'!E13</f>
        <v>1102</v>
      </c>
      <c r="F13" s="55">
        <f>'[1]Dados Operacionais'!F13</f>
        <v>1095</v>
      </c>
      <c r="G13" s="55">
        <f>'[1]Dados Operacionais'!G13</f>
        <v>1150</v>
      </c>
      <c r="H13" s="55">
        <f>'[1]Dados Operacionais'!H13</f>
        <v>1171</v>
      </c>
      <c r="I13" s="55">
        <f>'[1]Dados Operacionais'!I13</f>
        <v>1177</v>
      </c>
      <c r="J13" s="55">
        <f>'[1]Dados Operacionais'!J13</f>
        <v>1018</v>
      </c>
      <c r="K13" s="55">
        <f>'[1]Dados Operacionais'!K13</f>
        <v>1040</v>
      </c>
      <c r="L13" s="55">
        <f>'[1]Dados Operacionais'!L13</f>
        <v>1068</v>
      </c>
      <c r="M13" s="55">
        <f>'[1]Dados Operacionais'!M13</f>
        <v>1067</v>
      </c>
      <c r="N13" s="55">
        <f>'[1]Dados Operacionais'!N13</f>
        <v>1128</v>
      </c>
      <c r="O13" s="55">
        <f>'[1]Dados Operacionais'!O13</f>
        <v>1100</v>
      </c>
    </row>
    <row r="14" spans="2:16384" s="6" customFormat="1" x14ac:dyDescent="0.25">
      <c r="B14" s="16" t="s">
        <v>147</v>
      </c>
      <c r="C14" s="67">
        <f>'[1]Dados Operacionais'!C14</f>
        <v>203</v>
      </c>
      <c r="D14" s="67">
        <f>'[1]Dados Operacionais'!D14</f>
        <v>146</v>
      </c>
      <c r="E14" s="67">
        <f>'[1]Dados Operacionais'!E14</f>
        <v>170</v>
      </c>
      <c r="F14" s="67">
        <f>'[1]Dados Operacionais'!F14</f>
        <v>283</v>
      </c>
      <c r="G14" s="67">
        <f>'[1]Dados Operacionais'!G14</f>
        <v>367</v>
      </c>
      <c r="H14" s="67">
        <f>'[1]Dados Operacionais'!H14</f>
        <v>446</v>
      </c>
      <c r="I14" s="67">
        <f>'[1]Dados Operacionais'!I14</f>
        <v>462</v>
      </c>
      <c r="J14" s="67">
        <f>'[1]Dados Operacionais'!J14</f>
        <v>315</v>
      </c>
      <c r="K14" s="67">
        <f>'[1]Dados Operacionais'!K14</f>
        <v>296</v>
      </c>
      <c r="L14" s="67">
        <f>'[1]Dados Operacionais'!L14</f>
        <v>352</v>
      </c>
      <c r="M14" s="67">
        <f>'[1]Dados Operacionais'!M14</f>
        <v>352</v>
      </c>
      <c r="N14" s="67">
        <f>'[1]Dados Operacionais'!N14</f>
        <v>329</v>
      </c>
      <c r="O14" s="67">
        <f>'[1]Dados Operacionais'!O14</f>
        <v>310</v>
      </c>
    </row>
    <row r="15" spans="2:16384" s="6" customFormat="1" x14ac:dyDescent="0.25">
      <c r="B15" s="68" t="s">
        <v>148</v>
      </c>
      <c r="C15" s="55">
        <f>'[1]Dados Operacionais'!C15</f>
        <v>1090</v>
      </c>
      <c r="D15" s="55">
        <f>'[1]Dados Operacionais'!D15</f>
        <v>1096</v>
      </c>
      <c r="E15" s="55">
        <f>'[1]Dados Operacionais'!E15</f>
        <v>1102</v>
      </c>
      <c r="F15" s="55">
        <f>'[1]Dados Operacionais'!F15</f>
        <v>1095</v>
      </c>
      <c r="G15" s="55">
        <f>'[1]Dados Operacionais'!G15</f>
        <v>1150</v>
      </c>
      <c r="H15" s="55">
        <f>'[1]Dados Operacionais'!H15</f>
        <v>1171</v>
      </c>
      <c r="I15" s="55">
        <f>'[1]Dados Operacionais'!I15</f>
        <v>1177</v>
      </c>
      <c r="J15" s="55">
        <f>'[1]Dados Operacionais'!J15</f>
        <v>1018</v>
      </c>
      <c r="K15" s="55">
        <f>'[1]Dados Operacionais'!K15</f>
        <v>1040</v>
      </c>
      <c r="L15" s="55">
        <f>'[1]Dados Operacionais'!L15</f>
        <v>1068</v>
      </c>
      <c r="M15" s="55">
        <f>'[1]Dados Operacionais'!M15</f>
        <v>1067</v>
      </c>
      <c r="N15" s="55">
        <f>'[1]Dados Operacionais'!N15</f>
        <v>1128</v>
      </c>
      <c r="O15" s="55">
        <f>'[1]Dados Operacionais'!O15</f>
        <v>1100</v>
      </c>
    </row>
    <row r="16" spans="2:16384" s="6" customFormat="1" x14ac:dyDescent="0.25">
      <c r="B16" s="69" t="s">
        <v>149</v>
      </c>
      <c r="C16" s="57">
        <f>'[1]Dados Operacionais'!C16</f>
        <v>209</v>
      </c>
      <c r="D16" s="57">
        <f>'[1]Dados Operacionais'!D16</f>
        <v>153</v>
      </c>
      <c r="E16" s="57">
        <f>'[1]Dados Operacionais'!E16</f>
        <v>153</v>
      </c>
      <c r="F16" s="57">
        <f>'[1]Dados Operacionais'!F16</f>
        <v>213</v>
      </c>
      <c r="G16" s="57">
        <f>'[1]Dados Operacionais'!G16</f>
        <v>212</v>
      </c>
      <c r="H16" s="57">
        <f>'[1]Dados Operacionais'!H16</f>
        <v>254</v>
      </c>
      <c r="I16" s="57">
        <f>'[1]Dados Operacionais'!I16</f>
        <v>353</v>
      </c>
      <c r="J16" s="57">
        <f>'[1]Dados Operacionais'!J16</f>
        <v>353</v>
      </c>
      <c r="K16" s="57">
        <f>'[1]Dados Operacionais'!K16</f>
        <v>358</v>
      </c>
      <c r="L16" s="57">
        <f>'[1]Dados Operacionais'!L16</f>
        <v>323</v>
      </c>
      <c r="M16" s="57">
        <f>'[1]Dados Operacionais'!M16</f>
        <v>323</v>
      </c>
      <c r="N16" s="57">
        <f>'[1]Dados Operacionais'!N16</f>
        <v>293</v>
      </c>
      <c r="O16" s="57">
        <f>'[1]Dados Operacionais'!O16</f>
        <v>267</v>
      </c>
    </row>
    <row r="17" spans="2:15" s="6" customFormat="1" x14ac:dyDescent="0.25">
      <c r="B17" s="70" t="s">
        <v>150</v>
      </c>
      <c r="C17" s="71">
        <f>'[1]Dados Operacionais'!C17</f>
        <v>235</v>
      </c>
      <c r="D17" s="71">
        <f>'[1]Dados Operacionais'!D17</f>
        <v>211</v>
      </c>
      <c r="E17" s="71">
        <f>'[1]Dados Operacionais'!E17</f>
        <v>211</v>
      </c>
      <c r="F17" s="71">
        <f>'[1]Dados Operacionais'!F17</f>
        <v>209</v>
      </c>
      <c r="G17" s="71">
        <f>'[1]Dados Operacionais'!G17</f>
        <v>209</v>
      </c>
      <c r="H17" s="71">
        <f>'[1]Dados Operacionais'!H17</f>
        <v>203</v>
      </c>
      <c r="I17" s="71">
        <f>'[1]Dados Operacionais'!I17</f>
        <v>213</v>
      </c>
      <c r="J17" s="71">
        <f>'[1]Dados Operacionais'!J17</f>
        <v>213</v>
      </c>
      <c r="K17" s="71">
        <f>'[1]Dados Operacionais'!K17</f>
        <v>212</v>
      </c>
      <c r="L17" s="71">
        <f>'[1]Dados Operacionais'!L17</f>
        <v>212</v>
      </c>
      <c r="M17" s="71">
        <f>'[1]Dados Operacionais'!M17</f>
        <v>212</v>
      </c>
      <c r="N17" s="71">
        <f>'[1]Dados Operacionais'!N17</f>
        <v>213</v>
      </c>
      <c r="O17" s="71">
        <f>'[1]Dados Operacionais'!O17</f>
        <v>213</v>
      </c>
    </row>
    <row r="18" spans="2:15" s="6" customFormat="1" x14ac:dyDescent="0.25">
      <c r="B18" s="56" t="s">
        <v>151</v>
      </c>
      <c r="C18" s="57">
        <f>'[1]Dados Operacionais'!C18</f>
        <v>1096</v>
      </c>
      <c r="D18" s="57">
        <f>'[1]Dados Operacionais'!D18</f>
        <v>1103</v>
      </c>
      <c r="E18" s="57">
        <f>'[1]Dados Operacionais'!E18</f>
        <v>1085</v>
      </c>
      <c r="F18" s="57">
        <f>'[1]Dados Operacionais'!F18</f>
        <v>1025</v>
      </c>
      <c r="G18" s="57">
        <f>'[1]Dados Operacionais'!G18</f>
        <v>995</v>
      </c>
      <c r="H18" s="57">
        <f>'[1]Dados Operacionais'!H18</f>
        <v>979</v>
      </c>
      <c r="I18" s="57">
        <f>'[1]Dados Operacionais'!I18</f>
        <v>1068</v>
      </c>
      <c r="J18" s="57">
        <f>'[1]Dados Operacionais'!J18</f>
        <v>1056</v>
      </c>
      <c r="K18" s="57">
        <f>'[1]Dados Operacionais'!K18</f>
        <v>1102</v>
      </c>
      <c r="L18" s="57">
        <f>'[1]Dados Operacionais'!L18</f>
        <v>1039</v>
      </c>
      <c r="M18" s="57">
        <f>'[1]Dados Operacionais'!M18</f>
        <v>1038</v>
      </c>
      <c r="N18" s="57">
        <f>'[1]Dados Operacionais'!N18</f>
        <v>1092</v>
      </c>
      <c r="O18" s="57">
        <f>'[1]Dados Operacionais'!O18</f>
        <v>1057</v>
      </c>
    </row>
    <row r="19" spans="2:15" s="6" customFormat="1" x14ac:dyDescent="0.25">
      <c r="B19" s="66" t="s">
        <v>152</v>
      </c>
      <c r="C19" s="55">
        <f>'[1]Dados Operacionais'!C19</f>
        <v>-6</v>
      </c>
      <c r="D19" s="55">
        <f>'[1]Dados Operacionais'!D19</f>
        <v>-7</v>
      </c>
      <c r="E19" s="55">
        <f>'[1]Dados Operacionais'!E19</f>
        <v>17</v>
      </c>
      <c r="F19" s="55">
        <f>'[1]Dados Operacionais'!F19</f>
        <v>70</v>
      </c>
      <c r="G19" s="55">
        <f>'[1]Dados Operacionais'!G19</f>
        <v>155</v>
      </c>
      <c r="H19" s="55">
        <f>'[1]Dados Operacionais'!H19</f>
        <v>193</v>
      </c>
      <c r="I19" s="55">
        <f>'[1]Dados Operacionais'!I19</f>
        <v>109</v>
      </c>
      <c r="J19" s="55">
        <f>'[1]Dados Operacionais'!J19</f>
        <v>-38</v>
      </c>
      <c r="K19" s="55">
        <f>'[1]Dados Operacionais'!K19</f>
        <v>-63</v>
      </c>
      <c r="L19" s="55">
        <f>'[1]Dados Operacionais'!L19</f>
        <v>29</v>
      </c>
      <c r="M19" s="55">
        <f>'[1]Dados Operacionais'!M19</f>
        <v>29</v>
      </c>
      <c r="N19" s="55">
        <f>'[1]Dados Operacionais'!N19</f>
        <v>37</v>
      </c>
      <c r="O19" s="55">
        <f>'[1]Dados Operacionais'!O19</f>
        <v>44</v>
      </c>
    </row>
    <row r="20" spans="2:15" s="6" customFormat="1" x14ac:dyDescent="0.2">
      <c r="B20" s="56"/>
      <c r="C20" s="57"/>
      <c r="D20" s="9"/>
      <c r="E20" s="58"/>
      <c r="F20" s="57"/>
      <c r="G20" s="57"/>
      <c r="H20" s="57"/>
      <c r="I20" s="57"/>
      <c r="J20" s="57"/>
      <c r="K20" s="57"/>
      <c r="L20" s="2"/>
      <c r="M20" s="2"/>
      <c r="N20" s="2"/>
      <c r="O20" s="2"/>
    </row>
    <row r="21" spans="2:15" s="6" customFormat="1" ht="21.95" customHeight="1" thickBot="1" x14ac:dyDescent="0.3">
      <c r="B21" s="42"/>
      <c r="C21" s="5" t="s">
        <v>153</v>
      </c>
      <c r="D21" s="5" t="s">
        <v>154</v>
      </c>
      <c r="E21" s="5" t="s">
        <v>155</v>
      </c>
      <c r="F21" s="5" t="s">
        <v>156</v>
      </c>
      <c r="G21" s="5">
        <v>2018</v>
      </c>
      <c r="H21" s="5" t="s">
        <v>2</v>
      </c>
      <c r="I21" s="5" t="s">
        <v>3</v>
      </c>
      <c r="J21" s="5" t="s">
        <v>4</v>
      </c>
      <c r="K21" s="5" t="s">
        <v>5</v>
      </c>
      <c r="L21" s="5" t="s">
        <v>6</v>
      </c>
      <c r="M21" s="5" t="s">
        <v>7</v>
      </c>
      <c r="N21" s="5" t="s">
        <v>8</v>
      </c>
      <c r="O21" s="5" t="s">
        <v>9</v>
      </c>
    </row>
    <row r="22" spans="2:15" s="2" customFormat="1" x14ac:dyDescent="0.2">
      <c r="B22" s="7" t="s">
        <v>157</v>
      </c>
      <c r="C22" s="72"/>
      <c r="D22" s="72"/>
      <c r="E22" s="72"/>
      <c r="F22" s="72"/>
      <c r="G22" s="72"/>
      <c r="H22" s="73"/>
      <c r="I22" s="73"/>
      <c r="J22" s="73"/>
      <c r="K22" s="73"/>
      <c r="L22" s="73"/>
      <c r="M22" s="73"/>
      <c r="N22" s="73"/>
      <c r="O22" s="73"/>
    </row>
    <row r="23" spans="2:15" s="6" customFormat="1" x14ac:dyDescent="0.25">
      <c r="B23" s="56" t="s">
        <v>135</v>
      </c>
      <c r="C23" s="74">
        <v>1540</v>
      </c>
      <c r="D23" s="74">
        <v>1540</v>
      </c>
      <c r="E23" s="74">
        <v>1540</v>
      </c>
      <c r="F23" s="74">
        <v>1540</v>
      </c>
      <c r="G23" s="74">
        <v>1540</v>
      </c>
      <c r="H23" s="74">
        <v>1540</v>
      </c>
      <c r="I23" s="74">
        <v>1540</v>
      </c>
      <c r="J23" s="74">
        <v>1540</v>
      </c>
      <c r="K23" s="74">
        <v>1540</v>
      </c>
      <c r="L23" s="74">
        <v>1540</v>
      </c>
      <c r="M23" s="74">
        <v>1540</v>
      </c>
      <c r="N23" s="74">
        <f>'[1]Dados Operacionais'!N23</f>
        <v>1540</v>
      </c>
      <c r="O23" s="74">
        <f>'[1]Dados Operacionais'!O23</f>
        <v>1540</v>
      </c>
    </row>
    <row r="24" spans="2:15" s="6" customFormat="1" x14ac:dyDescent="0.25">
      <c r="B24" s="60" t="s">
        <v>137</v>
      </c>
      <c r="C24" s="72">
        <v>87</v>
      </c>
      <c r="D24" s="72">
        <v>87</v>
      </c>
      <c r="E24" s="72">
        <v>87</v>
      </c>
      <c r="F24" s="72">
        <v>87</v>
      </c>
      <c r="G24" s="72">
        <v>87</v>
      </c>
      <c r="H24" s="72">
        <v>87</v>
      </c>
      <c r="I24" s="72">
        <v>87</v>
      </c>
      <c r="J24" s="72">
        <v>87</v>
      </c>
      <c r="K24" s="72">
        <v>87</v>
      </c>
      <c r="L24" s="72">
        <v>87</v>
      </c>
      <c r="M24" s="72">
        <v>87</v>
      </c>
      <c r="N24" s="72">
        <f>'[1]Dados Operacionais'!N24</f>
        <v>87</v>
      </c>
      <c r="O24" s="72">
        <f>'[1]Dados Operacionais'!O24</f>
        <v>87</v>
      </c>
    </row>
    <row r="25" spans="2:15" s="6" customFormat="1" x14ac:dyDescent="0.25">
      <c r="B25" s="56" t="s">
        <v>138</v>
      </c>
      <c r="C25" s="74">
        <v>28</v>
      </c>
      <c r="D25" s="74">
        <v>28</v>
      </c>
      <c r="E25" s="74">
        <v>28</v>
      </c>
      <c r="F25" s="74">
        <v>28</v>
      </c>
      <c r="G25" s="74">
        <v>28</v>
      </c>
      <c r="H25" s="74">
        <v>28</v>
      </c>
      <c r="I25" s="74">
        <v>28</v>
      </c>
      <c r="J25" s="74">
        <v>28</v>
      </c>
      <c r="K25" s="74">
        <v>28</v>
      </c>
      <c r="L25" s="74">
        <v>28</v>
      </c>
      <c r="M25" s="74">
        <v>28</v>
      </c>
      <c r="N25" s="74">
        <f>'[1]Dados Operacionais'!N25</f>
        <v>28</v>
      </c>
      <c r="O25" s="74">
        <f>'[1]Dados Operacionais'!O25</f>
        <v>28</v>
      </c>
    </row>
    <row r="26" spans="2:15" s="6" customFormat="1" x14ac:dyDescent="0.25">
      <c r="B26" s="7" t="s">
        <v>158</v>
      </c>
      <c r="C26" s="72"/>
      <c r="D26" s="72"/>
      <c r="E26" s="72"/>
      <c r="F26" s="73"/>
      <c r="G26" s="73"/>
      <c r="H26" s="73"/>
      <c r="I26" s="73"/>
      <c r="J26" s="73"/>
      <c r="K26" s="73"/>
      <c r="L26" s="73"/>
      <c r="M26" s="73"/>
      <c r="N26" s="73"/>
      <c r="O26" s="73"/>
    </row>
    <row r="27" spans="2:15" s="6" customFormat="1" x14ac:dyDescent="0.25">
      <c r="B27" s="56" t="s">
        <v>135</v>
      </c>
      <c r="C27" s="74">
        <v>941.8</v>
      </c>
      <c r="D27" s="74">
        <v>941.8</v>
      </c>
      <c r="E27" s="75">
        <v>887</v>
      </c>
      <c r="F27" s="75">
        <v>887</v>
      </c>
      <c r="G27" s="75">
        <v>887</v>
      </c>
      <c r="H27" s="75">
        <v>887</v>
      </c>
      <c r="I27" s="75">
        <v>887</v>
      </c>
      <c r="J27" s="75">
        <v>887</v>
      </c>
      <c r="K27" s="75">
        <f>'[1]Dados Operacionais'!K27</f>
        <v>887</v>
      </c>
      <c r="L27" s="75">
        <f>'[1]Dados Operacionais'!L27</f>
        <v>887</v>
      </c>
      <c r="M27" s="75">
        <f>'[1]Dados Operacionais'!M27</f>
        <v>887</v>
      </c>
      <c r="N27" s="75">
        <f>'[1]Dados Operacionais'!N27</f>
        <v>887</v>
      </c>
      <c r="O27" s="75">
        <f>'[1]Dados Operacionais'!O27</f>
        <v>887</v>
      </c>
    </row>
    <row r="28" spans="2:15" s="6" customFormat="1" x14ac:dyDescent="0.25">
      <c r="B28" s="60" t="s">
        <v>137</v>
      </c>
      <c r="C28" s="72">
        <v>48</v>
      </c>
      <c r="D28" s="72">
        <v>48</v>
      </c>
      <c r="E28" s="73">
        <v>48</v>
      </c>
      <c r="F28" s="73">
        <v>48</v>
      </c>
      <c r="G28" s="73">
        <v>48</v>
      </c>
      <c r="H28" s="73">
        <v>48</v>
      </c>
      <c r="I28" s="73">
        <v>48</v>
      </c>
      <c r="J28" s="73">
        <v>48</v>
      </c>
      <c r="K28" s="73">
        <f>'[1]Dados Operacionais'!K28</f>
        <v>48</v>
      </c>
      <c r="L28" s="73">
        <f>'[1]Dados Operacionais'!L28</f>
        <v>48</v>
      </c>
      <c r="M28" s="73">
        <f>'[1]Dados Operacionais'!M28</f>
        <v>48</v>
      </c>
      <c r="N28" s="73">
        <f>'[1]Dados Operacionais'!N28</f>
        <v>48</v>
      </c>
      <c r="O28" s="73">
        <f>'[1]Dados Operacionais'!O28</f>
        <v>48</v>
      </c>
    </row>
    <row r="29" spans="2:15" s="6" customFormat="1" x14ac:dyDescent="0.25">
      <c r="B29" s="56" t="s">
        <v>138</v>
      </c>
      <c r="C29" s="75">
        <v>13</v>
      </c>
      <c r="D29" s="75">
        <v>13</v>
      </c>
      <c r="E29" s="75">
        <v>13</v>
      </c>
      <c r="F29" s="75">
        <v>13</v>
      </c>
      <c r="G29" s="75">
        <v>13</v>
      </c>
      <c r="H29" s="75">
        <v>13</v>
      </c>
      <c r="I29" s="75">
        <v>13</v>
      </c>
      <c r="J29" s="75">
        <v>13</v>
      </c>
      <c r="K29" s="75">
        <f>'[1]Dados Operacionais'!K29</f>
        <v>13</v>
      </c>
      <c r="L29" s="75">
        <f>'[1]Dados Operacionais'!L29</f>
        <v>13</v>
      </c>
      <c r="M29" s="75">
        <f>'[1]Dados Operacionais'!M29</f>
        <v>13</v>
      </c>
      <c r="N29" s="75">
        <f>'[1]Dados Operacionais'!N29</f>
        <v>13</v>
      </c>
      <c r="O29" s="75">
        <f>'[1]Dados Operacionais'!O29</f>
        <v>13</v>
      </c>
    </row>
    <row r="30" spans="2:15" x14ac:dyDescent="0.2">
      <c r="B30" s="76" t="s">
        <v>159</v>
      </c>
      <c r="C30" s="77">
        <v>0.93700000000000006</v>
      </c>
      <c r="D30" s="77">
        <v>0.93799999999999994</v>
      </c>
      <c r="E30" s="77">
        <v>0.93700000000000006</v>
      </c>
      <c r="F30" s="77">
        <v>0.93700000000000006</v>
      </c>
      <c r="G30" s="77">
        <v>0.93700000000000006</v>
      </c>
      <c r="H30" s="77">
        <v>0.93799999999999994</v>
      </c>
      <c r="I30" s="77">
        <v>0.93899999999999995</v>
      </c>
      <c r="J30" s="77">
        <v>0.94</v>
      </c>
      <c r="K30" s="77">
        <f>'[1]Dados Operacionais'!K30</f>
        <v>0.93899999999999995</v>
      </c>
      <c r="L30" s="77">
        <f>'[1]Dados Operacionais'!L30</f>
        <v>0.94099999999999995</v>
      </c>
      <c r="M30" s="77">
        <f>'[1]Dados Operacionais'!M30</f>
        <v>0.94499999999999995</v>
      </c>
      <c r="N30" s="77">
        <f>'[1]Dados Operacionais'!N30</f>
        <v>0.95</v>
      </c>
      <c r="O30" s="77">
        <f>'[1]Dados Operacionais'!O30</f>
        <v>0.95699999999999996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Cover</vt:lpstr>
      <vt:lpstr>Results</vt:lpstr>
      <vt:lpstr>Cash Flow</vt:lpstr>
      <vt:lpstr>Balance Sheet</vt:lpstr>
      <vt:lpstr>Costs &amp; Expenses</vt:lpstr>
      <vt:lpstr>Operational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De Luiz Cesari</dc:creator>
  <cp:lastModifiedBy>Lucia De Luiz Cesari</cp:lastModifiedBy>
  <dcterms:created xsi:type="dcterms:W3CDTF">2021-02-23T14:21:28Z</dcterms:created>
  <dcterms:modified xsi:type="dcterms:W3CDTF">2021-02-23T14:21:37Z</dcterms:modified>
</cp:coreProperties>
</file>