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lipeao\Desktop\"/>
    </mc:Choice>
  </mc:AlternateContent>
  <xr:revisionPtr revIDLastSave="0" documentId="8_{6B458AA8-5FA5-42B8-B84A-D61F707AD7F6}" xr6:coauthVersionLast="47" xr6:coauthVersionMax="47" xr10:uidLastSave="{00000000-0000-0000-0000-000000000000}"/>
  <bookViews>
    <workbookView xWindow="-120" yWindow="-120" windowWidth="29040" windowHeight="15840" tabRatio="893" activeTab="5" xr2:uid="{99EDD7A1-4858-420F-989B-9A2DF2CD5D63}"/>
  </bookViews>
  <sheets>
    <sheet name="Balanço social" sheetId="14" r:id="rId1"/>
    <sheet name="DVA" sheetId="13" r:id="rId2"/>
    <sheet name="P&amp;D" sheetId="25" r:id="rId3"/>
    <sheet name="INDICADORES OPERACIONAIS" sheetId="23" r:id="rId4"/>
    <sheet name="NDICADORES SOCIAIS" sheetId="17" r:id="rId5"/>
    <sheet name="INDICADORES AMBIENTAIS" sheetId="8" r:id="rId6"/>
    <sheet name="REMUNERAÇÃO TOTAL ADM." sheetId="22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31_03_98">#REF!</definedName>
    <definedName name="_Hlk38360486" localSheetId="4">'NDICADORES SOCIAIS'!$B$32</definedName>
    <definedName name="_Hlk38360535" localSheetId="4">'NDICADORES SOCIAIS'!$B$82</definedName>
    <definedName name="ABR">#REF!</definedName>
    <definedName name="AGO">#REF!</definedName>
    <definedName name="apos">#REF!</definedName>
    <definedName name="ARA_Threshold">[1]Lead!$Q$2</definedName>
    <definedName name="ARP_Threshold">[1]Lead!$P$2</definedName>
    <definedName name="AS2DocOpenMode" hidden="1">"AS2DocumentEdit"</definedName>
    <definedName name="AS2ReportLS" hidden="1">1</definedName>
    <definedName name="AS2SyncStepLS" hidden="1">0</definedName>
    <definedName name="AS2TickmarkLS" hidden="1">'[1]#REF'!A1</definedName>
    <definedName name="AS2VersionLS" hidden="1">300</definedName>
    <definedName name="BANCO.INDICES">#REF!</definedName>
    <definedName name="BG_Del" hidden="1">15</definedName>
    <definedName name="BG_Ins" hidden="1">4</definedName>
    <definedName name="BG_Mod" hidden="1">6</definedName>
    <definedName name="Curva">[2]Curva!$B$9:$I$1409</definedName>
    <definedName name="CUSTO_CESP">#REF!</definedName>
    <definedName name="CUSTO_CONSOLIDADO">[3]CUSTO!#REF!</definedName>
    <definedName name="CUSTOCAD">[3]CUSTO!#REF!</definedName>
    <definedName name="CUSTOS">[4]DETALHE!$AP$6:$AT$62</definedName>
    <definedName name="CUSTOSEMP">#REF!</definedName>
    <definedName name="DEZ">#REF!</definedName>
    <definedName name="DIAS.DO.ANO">#REF!</definedName>
    <definedName name="DIAS.DO.MES">#REF!</definedName>
    <definedName name="FEV">#REF!</definedName>
    <definedName name="indicadores">[5]Pagamentos!$A$6:$K$110</definedName>
    <definedName name="JAN">#REF!</definedName>
    <definedName name="JUL">#REF!</definedName>
    <definedName name="JUN">#REF!</definedName>
    <definedName name="L_Adjust">[1]Links!$H$1:$H$65536</definedName>
    <definedName name="L_AJE_Tot">[1]Links!$G$1:$G$65536</definedName>
    <definedName name="L_CY_Beg">[1]Links!$F$1:$F$65536</definedName>
    <definedName name="L_CY_End">[1]Links!$J$1:$J$65536</definedName>
    <definedName name="L_PY_End">[1]Links!$K$1:$K$65536</definedName>
    <definedName name="L_RJE_Tot">[1]Links!$I$1:$I$65536</definedName>
    <definedName name="Lucro">#REF!</definedName>
    <definedName name="Lucro__prejuízo__por_lote_de_mil_ações">#REF!</definedName>
    <definedName name="Macro1">[4]Macro1!$A$1</definedName>
    <definedName name="MAI">#REF!</definedName>
    <definedName name="MAR">#REF!</definedName>
    <definedName name="NOV">#REF!</definedName>
    <definedName name="ORD">[4]ORD!$A$1</definedName>
    <definedName name="OUT">#REF!</definedName>
    <definedName name="plapos">#REF!</definedName>
    <definedName name="plseis">#REF!</definedName>
    <definedName name="plseissete">#REF!</definedName>
    <definedName name="plsete">#REF!</definedName>
    <definedName name="Previsão_Externa">#REF!</definedName>
    <definedName name="PROCURA">'[4]DET ORD'!$F$1:$L$257</definedName>
    <definedName name="PUabr00">#REF!</definedName>
    <definedName name="PUjul00">#REF!</definedName>
    <definedName name="PUjun00">#REF!</definedName>
    <definedName name="PUmai00">#REF!</definedName>
    <definedName name="PUmar00">#REF!</definedName>
    <definedName name="RELCOM_CONSOLIDADO">[3]RELCOM!#REF!</definedName>
    <definedName name="RESULTADO_OPERACIONAL">#REF!</definedName>
    <definedName name="RESUMO_CONSOLIDADO">[3]RESUMO!#REF!</definedName>
    <definedName name="ResumoCredor">[3]RELCOM!#REF!</definedName>
    <definedName name="S_Adjust_Data">[1]Lead!$J$1:$J$1437</definedName>
    <definedName name="S_AJE_Tot_Data">[1]Lead!$I$1:$I$1437</definedName>
    <definedName name="S_CY_Beg_Data">[1]Lead!$G$1:$G$1437</definedName>
    <definedName name="S_CY_End_Data">[1]Lead!$L$1:$L$1437</definedName>
    <definedName name="S_PY_End_Data">[1]Lead!$O$1:$O$1437</definedName>
    <definedName name="S_RJE_Tot_Data">[1]Lead!$K$1:$K$1437</definedName>
    <definedName name="saldo">#REF!</definedName>
    <definedName name="saldo1">#REF!</definedName>
    <definedName name="SDOQUE">[3]DETALHE!#REF!</definedName>
    <definedName name="seis">#REF!</definedName>
    <definedName name="SET">#REF!</definedName>
    <definedName name="sete">#REF!</definedName>
    <definedName name="Taxas">#REF!</definedName>
    <definedName name="teste">[2]Curva!$B$9:$I$1409</definedName>
    <definedName name="teste1">[6]RESUMO!#REF!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0" i="8" l="1"/>
  <c r="D60" i="8"/>
  <c r="G115" i="17"/>
  <c r="F115" i="17"/>
  <c r="D115" i="17"/>
  <c r="C115" i="17"/>
  <c r="J114" i="17"/>
  <c r="I114" i="17"/>
  <c r="K114" i="17" s="1"/>
  <c r="H114" i="17"/>
  <c r="E114" i="17"/>
  <c r="J113" i="17"/>
  <c r="I113" i="17"/>
  <c r="K113" i="17" s="1"/>
  <c r="H113" i="17"/>
  <c r="E113" i="17"/>
  <c r="J112" i="17"/>
  <c r="I112" i="17"/>
  <c r="K112" i="17" s="1"/>
  <c r="H112" i="17"/>
  <c r="E112" i="17"/>
  <c r="J111" i="17"/>
  <c r="I111" i="17"/>
  <c r="H111" i="17"/>
  <c r="E111" i="17"/>
  <c r="J110" i="17"/>
  <c r="J115" i="17" s="1"/>
  <c r="I110" i="17"/>
  <c r="H110" i="17"/>
  <c r="E110" i="17"/>
  <c r="C56" i="8"/>
  <c r="E60" i="8"/>
  <c r="C101" i="17"/>
  <c r="C98" i="17"/>
  <c r="C97" i="17"/>
  <c r="C58" i="13"/>
  <c r="D58" i="13" s="1"/>
  <c r="F56" i="13"/>
  <c r="E56" i="13"/>
  <c r="C55" i="13"/>
  <c r="D55" i="13" s="1"/>
  <c r="C54" i="13"/>
  <c r="F51" i="13"/>
  <c r="E51" i="13"/>
  <c r="C50" i="13"/>
  <c r="D50" i="13" s="1"/>
  <c r="C49" i="13"/>
  <c r="D49" i="13" s="1"/>
  <c r="C48" i="13"/>
  <c r="D48" i="13" s="1"/>
  <c r="C47" i="13"/>
  <c r="D47" i="13" s="1"/>
  <c r="F44" i="13"/>
  <c r="E44" i="13"/>
  <c r="C43" i="13"/>
  <c r="D43" i="13" s="1"/>
  <c r="C42" i="13"/>
  <c r="D42" i="13" s="1"/>
  <c r="C41" i="13"/>
  <c r="C38" i="13"/>
  <c r="C36" i="13" s="1"/>
  <c r="D36" i="13" s="1"/>
  <c r="C37" i="13"/>
  <c r="D37" i="13" s="1"/>
  <c r="F36" i="13"/>
  <c r="E36" i="13"/>
  <c r="F33" i="13"/>
  <c r="E32" i="13"/>
  <c r="C32" i="13"/>
  <c r="C31" i="13"/>
  <c r="D31" i="13" s="1"/>
  <c r="D30" i="13"/>
  <c r="C30" i="13"/>
  <c r="C29" i="13"/>
  <c r="D29" i="13" s="1"/>
  <c r="C28" i="13"/>
  <c r="D28" i="13" s="1"/>
  <c r="E27" i="13"/>
  <c r="C27" i="13"/>
  <c r="C26" i="13"/>
  <c r="D25" i="13"/>
  <c r="C25" i="13"/>
  <c r="F22" i="13"/>
  <c r="E22" i="13"/>
  <c r="D21" i="13"/>
  <c r="C21" i="13"/>
  <c r="C20" i="13"/>
  <c r="D20" i="13" s="1"/>
  <c r="C19" i="13"/>
  <c r="D19" i="13" s="1"/>
  <c r="D18" i="13"/>
  <c r="C18" i="13"/>
  <c r="C16" i="13"/>
  <c r="D15" i="13"/>
  <c r="C15" i="13"/>
  <c r="F10" i="13"/>
  <c r="F11" i="13" s="1"/>
  <c r="F13" i="13" s="1"/>
  <c r="F17" i="13" s="1"/>
  <c r="E10" i="13"/>
  <c r="E11" i="13" s="1"/>
  <c r="E13" i="13" s="1"/>
  <c r="E17" i="13" s="1"/>
  <c r="C10" i="13"/>
  <c r="C9" i="13"/>
  <c r="D9" i="13" s="1"/>
  <c r="C8" i="13"/>
  <c r="D8" i="13" s="1"/>
  <c r="C7" i="13"/>
  <c r="C4" i="13"/>
  <c r="D4" i="13" s="1"/>
  <c r="C3" i="13"/>
  <c r="C5" i="13" s="1"/>
  <c r="C23" i="14"/>
  <c r="C28" i="14"/>
  <c r="D28" i="14" s="1"/>
  <c r="E27" i="14"/>
  <c r="D27" i="14"/>
  <c r="E26" i="14"/>
  <c r="D26" i="14"/>
  <c r="C22" i="14"/>
  <c r="E22" i="14" s="1"/>
  <c r="E21" i="14"/>
  <c r="D21" i="14"/>
  <c r="E20" i="14"/>
  <c r="D20" i="14"/>
  <c r="E19" i="14"/>
  <c r="D19" i="14"/>
  <c r="E18" i="14"/>
  <c r="D18" i="14"/>
  <c r="E15" i="14"/>
  <c r="C14" i="14"/>
  <c r="E14" i="14" s="1"/>
  <c r="C13" i="14"/>
  <c r="E13" i="14" s="1"/>
  <c r="E12" i="14"/>
  <c r="C11" i="14"/>
  <c r="E11" i="14" s="1"/>
  <c r="C10" i="14"/>
  <c r="E10" i="14" s="1"/>
  <c r="C9" i="14"/>
  <c r="C8" i="14"/>
  <c r="E8" i="14" s="1"/>
  <c r="C7" i="14"/>
  <c r="E7" i="14" s="1"/>
  <c r="H115" i="17" l="1"/>
  <c r="I115" i="17"/>
  <c r="K111" i="17"/>
  <c r="E115" i="17"/>
  <c r="K110" i="17"/>
  <c r="E28" i="14"/>
  <c r="C24" i="14"/>
  <c r="E24" i="14" s="1"/>
  <c r="D3" i="13"/>
  <c r="D27" i="13"/>
  <c r="D38" i="13"/>
  <c r="E59" i="13"/>
  <c r="D36" i="23" s="1"/>
  <c r="E33" i="13"/>
  <c r="D32" i="13"/>
  <c r="C44" i="13"/>
  <c r="D44" i="13" s="1"/>
  <c r="F59" i="13"/>
  <c r="E36" i="23" s="1"/>
  <c r="C33" i="13"/>
  <c r="C11" i="13"/>
  <c r="C13" i="13" s="1"/>
  <c r="C22" i="13"/>
  <c r="D22" i="13" s="1"/>
  <c r="C56" i="13"/>
  <c r="D56" i="13" s="1"/>
  <c r="D10" i="13"/>
  <c r="D54" i="13"/>
  <c r="D5" i="13"/>
  <c r="D41" i="13"/>
  <c r="C51" i="13"/>
  <c r="D51" i="13" s="1"/>
  <c r="D7" i="13"/>
  <c r="C5" i="14"/>
  <c r="D7" i="14" s="1"/>
  <c r="D10" i="14"/>
  <c r="D24" i="14"/>
  <c r="E9" i="14"/>
  <c r="D23" i="14"/>
  <c r="D22" i="14"/>
  <c r="C16" i="14"/>
  <c r="E23" i="14"/>
  <c r="K115" i="17" l="1"/>
  <c r="D11" i="13"/>
  <c r="D33" i="13"/>
  <c r="D11" i="14"/>
  <c r="D13" i="14"/>
  <c r="D15" i="14"/>
  <c r="D12" i="14"/>
  <c r="D8" i="14"/>
  <c r="D14" i="14"/>
  <c r="C59" i="13"/>
  <c r="C36" i="23" s="1"/>
  <c r="D13" i="13"/>
  <c r="C17" i="13"/>
  <c r="D9" i="14"/>
  <c r="D16" i="14"/>
  <c r="E16" i="14"/>
  <c r="D59" i="13" l="1"/>
  <c r="D17" i="13"/>
  <c r="C35" i="13"/>
  <c r="D35" i="13" l="1"/>
  <c r="D35" i="23"/>
  <c r="E35" i="23"/>
  <c r="C35" i="23"/>
  <c r="C34" i="23"/>
  <c r="D34" i="8" l="1"/>
  <c r="D35" i="8" l="1"/>
  <c r="F15" i="22" l="1"/>
  <c r="F14" i="22"/>
  <c r="F13" i="22"/>
  <c r="F12" i="22"/>
  <c r="F11" i="22"/>
  <c r="F9" i="22"/>
  <c r="F8" i="22"/>
  <c r="F7" i="22"/>
  <c r="F6" i="22"/>
  <c r="F4" i="22"/>
  <c r="C15" i="17"/>
  <c r="D39" i="8" l="1"/>
  <c r="E34" i="23" l="1"/>
  <c r="D34" i="23"/>
  <c r="C29" i="23"/>
  <c r="C8" i="25" l="1"/>
  <c r="D8" i="25"/>
  <c r="E8" i="25"/>
  <c r="C7" i="25"/>
  <c r="D7" i="25"/>
  <c r="E7" i="25"/>
  <c r="D6" i="25"/>
  <c r="E6" i="25"/>
  <c r="D5" i="25"/>
  <c r="E5" i="25"/>
  <c r="D4" i="25"/>
  <c r="E4" i="25"/>
  <c r="D3" i="25"/>
  <c r="E3" i="25"/>
  <c r="C3" i="25"/>
  <c r="E9" i="25" l="1"/>
  <c r="D9" i="25"/>
  <c r="C9" i="25"/>
</calcChain>
</file>

<file path=xl/sharedStrings.xml><?xml version="1.0" encoding="utf-8"?>
<sst xmlns="http://schemas.openxmlformats.org/spreadsheetml/2006/main" count="556" uniqueCount="306">
  <si>
    <t>Remuneração</t>
  </si>
  <si>
    <t>TOTAL</t>
  </si>
  <si>
    <t>Total</t>
  </si>
  <si>
    <t>Programa de Educação Ambiental:</t>
  </si>
  <si>
    <t>Colhendo Frutos</t>
  </si>
  <si>
    <t>-</t>
  </si>
  <si>
    <t>Ecotime</t>
  </si>
  <si>
    <t>Monitor Ambiental</t>
  </si>
  <si>
    <t>Visitas ao Museu da Memória Regional de Rosana</t>
  </si>
  <si>
    <t>Recuperação de áreas degradadas</t>
  </si>
  <si>
    <t>Unidade</t>
  </si>
  <si>
    <t>Implantação de reflorestamento em área própria</t>
  </si>
  <si>
    <t>ha</t>
  </si>
  <si>
    <t>Número de mudas de espécies florestais produzidas</t>
  </si>
  <si>
    <t>n°</t>
  </si>
  <si>
    <t>Emissão</t>
  </si>
  <si>
    <t>Volume anual de gases do efeito estufa (CO2 e SF6), emitidos na atmosfera (em toneladas de CO2 equivalentes).</t>
  </si>
  <si>
    <t>ND</t>
  </si>
  <si>
    <t>Volume anual de gases do efeito estufa (CO2, CH4 e N2O), emitidos na atmosfera (em toneladas de CO2 equivalentes).</t>
  </si>
  <si>
    <t>Volume anual de emissões de gases destruidores da  camada  de ozônio (em toneladas de CFC equivalentes</t>
  </si>
  <si>
    <t>Efluentes</t>
  </si>
  <si>
    <t>Descarte total de água, por qualidade e destinação.</t>
  </si>
  <si>
    <t>Quantidade anual (em toneladas) de resíduos sólidos gerados (lixo, dejetos, entulho etc.).</t>
  </si>
  <si>
    <t>Quantidade de resíduos contaminados por PCB (Ascarel) destinados.</t>
  </si>
  <si>
    <t>Uso de recursos no processo produtivo e em processos gerenciais da organização</t>
  </si>
  <si>
    <t>Consumo total de energia por fonte:</t>
  </si>
  <si>
    <t>Consumo de energia por kWh produzido (vendido)</t>
  </si>
  <si>
    <t>Consumo de energia direta discriminado por fonte de energia primária, em GJ</t>
  </si>
  <si>
    <t>-diesel</t>
  </si>
  <si>
    <t>-gasolina</t>
  </si>
  <si>
    <t>-etanol</t>
  </si>
  <si>
    <t>NA</t>
  </si>
  <si>
    <t>Consumo total de água por fonte (em m3):</t>
  </si>
  <si>
    <t>-abastecimento (rede pública)</t>
  </si>
  <si>
    <t>-fonte subterrânea (poço)</t>
  </si>
  <si>
    <t>-captação superficial (cursos d'água)</t>
  </si>
  <si>
    <t>Consumo total de água (em m3)</t>
  </si>
  <si>
    <t>Consumo de água por empregado (em m3)</t>
  </si>
  <si>
    <t>Educação e conscientização ambiental</t>
  </si>
  <si>
    <t>Educação ambiental – Comunidade – Na organização</t>
  </si>
  <si>
    <t>Número de empregados treinados nos programas de educação ambiental.</t>
  </si>
  <si>
    <t>Número de horas de treinamento ambiental / total de horas treinamento</t>
  </si>
  <si>
    <t>Educação ambiental – Comunidade*</t>
  </si>
  <si>
    <t>Número de unidades de ensino fundamental e médio atendidas.</t>
  </si>
  <si>
    <t>Número de alunos atendidos.</t>
  </si>
  <si>
    <t>Número de professores capacitados.</t>
  </si>
  <si>
    <t>Número de unidades de ensino técnico e superior atendidas.</t>
  </si>
  <si>
    <t xml:space="preserve">Indicadores de desempenho </t>
  </si>
  <si>
    <t>U.M.</t>
  </si>
  <si>
    <t>Consumo de energia elétrica das unidades geradoras e auxiliares</t>
  </si>
  <si>
    <t>MWh</t>
  </si>
  <si>
    <t>Consumo de água por KWh gerado</t>
  </si>
  <si>
    <t>Restauração de mata ciliar</t>
  </si>
  <si>
    <t>Resgate de peixes em turbinas(*)</t>
  </si>
  <si>
    <t>kg</t>
  </si>
  <si>
    <t>Repovoamento de peixes</t>
  </si>
  <si>
    <t>qtde.</t>
  </si>
  <si>
    <t>Vazamento de óleos lubrificante e hidráulico nas turbinas</t>
  </si>
  <si>
    <t>Consumo de água de reposição durante a geração de energia</t>
  </si>
  <si>
    <t>m3</t>
  </si>
  <si>
    <t>GERAÇÃO DO VALOR ADICIONADO</t>
  </si>
  <si>
    <t>Var %</t>
  </si>
  <si>
    <t xml:space="preserve">   Receitas operacionais </t>
  </si>
  <si>
    <t xml:space="preserve">   Provisão para perda estimada de créditos </t>
  </si>
  <si>
    <t>Menos: Insumos</t>
  </si>
  <si>
    <t xml:space="preserve">     Energia comprada e encargos setoriais </t>
  </si>
  <si>
    <t xml:space="preserve">     Serviços de terceiros </t>
  </si>
  <si>
    <t xml:space="preserve">     Materiais </t>
  </si>
  <si>
    <t xml:space="preserve">     Outros custos operacionais </t>
  </si>
  <si>
    <t>VALOR ADICIONADO BRUTO</t>
  </si>
  <si>
    <t>Retenções</t>
  </si>
  <si>
    <t xml:space="preserve">     Depreciação </t>
  </si>
  <si>
    <t>VALOR ADICIONADO LÍQUIDO GERADO TRANSFERÊNCIAS</t>
  </si>
  <si>
    <t xml:space="preserve">    Receitas financeiras </t>
  </si>
  <si>
    <t xml:space="preserve">    Variações cambiais </t>
  </si>
  <si>
    <t xml:space="preserve">    Entidade de previdência a empregados - CPC 33/IAS 19 </t>
  </si>
  <si>
    <t xml:space="preserve">    Imposto de renda e Contribuição social diferidos </t>
  </si>
  <si>
    <t>OUTRAS</t>
  </si>
  <si>
    <t xml:space="preserve">    Provisão para riscos legais </t>
  </si>
  <si>
    <t xml:space="preserve">    Provisão para redução ao valor realizável de almoxarifados </t>
  </si>
  <si>
    <t xml:space="preserve">    Reversão / (Provisão) PIS/COFINS sobe atualização depósitos judiciais </t>
  </si>
  <si>
    <t xml:space="preserve">    Outras (despesas)/receitas líquidas </t>
  </si>
  <si>
    <t>VALOR ADICIONADO A DISTRIBUIR DISTRIBUIÇÃO DO VALOR ADICIONADO</t>
  </si>
  <si>
    <t>Pessoal:</t>
  </si>
  <si>
    <t xml:space="preserve">    Remuneração do trabalho (Não inclui INSS) </t>
  </si>
  <si>
    <t xml:space="preserve">    Remuneração de administradores </t>
  </si>
  <si>
    <t>Financiadores e aluguéis:</t>
  </si>
  <si>
    <t xml:space="preserve">    Juros e encargos de dívidas </t>
  </si>
  <si>
    <t xml:space="preserve">    Aluguéis </t>
  </si>
  <si>
    <t>Intrasetoriais - Encargos regulamentares:</t>
  </si>
  <si>
    <t xml:space="preserve">    Compensação financeira pela utilização de recursos hídricos </t>
  </si>
  <si>
    <t xml:space="preserve">    Reserva Global de Reversão - RGR </t>
  </si>
  <si>
    <t xml:space="preserve">    Pesquisa e Desenvolvimento - P&amp;D </t>
  </si>
  <si>
    <t xml:space="preserve">    Taxa de Fiscalização - ANEEL/outros encargos </t>
  </si>
  <si>
    <t>Tributos e contribuições sociais:</t>
  </si>
  <si>
    <t xml:space="preserve">    Federal </t>
  </si>
  <si>
    <t xml:space="preserve">    Municipal </t>
  </si>
  <si>
    <t>Acionistas:</t>
  </si>
  <si>
    <t xml:space="preserve">    Lucro líquido / (prejuízo) do exercício </t>
  </si>
  <si>
    <t>1 - Base de Cálculo</t>
  </si>
  <si>
    <t>Receita líquida (RL)</t>
  </si>
  <si>
    <t>Lucro Operacional Bruto (LOB)</t>
  </si>
  <si>
    <t>Folha de pagamento bruta (FPB)</t>
  </si>
  <si>
    <t xml:space="preserve">2 - Indicadores Sociais Internos  </t>
  </si>
  <si>
    <t>Valor (mil)</t>
  </si>
  <si>
    <t>% sobre FPB</t>
  </si>
  <si>
    <t>% sobre RL</t>
  </si>
  <si>
    <t>Alimentação</t>
  </si>
  <si>
    <t>Encargos sociais compulsórios</t>
  </si>
  <si>
    <t>Previdência privada</t>
  </si>
  <si>
    <t>Saúde</t>
  </si>
  <si>
    <t>Educação</t>
  </si>
  <si>
    <t>Capacitação e desenvolvimento profissional</t>
  </si>
  <si>
    <t>Creches ou auxílio-creche</t>
  </si>
  <si>
    <t>Participação nos lucros ou resultados</t>
  </si>
  <si>
    <t xml:space="preserve">Outros </t>
  </si>
  <si>
    <t>Total - Indicadores sociais internos</t>
  </si>
  <si>
    <t xml:space="preserve">3 - Indicadores Sociais Externos     </t>
  </si>
  <si>
    <t>% sobre RO</t>
  </si>
  <si>
    <t>Cultura</t>
  </si>
  <si>
    <t>Esporte</t>
  </si>
  <si>
    <t>Outros</t>
  </si>
  <si>
    <t>Total das contribuições para a sociedade</t>
  </si>
  <si>
    <t>Tributos (excluídos encargos sociais)</t>
  </si>
  <si>
    <t>Total - Indicadores sociais externos</t>
  </si>
  <si>
    <t>4 - Indicadores Ambientais</t>
  </si>
  <si>
    <t>Investimentos relacionados com a produção/ operação da empresa</t>
  </si>
  <si>
    <t>Investimentos em programas e/ou projetos externos</t>
  </si>
  <si>
    <t>Total dos investimentos em meio ambiente</t>
  </si>
  <si>
    <t>Número total de empregados</t>
  </si>
  <si>
    <t>Número de terceirizados (terceirizados, subcontratados, autônomos) por tipo de emprego, contrato de trabalho e região)</t>
  </si>
  <si>
    <t>Empregados com até 30 anos de idade (%)</t>
  </si>
  <si>
    <t>Empregados com idade entre 31 e 40 anos (%)</t>
  </si>
  <si>
    <t>Empregados com idade entre 41 e 50 anos (%)</t>
  </si>
  <si>
    <t>Empregados com idade superior a 50 anos (%)</t>
  </si>
  <si>
    <t>Número de mulheres em relação ao total de empregados (%)</t>
  </si>
  <si>
    <t>Empregados negros (pretos e pardos) em cargos gerenciais em relação ao total de cargos gerenciais (%)</t>
  </si>
  <si>
    <t>Estagiários em relação ao total de empregados (%)</t>
  </si>
  <si>
    <t>Empregados do programa de contratação de aprendizes (%)</t>
  </si>
  <si>
    <t>Empregados portadores de deficiência</t>
  </si>
  <si>
    <t>Folha de pagamento bruta</t>
  </si>
  <si>
    <t>Transporte</t>
  </si>
  <si>
    <t>Fundação (PSAP)</t>
  </si>
  <si>
    <t>Segurança e medicina do trabalho</t>
  </si>
  <si>
    <t>Creches ou auxílio-creches</t>
  </si>
  <si>
    <t>Investimento total em programa de participação nos resultados da empresa (R$ mil)</t>
  </si>
  <si>
    <t>Valores distribuídos em relação à folha de pagamento bruta (%)</t>
  </si>
  <si>
    <t>Ações da empresa em poder dos empregados (%)</t>
  </si>
  <si>
    <t>Divisão da maior remuneração pela menor remuneração em espécie paga pela empresa (inclui participação nos resultados e bônus)</t>
  </si>
  <si>
    <t>Divisão da menor remuneração da empresa pelo salário mínimo vigente (inclui participação nos resultados e programa de bônus)</t>
  </si>
  <si>
    <t>Diretores</t>
  </si>
  <si>
    <t>Gerentes</t>
  </si>
  <si>
    <t>Nível Universitário</t>
  </si>
  <si>
    <t>Técnico</t>
  </si>
  <si>
    <t>Administrativo</t>
  </si>
  <si>
    <t>Operacional</t>
  </si>
  <si>
    <t>Média de horas extras por empregado/ano</t>
  </si>
  <si>
    <t>Índice TF (taxa de frequência) total da empresa no período, para empregados</t>
  </si>
  <si>
    <t>Índice TG (taxa de gravidade) no período, para empregados</t>
  </si>
  <si>
    <t>Índice TF (taxa de frequência) total da empresa no período, para terceirizados/ contratados</t>
  </si>
  <si>
    <t>Índice TG (taxa de gravidade) no período, para terceirizados/ contratados</t>
  </si>
  <si>
    <t>Índice TF (taxa de frequência) da empresa no período, para a força de trabalho (próprios + terceiros)</t>
  </si>
  <si>
    <t>Índice TG (taxa de gravidade) no período, para a força de trabalho (próprios + terceiros)</t>
  </si>
  <si>
    <t>Óbitos- próprios</t>
  </si>
  <si>
    <t>Óbitos- terceirizados</t>
  </si>
  <si>
    <t>Perfil da escolaridade-percentagem em relação ao total dos empregados</t>
  </si>
  <si>
    <t>Ensino fundamental</t>
  </si>
  <si>
    <t>Ensino médio</t>
  </si>
  <si>
    <t>Ensino técnico</t>
  </si>
  <si>
    <t>Ensino superior</t>
  </si>
  <si>
    <t>Pós-Graduação (especialização, mestrado, doutorado)</t>
  </si>
  <si>
    <t>Valor investido em desenvolvimento profissional e educação</t>
  </si>
  <si>
    <t>Média de horas de treinamento por ano, por funcionário, discriminadas por categoria funcional</t>
  </si>
  <si>
    <t>Taxa de rotatividade</t>
  </si>
  <si>
    <t>Reclamações trabalhistas</t>
  </si>
  <si>
    <t>Valor provisionado no período (R$ mil)</t>
  </si>
  <si>
    <t>Número de processos trabalhistas movidos contra a empresa no período</t>
  </si>
  <si>
    <t>Número de processos trabalhistas julgados procedentes no período</t>
  </si>
  <si>
    <t>Número de processos trabalhistas julgados improcedentes no período</t>
  </si>
  <si>
    <t>Valor total de indenizações e multas pagas por determinação da justiça no período (R$ mil)</t>
  </si>
  <si>
    <t>Investimentos em previdência complementar (R$ mil)</t>
  </si>
  <si>
    <t>Número de beneficiados pelo programa de previdência complementar</t>
  </si>
  <si>
    <t>Legenda: NA &gt; Não aplicável; ND &gt; Não disponível</t>
  </si>
  <si>
    <t xml:space="preserve">QUANTIDADE DE TRABALHADORES POR GRAU DE INSTRUÇÃO, LOCALIDADE E GÊNERO </t>
  </si>
  <si>
    <t>Capital</t>
  </si>
  <si>
    <t>Interior</t>
  </si>
  <si>
    <t>Grau de Instrução</t>
  </si>
  <si>
    <t>Homem</t>
  </si>
  <si>
    <t>Mulher</t>
  </si>
  <si>
    <t>Pós-Graduação</t>
  </si>
  <si>
    <t>Ensino Superior</t>
  </si>
  <si>
    <t>Ensino Técnico/Médio</t>
  </si>
  <si>
    <t>Ensino Fundamental</t>
  </si>
  <si>
    <t>Analfabeto</t>
  </si>
  <si>
    <t>Bônus</t>
  </si>
  <si>
    <t>Tópico</t>
  </si>
  <si>
    <t>Acidentes que resultaram em morte de empregados e/ou de prestadores de serviço</t>
  </si>
  <si>
    <t>qtde</t>
  </si>
  <si>
    <t>índice</t>
  </si>
  <si>
    <t>Taxa de doenças ocupacionais - TOD</t>
  </si>
  <si>
    <t>Taxa de absenteísmo - TA</t>
  </si>
  <si>
    <t>Quantidade de dias parados</t>
  </si>
  <si>
    <t>Administradores</t>
  </si>
  <si>
    <t>CA</t>
  </si>
  <si>
    <t>DE</t>
  </si>
  <si>
    <t>CF</t>
  </si>
  <si>
    <t>Nº de membros</t>
  </si>
  <si>
    <t>Benefícios direto ou indireto</t>
  </si>
  <si>
    <t>Participações em comitês</t>
  </si>
  <si>
    <t>Remuneração variável (R$ mil)</t>
  </si>
  <si>
    <t>Participação de resultados</t>
  </si>
  <si>
    <t>Participação em reuniões</t>
  </si>
  <si>
    <t>Comissões</t>
  </si>
  <si>
    <t>Dados Técnicos (insumos, capacidade de produção, vendas, perdas)</t>
  </si>
  <si>
    <t>Número de Consumidores Atendidos - Cativos</t>
  </si>
  <si>
    <t>Número de Consumidores Atendidos - Livres</t>
  </si>
  <si>
    <t>Número de Localidades Atendidas (municípios)</t>
  </si>
  <si>
    <t>Número de Empregados Próprios</t>
  </si>
  <si>
    <t>Número de Empregados Terceirizados</t>
  </si>
  <si>
    <t>Número de Escritórios Comerciais</t>
  </si>
  <si>
    <t>Energia Gerada (GWh)</t>
  </si>
  <si>
    <t>Energia Comprada (GWh)</t>
  </si>
  <si>
    <t>Perdas Elétricas Globais (GWs)</t>
  </si>
  <si>
    <t>Perdas Elétricas - Total (%) sobre requisito de energia</t>
  </si>
  <si>
    <t>Perdas Técnicas - (%) sobre requisito de energia</t>
  </si>
  <si>
    <t>Perdas não técnicas - (%) sobre o requisito de energia</t>
  </si>
  <si>
    <t>Energia Vendida (GWh)</t>
  </si>
  <si>
    <t>Residencial</t>
  </si>
  <si>
    <t>Industrial</t>
  </si>
  <si>
    <t>Comercial</t>
  </si>
  <si>
    <t>Rural</t>
  </si>
  <si>
    <t>Poder Público</t>
  </si>
  <si>
    <t>Iluminação Pública</t>
  </si>
  <si>
    <t>Serviço Público</t>
  </si>
  <si>
    <t>Subestações (em unidades)</t>
  </si>
  <si>
    <t>Capacidade Instalada (MW)</t>
  </si>
  <si>
    <t>Linhas de Transmissão (em km)</t>
  </si>
  <si>
    <t>Rede de Distribuição (em km)</t>
  </si>
  <si>
    <t>Transformadores de Distribuição (em unidades)</t>
  </si>
  <si>
    <t>Venda de energia por capacidade instalada (GWh/MVA * N° horas/ano)</t>
  </si>
  <si>
    <t>Energia Vendida por Empregado (GWh)</t>
  </si>
  <si>
    <t>Número de consumidores/Empregado</t>
  </si>
  <si>
    <t>Valor Adicionado / GWh Vendido</t>
  </si>
  <si>
    <t>n/m</t>
  </si>
  <si>
    <r>
      <t xml:space="preserve">    Reversão de provisão para redução ao valor recuperável (</t>
    </r>
    <r>
      <rPr>
        <i/>
        <sz val="8"/>
        <color rgb="FF595959"/>
        <rFont val="Segoe UI"/>
        <family val="2"/>
      </rPr>
      <t>impairment</t>
    </r>
    <r>
      <rPr>
        <sz val="8"/>
        <color rgb="FF595959"/>
        <rFont val="Segoe UI"/>
        <family val="2"/>
      </rPr>
      <t xml:space="preserve">) </t>
    </r>
  </si>
  <si>
    <t xml:space="preserve">   Ajuste ativo contingente - Ilha Solteira e Jupiá</t>
  </si>
  <si>
    <t xml:space="preserve">   Outras despesas financeiras</t>
  </si>
  <si>
    <t>Mulheres em cargos gerenciais - em relação ao total de cargos gerenciais (%)</t>
  </si>
  <si>
    <t>Empregadas negras (pretas e pardas) - em relação ao total de empregados (%)</t>
  </si>
  <si>
    <t>Empregados negros (pretos e pardos) - em relação ao total de empregados (%)</t>
  </si>
  <si>
    <t>Categorias (salário médio no ano corrente) - R$</t>
  </si>
  <si>
    <t>138.597 </t>
  </si>
  <si>
    <t>142 </t>
  </si>
  <si>
    <t>347 </t>
  </si>
  <si>
    <t>279 </t>
  </si>
  <si>
    <t>63.083 </t>
  </si>
  <si>
    <t>239 </t>
  </si>
  <si>
    <t>TAXAS DE LESÕES, DOENÇAS OCUPACIONAIS, DIAS PERDIDOS, ABSENTEÍSMO E ÓBITOS RELACIONADOS AO TRABALHO, DISCRIMINADOS POR REGIÃO E GÊNERO</t>
  </si>
  <si>
    <t>Remuneração fixa anual (R$ mil)</t>
  </si>
  <si>
    <t>Salário ou pró-labore</t>
  </si>
  <si>
    <t>Outros (contribuição ao INSS do empregador)</t>
  </si>
  <si>
    <t>Outros (Gratificação Anual)</t>
  </si>
  <si>
    <t xml:space="preserve"> NA </t>
  </si>
  <si>
    <t>Duração Equivalente de Interrupção por Unidade Consumidora “DEC”, geral da empresa – Valor apurado</t>
  </si>
  <si>
    <t>Duração Equivalente de Interrupção por Unidade Consumidora “DEC”, geral da empresa – Limite</t>
  </si>
  <si>
    <t>Frequência Equivalente de Interrupção por Unidade Consumidora “FEC”, geral da empresa – Valor apurado</t>
  </si>
  <si>
    <t>Frequência Equivalente de Interrupção por Unidade Consumidora “FEC”, geral da empresa – Limite</t>
  </si>
  <si>
    <t xml:space="preserve"> “FEC”, geral da empresa – Limite</t>
  </si>
  <si>
    <t>INDICADORES DE DESEMPENHO OPERACIONAL E DE PRODUTIVIDADE</t>
  </si>
  <si>
    <t>Comunidade</t>
  </si>
  <si>
    <t>Recursos aplicados em educação (R$ Mil)</t>
  </si>
  <si>
    <t>Recursos aplicados em saúde e saneamento (R$ Mil)</t>
  </si>
  <si>
    <t>Recursos aplicados em cultura (R$ Mil)</t>
  </si>
  <si>
    <t>Recursos aplicados em esporte (R$ Mil)</t>
  </si>
  <si>
    <t>Empregados que realizam trabalhos voluntários na comunidade externa à empresa / total de empregados (%).</t>
  </si>
  <si>
    <t>Por temas de pesquisa (Manual de
Pesquisa e Desenvolvimento– ANEEL)</t>
  </si>
  <si>
    <t>FA - Fontes alternativas de geração de
energia elétrica</t>
  </si>
  <si>
    <t>GB - Gestão de Bacias e Reservatórios</t>
  </si>
  <si>
    <t>MA - Meio Ambiente</t>
  </si>
  <si>
    <t>SC - Supervisão, Controle e Proteção de
Sistemas de Energia Elétrica</t>
  </si>
  <si>
    <t>OU - Outro.</t>
  </si>
  <si>
    <t>ton</t>
  </si>
  <si>
    <t xml:space="preserve">Percentual de empregados treinados nos programas de educação ambiental </t>
  </si>
  <si>
    <t xml:space="preserve">Implantação de fomento florestal em área de terceiros </t>
  </si>
  <si>
    <t>PL - Planejamento de Sistemas de 
Energia Elétrica</t>
  </si>
  <si>
    <t xml:space="preserve"> Itaipu</t>
  </si>
  <si>
    <t>Leilão (inclusive leilão das geradoras federais - ano 2002)</t>
  </si>
  <si>
    <t>Suprimento de Concessionária</t>
  </si>
  <si>
    <t xml:space="preserve">    Contratos futuros de energia</t>
  </si>
  <si>
    <t xml:space="preserve">   Baixa de depósitos judiciais</t>
  </si>
  <si>
    <t xml:space="preserve">   Provisão (Reversão) para obrigações socioambientais</t>
  </si>
  <si>
    <t>Taxas de dias parados - TDD</t>
  </si>
  <si>
    <t>Taxa de lesões - TL (incluir óbitos)</t>
  </si>
  <si>
    <t>Residuos Sólidos</t>
  </si>
  <si>
    <t>litros</t>
  </si>
  <si>
    <t>m³</t>
  </si>
  <si>
    <t>Participantes beneficiados</t>
  </si>
  <si>
    <t>Envolvimento da empresa com ação social</t>
  </si>
  <si>
    <t>Informações Gerais</t>
  </si>
  <si>
    <t>Remuneração, benefícios e carreira (R$ mil)</t>
  </si>
  <si>
    <t>Participação nos resultados</t>
  </si>
  <si>
    <t>Perfil da remuneração</t>
  </si>
  <si>
    <t>Saúde e segurança no trabalho</t>
  </si>
  <si>
    <t>Desenvolvimento profissional</t>
  </si>
  <si>
    <t>Comportamento frente a demissões</t>
  </si>
  <si>
    <t>Preparação para a aposentadoria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</si>
</sst>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6" formatCode="_-* #,##0_-;\-* #,##0_-;_-* &quot;-&quot;??_-;_-@_-"/>
    <numFmt numFmtId="168" formatCode="_-&quot;R$&quot;\ * #,##0_-;\-&quot;R$&quot;\ * #,##0_-;_-&quot;R$&quot;\ * &quot;-&quot;??_-;_-@_-"/>
    <numFmt numFmtId="169" formatCode="0.0"/>
  </numFmts>
  <fonts count="24" x14ac:knownFonts="1">
    <font>
      <sz val="11"/>
      <color theme="1"/>
      <name val="Calibri"/>
      <family val="2"/>
      <scheme val="minor"/>
    </font>
    <font>
      <b/>
      <sz val="12"/>
      <color theme="1"/>
      <name val="Segoe UI"/>
      <family val="2"/>
    </font>
    <font>
      <sz val="10"/>
      <name val="Arial"/>
      <family val="2"/>
    </font>
    <font>
      <b/>
      <sz val="10"/>
      <color rgb="FF32686A"/>
      <name val="Segoe UI"/>
      <family val="2"/>
    </font>
    <font>
      <sz val="10"/>
      <color rgb="FF595959"/>
      <name val="Segoe UI"/>
      <family val="2"/>
    </font>
    <font>
      <b/>
      <sz val="10"/>
      <color rgb="FF595959"/>
      <name val="Segoe UI"/>
      <family val="2"/>
    </font>
    <font>
      <b/>
      <sz val="11"/>
      <color theme="1"/>
      <name val="Calibri"/>
      <family val="2"/>
      <scheme val="minor"/>
    </font>
    <font>
      <sz val="8"/>
      <color rgb="FF595959"/>
      <name val="Segoe UI"/>
      <family val="2"/>
    </font>
    <font>
      <b/>
      <sz val="8"/>
      <color rgb="FF595959"/>
      <name val="Segoe UI"/>
      <family val="2"/>
    </font>
    <font>
      <sz val="12"/>
      <color theme="1"/>
      <name val="Segoe UI"/>
      <family val="2"/>
    </font>
    <font>
      <sz val="12"/>
      <color rgb="FF595959"/>
      <name val="Segoe UI"/>
      <family val="2"/>
    </font>
    <font>
      <b/>
      <i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3.5"/>
      <color theme="1"/>
      <name val="Cambria"/>
      <family val="1"/>
    </font>
    <font>
      <b/>
      <sz val="9"/>
      <color rgb="FF32686A"/>
      <name val="Segoe UI"/>
      <family val="2"/>
    </font>
    <font>
      <sz val="9"/>
      <color rgb="FF595959"/>
      <name val="Segoe UI"/>
      <family val="2"/>
    </font>
    <font>
      <b/>
      <sz val="8"/>
      <color rgb="FF32686A"/>
      <name val="Segoe UI"/>
      <family val="2"/>
    </font>
    <font>
      <i/>
      <sz val="8"/>
      <color rgb="FF595959"/>
      <name val="Segoe UI"/>
      <family val="2"/>
    </font>
    <font>
      <sz val="7"/>
      <color rgb="FF595959"/>
      <name val="Segoe UI"/>
      <family val="2"/>
    </font>
    <font>
      <b/>
      <sz val="6"/>
      <color rgb="FF32686A"/>
      <name val="Segoe UI"/>
      <family val="2"/>
    </font>
    <font>
      <b/>
      <sz val="9"/>
      <color rgb="FF595959"/>
      <name val="Segoe UI"/>
      <family val="2"/>
    </font>
    <font>
      <sz val="11"/>
      <color theme="1"/>
      <name val="Calibri"/>
      <family val="2"/>
      <scheme val="minor"/>
    </font>
    <font>
      <sz val="8"/>
      <color rgb="FFFF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BFBFBF"/>
      </bottom>
      <diagonal/>
    </border>
    <border>
      <left/>
      <right/>
      <top style="medium">
        <color rgb="FFBFBFBF"/>
      </top>
      <bottom/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/>
      <right/>
      <top/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rgb="FFBFBFBF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4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83">
    <xf numFmtId="0" fontId="0" fillId="0" borderId="0" xfId="0"/>
    <xf numFmtId="0" fontId="0" fillId="2" borderId="0" xfId="0" applyFill="1"/>
    <xf numFmtId="0" fontId="3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 indent="1"/>
    </xf>
    <xf numFmtId="0" fontId="4" fillId="3" borderId="0" xfId="1" applyFont="1" applyFill="1" applyAlignment="1">
      <alignment horizontal="left" vertical="center" wrapText="1" indent="1"/>
    </xf>
    <xf numFmtId="0" fontId="3" fillId="0" borderId="1" xfId="1" applyFont="1" applyBorder="1" applyAlignment="1">
      <alignment horizontal="center" vertical="center" wrapText="1"/>
    </xf>
    <xf numFmtId="0" fontId="4" fillId="3" borderId="0" xfId="1" applyFont="1" applyFill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6" fillId="2" borderId="0" xfId="0" applyFont="1" applyFill="1"/>
    <xf numFmtId="0" fontId="9" fillId="2" borderId="0" xfId="0" applyFont="1" applyFill="1"/>
    <xf numFmtId="0" fontId="4" fillId="2" borderId="0" xfId="1" applyFont="1" applyFill="1" applyAlignment="1">
      <alignment horizontal="left" vertical="center" wrapText="1"/>
    </xf>
    <xf numFmtId="3" fontId="4" fillId="2" borderId="0" xfId="1" applyNumberFormat="1" applyFont="1" applyFill="1" applyAlignment="1">
      <alignment horizontal="right" vertical="center" wrapText="1"/>
    </xf>
    <xf numFmtId="0" fontId="1" fillId="2" borderId="0" xfId="0" applyFont="1" applyFill="1"/>
    <xf numFmtId="0" fontId="10" fillId="2" borderId="0" xfId="0" applyFont="1" applyFill="1"/>
    <xf numFmtId="0" fontId="11" fillId="0" borderId="0" xfId="2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3" fillId="0" borderId="0" xfId="0" applyNumberFormat="1" applyFont="1" applyAlignment="1">
      <alignment horizontal="right" vertical="center"/>
    </xf>
    <xf numFmtId="3" fontId="0" fillId="0" borderId="0" xfId="0" applyNumberFormat="1"/>
    <xf numFmtId="10" fontId="13" fillId="0" borderId="0" xfId="0" applyNumberFormat="1" applyFont="1" applyAlignment="1">
      <alignment horizontal="right" vertical="center"/>
    </xf>
    <xf numFmtId="0" fontId="3" fillId="2" borderId="0" xfId="1" applyFont="1" applyFill="1" applyAlignment="1">
      <alignment vertical="center"/>
    </xf>
    <xf numFmtId="0" fontId="14" fillId="0" borderId="0" xfId="0" applyFont="1" applyAlignment="1">
      <alignment horizontal="left" vertical="center" indent="6"/>
    </xf>
    <xf numFmtId="0" fontId="5" fillId="2" borderId="2" xfId="1" applyFont="1" applyFill="1" applyBorder="1" applyAlignment="1">
      <alignment vertical="center" wrapText="1"/>
    </xf>
    <xf numFmtId="0" fontId="5" fillId="2" borderId="0" xfId="1" applyFont="1" applyFill="1" applyAlignment="1">
      <alignment vertical="center" wrapText="1"/>
    </xf>
    <xf numFmtId="0" fontId="16" fillId="0" borderId="0" xfId="0" applyFont="1" applyAlignment="1">
      <alignment horizontal="right" vertical="center" wrapText="1" indent="1"/>
    </xf>
    <xf numFmtId="0" fontId="16" fillId="0" borderId="0" xfId="0" applyFont="1" applyAlignment="1">
      <alignment horizontal="left" vertical="center" wrapText="1" indent="1"/>
    </xf>
    <xf numFmtId="0" fontId="16" fillId="4" borderId="0" xfId="0" applyFont="1" applyFill="1" applyAlignment="1">
      <alignment horizontal="left" vertical="center" wrapText="1" indent="1"/>
    </xf>
    <xf numFmtId="3" fontId="4" fillId="0" borderId="0" xfId="1" applyNumberFormat="1" applyFont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 indent="1"/>
    </xf>
    <xf numFmtId="0" fontId="4" fillId="0" borderId="0" xfId="1" applyFont="1" applyFill="1" applyAlignment="1">
      <alignment horizontal="center" vertical="center" wrapText="1"/>
    </xf>
    <xf numFmtId="0" fontId="0" fillId="0" borderId="0" xfId="0" applyFill="1"/>
    <xf numFmtId="0" fontId="5" fillId="3" borderId="0" xfId="1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7" fillId="5" borderId="1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 indent="1"/>
    </xf>
    <xf numFmtId="0" fontId="7" fillId="4" borderId="0" xfId="0" applyFont="1" applyFill="1" applyAlignment="1">
      <alignment horizontal="left" vertical="center" wrapText="1" indent="1"/>
    </xf>
    <xf numFmtId="3" fontId="7" fillId="0" borderId="0" xfId="0" applyNumberFormat="1" applyFont="1" applyAlignment="1">
      <alignment horizontal="right" vertical="center" wrapText="1" indent="1"/>
    </xf>
    <xf numFmtId="10" fontId="7" fillId="0" borderId="0" xfId="0" applyNumberFormat="1" applyFont="1" applyAlignment="1">
      <alignment horizontal="right" vertical="center" wrapText="1" indent="1"/>
    </xf>
    <xf numFmtId="3" fontId="7" fillId="4" borderId="0" xfId="0" applyNumberFormat="1" applyFont="1" applyFill="1" applyAlignment="1">
      <alignment horizontal="right" vertical="center" wrapText="1" indent="1"/>
    </xf>
    <xf numFmtId="10" fontId="7" fillId="4" borderId="0" xfId="0" applyNumberFormat="1" applyFont="1" applyFill="1" applyAlignment="1">
      <alignment horizontal="right" vertical="center" wrapText="1" indent="1"/>
    </xf>
    <xf numFmtId="0" fontId="7" fillId="4" borderId="0" xfId="0" applyFont="1" applyFill="1" applyAlignment="1">
      <alignment horizontal="right" vertical="center" wrapText="1" indent="1"/>
    </xf>
    <xf numFmtId="0" fontId="7" fillId="0" borderId="0" xfId="0" applyFont="1" applyAlignment="1">
      <alignment horizontal="right" vertical="center" wrapText="1" indent="1"/>
    </xf>
    <xf numFmtId="0" fontId="8" fillId="0" borderId="0" xfId="0" applyFont="1" applyAlignment="1">
      <alignment horizontal="left" vertical="center" wrapText="1" indent="1"/>
    </xf>
    <xf numFmtId="3" fontId="8" fillId="0" borderId="0" xfId="0" applyNumberFormat="1" applyFont="1" applyAlignment="1">
      <alignment horizontal="right" vertical="center" wrapText="1" indent="1"/>
    </xf>
    <xf numFmtId="10" fontId="8" fillId="0" borderId="0" xfId="0" applyNumberFormat="1" applyFont="1" applyAlignment="1">
      <alignment horizontal="right" vertical="center" wrapText="1" indent="1"/>
    </xf>
    <xf numFmtId="0" fontId="7" fillId="4" borderId="1" xfId="0" applyFont="1" applyFill="1" applyBorder="1" applyAlignment="1">
      <alignment horizontal="left" vertical="center" wrapText="1" indent="1"/>
    </xf>
    <xf numFmtId="3" fontId="7" fillId="4" borderId="1" xfId="0" applyNumberFormat="1" applyFont="1" applyFill="1" applyBorder="1" applyAlignment="1">
      <alignment horizontal="right" vertical="center" wrapText="1" indent="1"/>
    </xf>
    <xf numFmtId="10" fontId="7" fillId="4" borderId="1" xfId="0" applyNumberFormat="1" applyFont="1" applyFill="1" applyBorder="1" applyAlignment="1">
      <alignment horizontal="right" vertical="center" wrapText="1" indent="1"/>
    </xf>
    <xf numFmtId="0" fontId="7" fillId="4" borderId="1" xfId="0" applyFont="1" applyFill="1" applyBorder="1" applyAlignment="1">
      <alignment horizontal="right" vertical="center" wrapText="1" indent="1"/>
    </xf>
    <xf numFmtId="0" fontId="8" fillId="0" borderId="1" xfId="0" applyFont="1" applyBorder="1" applyAlignment="1">
      <alignment horizontal="left" vertical="center" wrapText="1" indent="1"/>
    </xf>
    <xf numFmtId="3" fontId="8" fillId="0" borderId="1" xfId="0" applyNumberFormat="1" applyFont="1" applyBorder="1" applyAlignment="1">
      <alignment horizontal="right" vertical="center" wrapText="1" indent="1"/>
    </xf>
    <xf numFmtId="10" fontId="8" fillId="0" borderId="1" xfId="0" applyNumberFormat="1" applyFont="1" applyBorder="1" applyAlignment="1">
      <alignment horizontal="right" vertical="center" wrapText="1" indent="1"/>
    </xf>
    <xf numFmtId="0" fontId="8" fillId="0" borderId="1" xfId="0" applyFont="1" applyBorder="1" applyAlignment="1">
      <alignment horizontal="right" vertical="center" wrapText="1" indent="1"/>
    </xf>
    <xf numFmtId="0" fontId="7" fillId="5" borderId="0" xfId="0" applyFont="1" applyFill="1" applyAlignment="1">
      <alignment vertical="center" wrapText="1"/>
    </xf>
    <xf numFmtId="3" fontId="7" fillId="5" borderId="0" xfId="0" applyNumberFormat="1" applyFont="1" applyFill="1" applyAlignment="1">
      <alignment horizontal="right" vertical="center" wrapText="1"/>
    </xf>
    <xf numFmtId="0" fontId="7" fillId="4" borderId="0" xfId="0" applyFont="1" applyFill="1" applyAlignment="1">
      <alignment vertical="center" wrapText="1"/>
    </xf>
    <xf numFmtId="3" fontId="7" fillId="4" borderId="0" xfId="0" applyNumberFormat="1" applyFont="1" applyFill="1" applyAlignment="1">
      <alignment horizontal="right" vertical="center" wrapText="1"/>
    </xf>
    <xf numFmtId="0" fontId="7" fillId="4" borderId="0" xfId="0" applyFont="1" applyFill="1" applyAlignment="1">
      <alignment horizontal="right" vertical="center" wrapText="1"/>
    </xf>
    <xf numFmtId="0" fontId="8" fillId="5" borderId="0" xfId="0" applyFont="1" applyFill="1" applyAlignment="1">
      <alignment vertical="center" wrapText="1"/>
    </xf>
    <xf numFmtId="3" fontId="8" fillId="5" borderId="0" xfId="0" applyNumberFormat="1" applyFont="1" applyFill="1" applyAlignment="1">
      <alignment horizontal="right" vertical="center" wrapText="1"/>
    </xf>
    <xf numFmtId="0" fontId="8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right" vertical="center" wrapText="1"/>
    </xf>
    <xf numFmtId="3" fontId="8" fillId="4" borderId="0" xfId="0" applyNumberFormat="1" applyFont="1" applyFill="1" applyAlignment="1">
      <alignment horizontal="right" vertical="center" wrapText="1"/>
    </xf>
    <xf numFmtId="0" fontId="8" fillId="5" borderId="0" xfId="0" applyFont="1" applyFill="1" applyAlignment="1">
      <alignment horizontal="right" vertical="center" wrapText="1"/>
    </xf>
    <xf numFmtId="0" fontId="17" fillId="0" borderId="1" xfId="0" applyFont="1" applyBorder="1" applyAlignment="1">
      <alignment vertical="center" wrapText="1"/>
    </xf>
    <xf numFmtId="0" fontId="7" fillId="2" borderId="0" xfId="0" applyFont="1" applyFill="1" applyAlignment="1">
      <alignment horizontal="left" vertical="center" wrapText="1" indent="1"/>
    </xf>
    <xf numFmtId="0" fontId="7" fillId="2" borderId="0" xfId="0" applyFont="1" applyFill="1" applyAlignment="1">
      <alignment horizontal="right" vertical="center" wrapText="1" indent="1"/>
    </xf>
    <xf numFmtId="0" fontId="18" fillId="0" borderId="0" xfId="0" applyFont="1" applyAlignment="1">
      <alignment horizontal="left" vertical="center" wrapText="1" indent="1"/>
    </xf>
    <xf numFmtId="0" fontId="7" fillId="4" borderId="0" xfId="0" applyFont="1" applyFill="1" applyAlignment="1">
      <alignment horizontal="left" vertical="center" wrapText="1" indent="2"/>
    </xf>
    <xf numFmtId="0" fontId="7" fillId="0" borderId="0" xfId="0" applyFont="1" applyAlignment="1">
      <alignment horizontal="left" vertical="center" wrapText="1" indent="2"/>
    </xf>
    <xf numFmtId="0" fontId="19" fillId="5" borderId="0" xfId="0" applyFont="1" applyFill="1" applyAlignment="1">
      <alignment vertical="center" wrapText="1"/>
    </xf>
    <xf numFmtId="0" fontId="19" fillId="5" borderId="0" xfId="0" applyFont="1" applyFill="1" applyAlignment="1">
      <alignment horizontal="center" vertical="center" wrapText="1"/>
    </xf>
    <xf numFmtId="0" fontId="19" fillId="4" borderId="0" xfId="0" applyFont="1" applyFill="1" applyAlignment="1">
      <alignment vertical="center" wrapText="1"/>
    </xf>
    <xf numFmtId="0" fontId="19" fillId="4" borderId="0" xfId="0" applyFont="1" applyFill="1" applyAlignment="1">
      <alignment horizontal="center" vertical="center" wrapText="1"/>
    </xf>
    <xf numFmtId="0" fontId="20" fillId="0" borderId="1" xfId="0" applyFont="1" applyBorder="1" applyAlignment="1">
      <alignment horizontal="centerContinuous" vertical="center" wrapText="1"/>
    </xf>
    <xf numFmtId="0" fontId="20" fillId="0" borderId="3" xfId="0" applyFont="1" applyBorder="1" applyAlignment="1">
      <alignment horizontal="centerContinuous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6" fillId="4" borderId="0" xfId="0" applyFont="1" applyFill="1" applyAlignment="1">
      <alignment horizontal="right" vertical="center" wrapText="1"/>
    </xf>
    <xf numFmtId="3" fontId="16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15" fillId="5" borderId="1" xfId="0" applyFont="1" applyFill="1" applyBorder="1" applyAlignment="1">
      <alignment horizontal="centerContinuous" vertical="center" wrapText="1"/>
    </xf>
    <xf numFmtId="0" fontId="6" fillId="0" borderId="0" xfId="0" applyFont="1"/>
    <xf numFmtId="0" fontId="0" fillId="0" borderId="0" xfId="0" applyAlignment="1">
      <alignment horizontal="center"/>
    </xf>
    <xf numFmtId="1" fontId="16" fillId="4" borderId="0" xfId="0" applyNumberFormat="1" applyFont="1" applyFill="1" applyAlignment="1">
      <alignment horizontal="right" vertical="center" wrapText="1"/>
    </xf>
    <xf numFmtId="43" fontId="0" fillId="2" borderId="0" xfId="4" applyFont="1" applyFill="1"/>
    <xf numFmtId="0" fontId="4" fillId="3" borderId="0" xfId="1" applyFont="1" applyFill="1" applyBorder="1" applyAlignment="1">
      <alignment horizontal="left" vertical="center" wrapText="1" indent="1"/>
    </xf>
    <xf numFmtId="0" fontId="4" fillId="3" borderId="0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0" fontId="9" fillId="2" borderId="0" xfId="5" applyNumberFormat="1" applyFont="1" applyFill="1"/>
    <xf numFmtId="0" fontId="17" fillId="0" borderId="0" xfId="0" applyFont="1" applyAlignment="1">
      <alignment vertical="center" wrapText="1"/>
    </xf>
    <xf numFmtId="0" fontId="8" fillId="4" borderId="0" xfId="0" applyFont="1" applyFill="1" applyAlignment="1">
      <alignment vertical="center" wrapText="1"/>
    </xf>
    <xf numFmtId="43" fontId="16" fillId="0" borderId="0" xfId="4" applyFont="1" applyAlignment="1">
      <alignment horizontal="center" vertical="center" wrapText="1"/>
    </xf>
    <xf numFmtId="43" fontId="16" fillId="4" borderId="0" xfId="4" applyFont="1" applyFill="1" applyAlignment="1">
      <alignment horizontal="center" vertical="center" wrapText="1"/>
    </xf>
    <xf numFmtId="9" fontId="16" fillId="0" borderId="0" xfId="5" applyFont="1" applyAlignment="1">
      <alignment horizontal="center" vertical="center" wrapText="1"/>
    </xf>
    <xf numFmtId="166" fontId="7" fillId="4" borderId="0" xfId="4" applyNumberFormat="1" applyFont="1" applyFill="1" applyAlignment="1">
      <alignment horizontal="right" vertical="center" wrapText="1" indent="1"/>
    </xf>
    <xf numFmtId="0" fontId="17" fillId="5" borderId="1" xfId="0" applyFont="1" applyFill="1" applyBorder="1" applyAlignment="1">
      <alignment horizontal="center" vertical="center" wrapText="1"/>
    </xf>
    <xf numFmtId="2" fontId="16" fillId="0" borderId="0" xfId="0" applyNumberFormat="1" applyFont="1" applyAlignment="1">
      <alignment horizontal="right" vertical="center" wrapText="1"/>
    </xf>
    <xf numFmtId="164" fontId="7" fillId="4" borderId="0" xfId="0" applyNumberFormat="1" applyFont="1" applyFill="1" applyAlignment="1">
      <alignment horizontal="right" vertical="center" wrapText="1" indent="1"/>
    </xf>
    <xf numFmtId="164" fontId="7" fillId="0" borderId="0" xfId="0" applyNumberFormat="1" applyFont="1" applyAlignment="1">
      <alignment horizontal="right" vertical="center" wrapText="1" indent="1"/>
    </xf>
    <xf numFmtId="166" fontId="4" fillId="0" borderId="0" xfId="4" applyNumberFormat="1" applyFont="1" applyAlignment="1">
      <alignment horizontal="right" vertical="center" wrapText="1"/>
    </xf>
    <xf numFmtId="166" fontId="4" fillId="3" borderId="0" xfId="4" applyNumberFormat="1" applyFont="1" applyFill="1" applyAlignment="1">
      <alignment horizontal="right" vertical="center" wrapText="1"/>
    </xf>
    <xf numFmtId="0" fontId="4" fillId="0" borderId="0" xfId="1" applyFont="1" applyAlignment="1">
      <alignment horizontal="right" vertical="center" wrapText="1"/>
    </xf>
    <xf numFmtId="3" fontId="4" fillId="0" borderId="0" xfId="1" applyNumberFormat="1" applyFont="1" applyAlignment="1">
      <alignment horizontal="right" vertical="center" wrapText="1"/>
    </xf>
    <xf numFmtId="166" fontId="0" fillId="0" borderId="0" xfId="4" applyNumberFormat="1" applyFont="1"/>
    <xf numFmtId="9" fontId="9" fillId="2" borderId="0" xfId="5" applyFont="1" applyFill="1"/>
    <xf numFmtId="3" fontId="23" fillId="5" borderId="0" xfId="0" applyNumberFormat="1" applyFont="1" applyFill="1" applyAlignment="1">
      <alignment horizontal="right" vertical="center" wrapText="1"/>
    </xf>
    <xf numFmtId="169" fontId="16" fillId="4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 horizontal="left" vertical="center" wrapText="1" indent="1"/>
    </xf>
    <xf numFmtId="0" fontId="7" fillId="0" borderId="0" xfId="0" applyFont="1" applyFill="1" applyAlignment="1">
      <alignment horizontal="right" vertical="center" wrapText="1" indent="1"/>
    </xf>
    <xf numFmtId="0" fontId="17" fillId="5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3" fontId="7" fillId="0" borderId="0" xfId="0" applyNumberFormat="1" applyFont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4" borderId="0" xfId="0" applyNumberFormat="1" applyFont="1" applyFill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8" fontId="16" fillId="0" borderId="0" xfId="3" applyNumberFormat="1" applyFont="1" applyAlignment="1">
      <alignment horizontal="right" vertical="center" wrapText="1"/>
    </xf>
    <xf numFmtId="168" fontId="16" fillId="4" borderId="0" xfId="3" applyNumberFormat="1" applyFont="1" applyFill="1" applyAlignment="1">
      <alignment horizontal="right" vertical="center" wrapText="1"/>
    </xf>
    <xf numFmtId="0" fontId="21" fillId="7" borderId="0" xfId="0" applyFont="1" applyFill="1" applyAlignment="1">
      <alignment horizontal="center" vertical="center" wrapText="1"/>
    </xf>
    <xf numFmtId="166" fontId="4" fillId="3" borderId="0" xfId="4" applyNumberFormat="1" applyFont="1" applyFill="1" applyAlignment="1">
      <alignment horizontal="left" vertical="center" wrapText="1" indent="1"/>
    </xf>
    <xf numFmtId="166" fontId="4" fillId="0" borderId="0" xfId="4" applyNumberFormat="1" applyFont="1" applyFill="1" applyAlignment="1">
      <alignment horizontal="left" vertical="center" wrapText="1" indent="1"/>
    </xf>
    <xf numFmtId="0" fontId="4" fillId="0" borderId="4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 wrapText="1"/>
    </xf>
    <xf numFmtId="0" fontId="3" fillId="0" borderId="5" xfId="1" applyFont="1" applyBorder="1" applyAlignment="1">
      <alignment horizontal="left" vertical="center" wrapText="1"/>
    </xf>
    <xf numFmtId="0" fontId="5" fillId="0" borderId="0" xfId="1" applyFont="1" applyFill="1" applyAlignment="1">
      <alignment vertical="center" wrapText="1"/>
    </xf>
    <xf numFmtId="0" fontId="4" fillId="0" borderId="4" xfId="1" applyFont="1" applyFill="1" applyBorder="1" applyAlignment="1">
      <alignment horizontal="left" vertical="center" wrapText="1" indent="1"/>
    </xf>
    <xf numFmtId="0" fontId="4" fillId="0" borderId="4" xfId="1" applyFont="1" applyFill="1" applyBorder="1" applyAlignment="1">
      <alignment horizontal="center" vertical="center" wrapText="1"/>
    </xf>
    <xf numFmtId="0" fontId="4" fillId="8" borderId="0" xfId="1" applyFont="1" applyFill="1" applyAlignment="1">
      <alignment horizontal="left" vertical="center" wrapText="1" indent="1"/>
    </xf>
    <xf numFmtId="0" fontId="4" fillId="8" borderId="0" xfId="1" applyFont="1" applyFill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9" fontId="7" fillId="5" borderId="0" xfId="5" applyFont="1" applyFill="1" applyAlignment="1">
      <alignment horizontal="right" vertical="center" wrapText="1"/>
    </xf>
    <xf numFmtId="9" fontId="7" fillId="4" borderId="0" xfId="5" applyFont="1" applyFill="1" applyAlignment="1">
      <alignment horizontal="right" vertical="center" wrapText="1"/>
    </xf>
    <xf numFmtId="9" fontId="8" fillId="5" borderId="0" xfId="5" applyFont="1" applyFill="1" applyAlignment="1">
      <alignment horizontal="right" vertical="center" wrapText="1"/>
    </xf>
    <xf numFmtId="9" fontId="8" fillId="5" borderId="0" xfId="5" applyFont="1" applyFill="1" applyAlignment="1">
      <alignment horizontal="center" vertical="center" wrapText="1"/>
    </xf>
    <xf numFmtId="9" fontId="8" fillId="4" borderId="0" xfId="5" applyFont="1" applyFill="1" applyAlignment="1">
      <alignment horizontal="right" vertical="center" wrapText="1"/>
    </xf>
    <xf numFmtId="0" fontId="3" fillId="6" borderId="0" xfId="0" applyFont="1" applyFill="1" applyAlignment="1">
      <alignment horizontal="center" vertical="center" wrapText="1"/>
    </xf>
    <xf numFmtId="0" fontId="8" fillId="5" borderId="0" xfId="0" applyFont="1" applyFill="1" applyBorder="1" applyAlignment="1">
      <alignment vertical="center" wrapText="1"/>
    </xf>
    <xf numFmtId="166" fontId="8" fillId="8" borderId="0" xfId="4" applyNumberFormat="1" applyFont="1" applyFill="1" applyBorder="1" applyAlignment="1">
      <alignment vertical="center" wrapText="1"/>
    </xf>
    <xf numFmtId="166" fontId="7" fillId="2" borderId="0" xfId="4" applyNumberFormat="1" applyFont="1" applyFill="1" applyBorder="1" applyAlignment="1">
      <alignment vertical="center" wrapText="1"/>
    </xf>
    <xf numFmtId="0" fontId="8" fillId="8" borderId="0" xfId="0" applyFont="1" applyFill="1" applyAlignment="1">
      <alignment vertical="center" wrapText="1"/>
    </xf>
    <xf numFmtId="168" fontId="8" fillId="8" borderId="0" xfId="3" applyNumberFormat="1" applyFont="1" applyFill="1" applyAlignment="1">
      <alignment horizontal="center" vertical="center" wrapText="1"/>
    </xf>
    <xf numFmtId="166" fontId="21" fillId="8" borderId="0" xfId="4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8" fontId="7" fillId="5" borderId="0" xfId="3" applyNumberFormat="1" applyFont="1" applyFill="1" applyBorder="1" applyAlignment="1">
      <alignment horizontal="right" vertical="center" wrapText="1"/>
    </xf>
    <xf numFmtId="168" fontId="7" fillId="4" borderId="0" xfId="3" applyNumberFormat="1" applyFont="1" applyFill="1" applyBorder="1" applyAlignment="1">
      <alignment horizontal="right" vertical="center" wrapText="1"/>
    </xf>
    <xf numFmtId="168" fontId="7" fillId="4" borderId="4" xfId="3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3" fontId="4" fillId="0" borderId="0" xfId="1" applyNumberFormat="1" applyFont="1" applyFill="1" applyAlignment="1">
      <alignment horizontal="center" vertical="center" wrapText="1"/>
    </xf>
    <xf numFmtId="166" fontId="0" fillId="2" borderId="0" xfId="4" applyNumberFormat="1" applyFont="1" applyFill="1" applyAlignment="1">
      <alignment horizontal="center"/>
    </xf>
    <xf numFmtId="0" fontId="15" fillId="5" borderId="0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horizontal="centerContinuous" vertical="center" wrapText="1"/>
    </xf>
    <xf numFmtId="0" fontId="21" fillId="0" borderId="4" xfId="0" applyFont="1" applyFill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 indent="1"/>
    </xf>
    <xf numFmtId="0" fontId="4" fillId="0" borderId="0" xfId="1" applyFont="1" applyFill="1" applyBorder="1" applyAlignment="1">
      <alignment horizontal="center" vertical="center" wrapText="1"/>
    </xf>
    <xf numFmtId="3" fontId="3" fillId="0" borderId="4" xfId="1" applyNumberFormat="1" applyFont="1" applyBorder="1" applyAlignment="1">
      <alignment horizontal="center" vertical="center" wrapText="1"/>
    </xf>
    <xf numFmtId="0" fontId="4" fillId="8" borderId="0" xfId="1" applyFont="1" applyFill="1" applyBorder="1" applyAlignment="1">
      <alignment horizontal="left" vertical="center" wrapText="1" indent="1"/>
    </xf>
    <xf numFmtId="0" fontId="4" fillId="8" borderId="0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 indent="1"/>
    </xf>
  </cellXfs>
  <cellStyles count="6">
    <cellStyle name="Moeda" xfId="3" builtinId="4"/>
    <cellStyle name="Normal" xfId="0" builtinId="0"/>
    <cellStyle name="Normal 2" xfId="2" xr:uid="{C254216E-B51A-45BE-AB82-0A396B39C125}"/>
    <cellStyle name="Normal 3" xfId="1" xr:uid="{C0EA5AAD-5EE7-4650-A971-4BD2FA4466EB}"/>
    <cellStyle name="Porcentagem" xfId="5" builtinId="5"/>
    <cellStyle name="Vírgula" xfId="4" builtinId="3"/>
  </cellStyles>
  <dxfs count="0"/>
  <tableStyles count="0" defaultTableStyle="TableStyleMedium2" defaultPivotStyle="PivotStyleLight16"/>
  <colors>
    <mruColors>
      <color rgb="FFDDDDDD"/>
      <color rgb="FF3268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nspvdifs\vdi_user_profiles$\DADOS\FIN\FC\CONTABIL\Area\FCG\FCGD\PARANA\Notas2009\6%20-%20Jun09\Atipas06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/F/Fp/Fpo/Contrato/Divida/Interna/Ctee/Taxas%20CD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/F/Fp/Fpo/Contrato/Divida/Perfil/Perfil2001/PERFDEZ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/F/Fp/Fpo/Contrato/Divida/Perfil/Perfil2008/PERF%20DEZ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/F/Fp/Fpo/Contrato/Divida/Interna/Debent/Deb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to1/C&#243;pia%20de%20PERFDEZ2001%20APR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lipeao/AppData/Local/Microsoft/Windows/INetCache/Content.Outlook/Y0PTGJHL/Dados_Aneel_2020_Controlado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ATIVOTrim"/>
      <sheetName val="PASSIVO"/>
      <sheetName val="PASSIVOTrim"/>
      <sheetName val="DREm"/>
      <sheetName val="DREmTrim"/>
      <sheetName val="Mutação"/>
      <sheetName val="FluxoCaixa"/>
      <sheetName val="dispon nota 2"/>
      <sheetName val="ProdCESP nota 1.1"/>
      <sheetName val="cons_rev nota 3"/>
      <sheetName val="RTE nota 4"/>
      <sheetName val="ValRec nota 5"/>
      <sheetName val="TribComp nota 6"/>
      <sheetName val="Cauções nota 7"/>
      <sheetName val="CredDif nota 8"/>
      <sheetName val="Desp.Antecip. nota 9"/>
      <sheetName val="out_Ativ nota 10"/>
      <sheetName val="INVESTIM nota 11"/>
      <sheetName val="imob1 nota 12"/>
      <sheetName val="imob. nota 12"/>
      <sheetName val="pqgerador nota 12.2"/>
      <sheetName val="TribRecLP nota 13"/>
      <sheetName val="REFIS nota 14"/>
      <sheetName val="emprest nota15"/>
      <sheetName val="PlanBrady nota 15.2"/>
      <sheetName val="princME nota 15.4"/>
      <sheetName val="emprLP nota 15.5"/>
      <sheetName val="moeda nota 15.6"/>
      <sheetName val="ValoresPagar nota 16"/>
      <sheetName val="FIDC nota 17"/>
      <sheetName val="pensão nota 18"/>
      <sheetName val="nota 18.3"/>
      <sheetName val="Comp. Dívida nota 19"/>
      <sheetName val="tx.regul nota 20"/>
      <sheetName val="ProvI nota 21"/>
      <sheetName val="ProvII nota 21"/>
      <sheetName val="out_obrig. nota 22"/>
      <sheetName val="Partes nota 23"/>
      <sheetName val="Res. Cap. nota 24.3"/>
      <sheetName val="preços nota 25.1"/>
      <sheetName val="preços nota 25.2"/>
      <sheetName val="vendida nota 25.3"/>
      <sheetName val="comprada nota 25.4"/>
      <sheetName val="recdesp nota 26"/>
      <sheetName val="ResÑoper nota 27"/>
      <sheetName val="TribDif nota 28"/>
      <sheetName val="Quadros nota 29"/>
      <sheetName val="TarifasMédias"/>
      <sheetName val="indicad"/>
      <sheetName val="ações"/>
      <sheetName val="Plan2"/>
      <sheetName val="Plan3"/>
      <sheetName val="Plan4"/>
      <sheetName val="Plan5"/>
      <sheetName val="Plan6"/>
      <sheetName val="Plan1"/>
      <sheetName val="EBITDA"/>
      <sheetName val="Atipas0609"/>
      <sheetName val="#REF"/>
      <sheetName val="Lead"/>
      <sheetName val="Lin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va"/>
      <sheetName val="CDI ao mês"/>
      <sheetName val="Graf"/>
      <sheetName val="Atualização"/>
      <sheetName val="CDI Dia úteis"/>
      <sheetName val="Plan1"/>
      <sheetName val="CDI Dia úteis (2)"/>
      <sheetName val="INF GRAF"/>
    </sheetNames>
    <sheetDataSet>
      <sheetData sheetId="0" refreshError="1">
        <row r="2">
          <cell r="B2" t="str">
            <v>Diretoria Financeira e de Relações com Investidores</v>
          </cell>
        </row>
        <row r="9">
          <cell r="B9">
            <v>36586</v>
          </cell>
          <cell r="C9">
            <v>18.75</v>
          </cell>
          <cell r="D9">
            <v>18.75</v>
          </cell>
        </row>
        <row r="10">
          <cell r="B10">
            <v>36587</v>
          </cell>
          <cell r="C10">
            <v>18.760000000000002</v>
          </cell>
          <cell r="D10">
            <v>18.760000000000002</v>
          </cell>
        </row>
        <row r="11">
          <cell r="B11">
            <v>36588</v>
          </cell>
          <cell r="C11">
            <v>18.75</v>
          </cell>
          <cell r="D11">
            <v>18.75</v>
          </cell>
        </row>
        <row r="12">
          <cell r="B12">
            <v>36589</v>
          </cell>
        </row>
        <row r="13">
          <cell r="B13">
            <v>36590</v>
          </cell>
        </row>
        <row r="14">
          <cell r="B14">
            <v>36591</v>
          </cell>
        </row>
        <row r="15">
          <cell r="B15">
            <v>36592</v>
          </cell>
        </row>
        <row r="16">
          <cell r="B16">
            <v>36593</v>
          </cell>
          <cell r="C16">
            <v>18.75</v>
          </cell>
          <cell r="D16">
            <v>18.75</v>
          </cell>
        </row>
        <row r="17">
          <cell r="B17">
            <v>36594</v>
          </cell>
          <cell r="C17">
            <v>18.760000000000002</v>
          </cell>
          <cell r="D17">
            <v>18.760000000000002</v>
          </cell>
        </row>
        <row r="18">
          <cell r="B18">
            <v>36595</v>
          </cell>
          <cell r="C18">
            <v>18.760000000000002</v>
          </cell>
          <cell r="D18">
            <v>18.760000000000002</v>
          </cell>
        </row>
        <row r="19">
          <cell r="B19">
            <v>36596</v>
          </cell>
        </row>
        <row r="20">
          <cell r="B20">
            <v>36597</v>
          </cell>
        </row>
        <row r="21">
          <cell r="B21">
            <v>36598</v>
          </cell>
          <cell r="C21">
            <v>18.760000000000002</v>
          </cell>
          <cell r="D21">
            <v>18.760000000000002</v>
          </cell>
        </row>
        <row r="22">
          <cell r="B22">
            <v>36599</v>
          </cell>
          <cell r="C22">
            <v>18.78</v>
          </cell>
          <cell r="D22">
            <v>18.78</v>
          </cell>
        </row>
        <row r="23">
          <cell r="B23">
            <v>36600</v>
          </cell>
          <cell r="C23">
            <v>18.78</v>
          </cell>
          <cell r="D23">
            <v>18.78</v>
          </cell>
        </row>
        <row r="24">
          <cell r="B24">
            <v>36601</v>
          </cell>
          <cell r="C24">
            <v>18.78</v>
          </cell>
          <cell r="D24">
            <v>18.78</v>
          </cell>
        </row>
        <row r="25">
          <cell r="B25">
            <v>36602</v>
          </cell>
          <cell r="C25">
            <v>18.760000000000002</v>
          </cell>
          <cell r="D25">
            <v>18.760000000000002</v>
          </cell>
        </row>
        <row r="26">
          <cell r="B26">
            <v>36603</v>
          </cell>
        </row>
        <row r="27">
          <cell r="B27">
            <v>36604</v>
          </cell>
        </row>
        <row r="28">
          <cell r="B28">
            <v>36605</v>
          </cell>
          <cell r="C28">
            <v>18.760000000000002</v>
          </cell>
          <cell r="D28">
            <v>18.760000000000002</v>
          </cell>
        </row>
        <row r="29">
          <cell r="B29">
            <v>36606</v>
          </cell>
          <cell r="C29">
            <v>18.77</v>
          </cell>
          <cell r="D29">
            <v>18.77</v>
          </cell>
        </row>
        <row r="30">
          <cell r="B30">
            <v>36607</v>
          </cell>
          <cell r="C30">
            <v>18.59</v>
          </cell>
          <cell r="D30">
            <v>18.59</v>
          </cell>
        </row>
        <row r="31">
          <cell r="B31">
            <v>36608</v>
          </cell>
          <cell r="C31">
            <v>18.71</v>
          </cell>
          <cell r="D31">
            <v>18.71</v>
          </cell>
        </row>
        <row r="32">
          <cell r="B32">
            <v>36609</v>
          </cell>
          <cell r="C32">
            <v>18.79</v>
          </cell>
          <cell r="D32">
            <v>18.79</v>
          </cell>
        </row>
        <row r="33">
          <cell r="B33">
            <v>36610</v>
          </cell>
        </row>
        <row r="34">
          <cell r="B34">
            <v>36611</v>
          </cell>
          <cell r="C34" t="str">
            <v xml:space="preserve"> </v>
          </cell>
          <cell r="D34" t="str">
            <v xml:space="preserve"> </v>
          </cell>
        </row>
        <row r="35">
          <cell r="B35">
            <v>36612</v>
          </cell>
          <cell r="C35">
            <v>18.78</v>
          </cell>
          <cell r="D35">
            <v>18.78</v>
          </cell>
        </row>
        <row r="36">
          <cell r="B36">
            <v>36613</v>
          </cell>
          <cell r="C36">
            <v>18.760000000000002</v>
          </cell>
          <cell r="D36">
            <v>18.760000000000002</v>
          </cell>
        </row>
        <row r="37">
          <cell r="B37">
            <v>36614</v>
          </cell>
          <cell r="C37">
            <v>18.41</v>
          </cell>
          <cell r="D37">
            <v>18.41</v>
          </cell>
        </row>
        <row r="38">
          <cell r="B38">
            <v>36615</v>
          </cell>
          <cell r="C38">
            <v>18.38</v>
          </cell>
          <cell r="D38">
            <v>18.38</v>
          </cell>
        </row>
        <row r="39">
          <cell r="B39">
            <v>36616</v>
          </cell>
          <cell r="C39">
            <v>18.37</v>
          </cell>
          <cell r="D39">
            <v>18.37</v>
          </cell>
        </row>
        <row r="40">
          <cell r="B40">
            <v>36617</v>
          </cell>
        </row>
        <row r="41">
          <cell r="B41">
            <v>36618</v>
          </cell>
        </row>
        <row r="42">
          <cell r="B42">
            <v>36619</v>
          </cell>
          <cell r="C42">
            <v>18.350000000000001</v>
          </cell>
          <cell r="D42">
            <v>18.350000000000001</v>
          </cell>
        </row>
        <row r="43">
          <cell r="B43">
            <v>36620</v>
          </cell>
          <cell r="C43">
            <v>18.36</v>
          </cell>
          <cell r="D43">
            <v>18.36</v>
          </cell>
        </row>
        <row r="44">
          <cell r="B44">
            <v>36621</v>
          </cell>
          <cell r="C44">
            <v>18.399999999999999</v>
          </cell>
          <cell r="D44">
            <v>18.399999999999999</v>
          </cell>
        </row>
        <row r="45">
          <cell r="B45">
            <v>36622</v>
          </cell>
          <cell r="C45">
            <v>18.41</v>
          </cell>
          <cell r="D45">
            <v>18.41</v>
          </cell>
        </row>
        <row r="46">
          <cell r="B46">
            <v>36623</v>
          </cell>
          <cell r="C46">
            <v>18.399999999999999</v>
          </cell>
          <cell r="D46">
            <v>18.399999999999999</v>
          </cell>
        </row>
        <row r="47">
          <cell r="B47">
            <v>36624</v>
          </cell>
        </row>
        <row r="48">
          <cell r="B48">
            <v>36625</v>
          </cell>
        </row>
        <row r="49">
          <cell r="B49">
            <v>36626</v>
          </cell>
          <cell r="C49">
            <v>18.39</v>
          </cell>
          <cell r="D49">
            <v>18.39</v>
          </cell>
        </row>
        <row r="50">
          <cell r="B50">
            <v>36627</v>
          </cell>
          <cell r="C50">
            <v>18.399999999999999</v>
          </cell>
          <cell r="D50">
            <v>18.399999999999999</v>
          </cell>
        </row>
        <row r="51">
          <cell r="B51">
            <v>36628</v>
          </cell>
          <cell r="C51">
            <v>18.41</v>
          </cell>
          <cell r="D51">
            <v>18.41</v>
          </cell>
        </row>
        <row r="52">
          <cell r="B52">
            <v>36629</v>
          </cell>
          <cell r="C52">
            <v>18.440000000000001</v>
          </cell>
          <cell r="D52">
            <v>18.440000000000001</v>
          </cell>
        </row>
        <row r="53">
          <cell r="B53">
            <v>36630</v>
          </cell>
          <cell r="C53">
            <v>18.48</v>
          </cell>
          <cell r="D53">
            <v>18.48</v>
          </cell>
        </row>
        <row r="54">
          <cell r="B54">
            <v>36631</v>
          </cell>
        </row>
        <row r="55">
          <cell r="B55">
            <v>36632</v>
          </cell>
        </row>
        <row r="56">
          <cell r="B56">
            <v>36633</v>
          </cell>
          <cell r="C56">
            <v>18.48</v>
          </cell>
          <cell r="D56">
            <v>18.48</v>
          </cell>
        </row>
        <row r="57">
          <cell r="B57">
            <v>36634</v>
          </cell>
          <cell r="C57">
            <v>18.48</v>
          </cell>
          <cell r="D57">
            <v>18.48</v>
          </cell>
        </row>
        <row r="58">
          <cell r="B58">
            <v>36635</v>
          </cell>
          <cell r="C58">
            <v>18.43</v>
          </cell>
          <cell r="D58">
            <v>18.43</v>
          </cell>
        </row>
        <row r="59">
          <cell r="B59">
            <v>36636</v>
          </cell>
          <cell r="C59">
            <v>18.47</v>
          </cell>
          <cell r="D59">
            <v>18.47</v>
          </cell>
        </row>
        <row r="60">
          <cell r="B60">
            <v>36637</v>
          </cell>
        </row>
        <row r="61">
          <cell r="B61">
            <v>36638</v>
          </cell>
        </row>
        <row r="62">
          <cell r="B62">
            <v>36639</v>
          </cell>
        </row>
        <row r="63">
          <cell r="B63">
            <v>36640</v>
          </cell>
          <cell r="C63">
            <v>18.47</v>
          </cell>
          <cell r="D63">
            <v>18.47</v>
          </cell>
        </row>
        <row r="64">
          <cell r="B64">
            <v>36641</v>
          </cell>
          <cell r="C64">
            <v>18.47</v>
          </cell>
          <cell r="D64">
            <v>18.47</v>
          </cell>
        </row>
        <row r="65">
          <cell r="B65">
            <v>36642</v>
          </cell>
          <cell r="C65">
            <v>18.47</v>
          </cell>
          <cell r="D65">
            <v>18.47</v>
          </cell>
        </row>
        <row r="66">
          <cell r="B66">
            <v>36643</v>
          </cell>
          <cell r="C66">
            <v>18.47</v>
          </cell>
          <cell r="D66">
            <v>18.47</v>
          </cell>
        </row>
        <row r="67">
          <cell r="B67">
            <v>36644</v>
          </cell>
          <cell r="C67">
            <v>18.47</v>
          </cell>
          <cell r="D67">
            <v>18.47</v>
          </cell>
        </row>
        <row r="68">
          <cell r="B68">
            <v>36645</v>
          </cell>
        </row>
        <row r="69">
          <cell r="B69">
            <v>36646</v>
          </cell>
        </row>
        <row r="70">
          <cell r="B70">
            <v>36647</v>
          </cell>
        </row>
        <row r="71">
          <cell r="B71">
            <v>36648</v>
          </cell>
          <cell r="C71">
            <v>18.489999999999998</v>
          </cell>
          <cell r="D71">
            <v>18.489999999999998</v>
          </cell>
        </row>
        <row r="72">
          <cell r="B72">
            <v>36649</v>
          </cell>
          <cell r="C72">
            <v>18.489999999999998</v>
          </cell>
          <cell r="D72">
            <v>18.489999999999998</v>
          </cell>
        </row>
        <row r="73">
          <cell r="B73">
            <v>36650</v>
          </cell>
          <cell r="C73">
            <v>18.510000000000002</v>
          </cell>
          <cell r="D73">
            <v>18.510000000000002</v>
          </cell>
        </row>
        <row r="74">
          <cell r="B74">
            <v>36651</v>
          </cell>
          <cell r="C74">
            <v>18.510000000000002</v>
          </cell>
          <cell r="D74">
            <v>18.510000000000002</v>
          </cell>
        </row>
        <row r="75">
          <cell r="B75">
            <v>36652</v>
          </cell>
        </row>
        <row r="76">
          <cell r="B76">
            <v>36653</v>
          </cell>
        </row>
        <row r="77">
          <cell r="B77">
            <v>36654</v>
          </cell>
          <cell r="C77">
            <v>18.48</v>
          </cell>
          <cell r="D77">
            <v>18.48</v>
          </cell>
        </row>
        <row r="78">
          <cell r="B78">
            <v>36655</v>
          </cell>
          <cell r="C78">
            <v>18.440000000000001</v>
          </cell>
          <cell r="D78">
            <v>18.440000000000001</v>
          </cell>
        </row>
        <row r="79">
          <cell r="B79">
            <v>36656</v>
          </cell>
          <cell r="C79">
            <v>18.440000000000001</v>
          </cell>
          <cell r="D79">
            <v>18.440000000000001</v>
          </cell>
        </row>
        <row r="80">
          <cell r="B80">
            <v>36657</v>
          </cell>
          <cell r="C80">
            <v>18.440000000000001</v>
          </cell>
          <cell r="D80">
            <v>18.440000000000001</v>
          </cell>
        </row>
        <row r="81">
          <cell r="B81">
            <v>36658</v>
          </cell>
          <cell r="C81">
            <v>18.420000000000002</v>
          </cell>
          <cell r="D81">
            <v>18.420000000000002</v>
          </cell>
        </row>
        <row r="82">
          <cell r="B82">
            <v>36659</v>
          </cell>
        </row>
        <row r="83">
          <cell r="B83">
            <v>36660</v>
          </cell>
        </row>
        <row r="84">
          <cell r="B84">
            <v>36661</v>
          </cell>
          <cell r="C84">
            <v>18.420000000000002</v>
          </cell>
          <cell r="D84">
            <v>18.420000000000002</v>
          </cell>
        </row>
        <row r="85">
          <cell r="B85">
            <v>36662</v>
          </cell>
          <cell r="C85">
            <v>18.420000000000002</v>
          </cell>
          <cell r="D85">
            <v>18.420000000000002</v>
          </cell>
        </row>
        <row r="86">
          <cell r="B86">
            <v>36663</v>
          </cell>
          <cell r="C86">
            <v>18.41</v>
          </cell>
          <cell r="D86">
            <v>18.41</v>
          </cell>
        </row>
        <row r="87">
          <cell r="B87">
            <v>36664</v>
          </cell>
          <cell r="C87">
            <v>18.41</v>
          </cell>
          <cell r="D87">
            <v>18.41</v>
          </cell>
        </row>
        <row r="88">
          <cell r="B88">
            <v>36665</v>
          </cell>
          <cell r="C88">
            <v>18.41</v>
          </cell>
          <cell r="D88">
            <v>18.41</v>
          </cell>
        </row>
        <row r="89">
          <cell r="B89">
            <v>36666</v>
          </cell>
        </row>
        <row r="90">
          <cell r="B90">
            <v>36667</v>
          </cell>
        </row>
        <row r="91">
          <cell r="B91">
            <v>36668</v>
          </cell>
          <cell r="C91">
            <v>18.41</v>
          </cell>
          <cell r="D91">
            <v>18.41</v>
          </cell>
        </row>
        <row r="92">
          <cell r="B92">
            <v>36669</v>
          </cell>
          <cell r="C92">
            <v>18.41</v>
          </cell>
          <cell r="D92">
            <v>18.41</v>
          </cell>
        </row>
        <row r="93">
          <cell r="B93">
            <v>36670</v>
          </cell>
          <cell r="C93">
            <v>18.420000000000002</v>
          </cell>
          <cell r="D93">
            <v>18.420000000000002</v>
          </cell>
        </row>
        <row r="94">
          <cell r="B94">
            <v>36671</v>
          </cell>
          <cell r="C94">
            <v>18.420000000000002</v>
          </cell>
          <cell r="D94">
            <v>18.420000000000002</v>
          </cell>
        </row>
        <row r="95">
          <cell r="B95">
            <v>36672</v>
          </cell>
          <cell r="C95">
            <v>18.43</v>
          </cell>
          <cell r="D95">
            <v>18.43</v>
          </cell>
        </row>
        <row r="96">
          <cell r="B96">
            <v>36673</v>
          </cell>
        </row>
        <row r="97">
          <cell r="B97">
            <v>36674</v>
          </cell>
        </row>
        <row r="98">
          <cell r="B98">
            <v>36675</v>
          </cell>
          <cell r="C98">
            <v>18.420000000000002</v>
          </cell>
          <cell r="D98">
            <v>18.420000000000002</v>
          </cell>
        </row>
        <row r="99">
          <cell r="B99">
            <v>36676</v>
          </cell>
          <cell r="C99">
            <v>18.399999999999999</v>
          </cell>
          <cell r="D99">
            <v>18.399999999999999</v>
          </cell>
        </row>
        <row r="100">
          <cell r="B100">
            <v>36677</v>
          </cell>
          <cell r="C100">
            <v>18.39</v>
          </cell>
          <cell r="D100">
            <v>18.39</v>
          </cell>
        </row>
        <row r="101">
          <cell r="B101">
            <v>36678</v>
          </cell>
          <cell r="C101">
            <v>18.38</v>
          </cell>
          <cell r="D101">
            <v>18.38</v>
          </cell>
        </row>
        <row r="102">
          <cell r="B102">
            <v>36679</v>
          </cell>
          <cell r="C102">
            <v>18.37</v>
          </cell>
          <cell r="D102">
            <v>18.37</v>
          </cell>
        </row>
        <row r="103">
          <cell r="B103">
            <v>36680</v>
          </cell>
        </row>
        <row r="104">
          <cell r="B104">
            <v>36681</v>
          </cell>
        </row>
        <row r="105">
          <cell r="B105">
            <v>36682</v>
          </cell>
          <cell r="C105">
            <v>18.350000000000001</v>
          </cell>
          <cell r="D105">
            <v>18.350000000000001</v>
          </cell>
        </row>
        <row r="106">
          <cell r="B106">
            <v>36683</v>
          </cell>
          <cell r="C106">
            <v>18.32</v>
          </cell>
          <cell r="D106">
            <v>18.32</v>
          </cell>
        </row>
        <row r="107">
          <cell r="B107">
            <v>36684</v>
          </cell>
          <cell r="C107">
            <v>18.28</v>
          </cell>
          <cell r="D107">
            <v>18.28</v>
          </cell>
        </row>
        <row r="108">
          <cell r="B108">
            <v>36685</v>
          </cell>
          <cell r="C108">
            <v>18.260000000000002</v>
          </cell>
          <cell r="D108">
            <v>18.260000000000002</v>
          </cell>
        </row>
        <row r="109">
          <cell r="B109">
            <v>36686</v>
          </cell>
          <cell r="C109">
            <v>18.260000000000002</v>
          </cell>
          <cell r="D109">
            <v>18.260000000000002</v>
          </cell>
        </row>
        <row r="110">
          <cell r="B110">
            <v>36687</v>
          </cell>
        </row>
        <row r="111">
          <cell r="B111">
            <v>36688</v>
          </cell>
        </row>
        <row r="112">
          <cell r="B112">
            <v>36689</v>
          </cell>
          <cell r="C112">
            <v>18.25</v>
          </cell>
          <cell r="D112">
            <v>18.25</v>
          </cell>
        </row>
        <row r="113">
          <cell r="B113">
            <v>36690</v>
          </cell>
          <cell r="C113">
            <v>18.239999999999998</v>
          </cell>
          <cell r="D113">
            <v>18.239999999999998</v>
          </cell>
        </row>
        <row r="114">
          <cell r="B114">
            <v>36691</v>
          </cell>
          <cell r="C114">
            <v>18.23</v>
          </cell>
          <cell r="D114">
            <v>18.23</v>
          </cell>
        </row>
        <row r="115">
          <cell r="B115">
            <v>36692</v>
          </cell>
          <cell r="C115">
            <v>18.239999999999998</v>
          </cell>
          <cell r="D115">
            <v>18.239999999999998</v>
          </cell>
        </row>
        <row r="116">
          <cell r="B116">
            <v>36693</v>
          </cell>
          <cell r="C116">
            <v>18.25</v>
          </cell>
          <cell r="D116">
            <v>18.25</v>
          </cell>
        </row>
        <row r="117">
          <cell r="B117">
            <v>36694</v>
          </cell>
        </row>
        <row r="118">
          <cell r="B118">
            <v>36695</v>
          </cell>
        </row>
        <row r="119">
          <cell r="B119">
            <v>36696</v>
          </cell>
          <cell r="C119">
            <v>18.239999999999998</v>
          </cell>
          <cell r="D119">
            <v>18.239999999999998</v>
          </cell>
        </row>
        <row r="120">
          <cell r="B120">
            <v>36697</v>
          </cell>
          <cell r="C120">
            <v>18.149999999999999</v>
          </cell>
          <cell r="D120">
            <v>18.149999999999999</v>
          </cell>
        </row>
        <row r="121">
          <cell r="B121">
            <v>36698</v>
          </cell>
          <cell r="C121">
            <v>17.43</v>
          </cell>
          <cell r="D121">
            <v>17.43</v>
          </cell>
        </row>
        <row r="122">
          <cell r="B122">
            <v>36699</v>
          </cell>
        </row>
        <row r="123">
          <cell r="B123">
            <v>36700</v>
          </cell>
          <cell r="C123">
            <v>17.399999999999999</v>
          </cell>
          <cell r="D123">
            <v>17.399999999999999</v>
          </cell>
        </row>
        <row r="124">
          <cell r="B124">
            <v>36701</v>
          </cell>
        </row>
        <row r="125">
          <cell r="B125">
            <v>36702</v>
          </cell>
        </row>
        <row r="126">
          <cell r="B126">
            <v>36703</v>
          </cell>
          <cell r="C126">
            <v>17.350000000000001</v>
          </cell>
          <cell r="D126">
            <v>17.350000000000001</v>
          </cell>
        </row>
        <row r="127">
          <cell r="B127">
            <v>36704</v>
          </cell>
          <cell r="C127">
            <v>17.32</v>
          </cell>
          <cell r="D127">
            <v>17.32</v>
          </cell>
        </row>
        <row r="128">
          <cell r="B128">
            <v>36705</v>
          </cell>
          <cell r="C128">
            <v>17.190000000000001</v>
          </cell>
          <cell r="D128">
            <v>17.190000000000001</v>
          </cell>
        </row>
        <row r="129">
          <cell r="B129">
            <v>36706</v>
          </cell>
          <cell r="C129">
            <v>17.23</v>
          </cell>
          <cell r="D129">
            <v>17.23</v>
          </cell>
        </row>
        <row r="130">
          <cell r="B130">
            <v>36707</v>
          </cell>
          <cell r="C130">
            <v>17.21</v>
          </cell>
          <cell r="D130">
            <v>17.21</v>
          </cell>
        </row>
        <row r="131">
          <cell r="B131">
            <v>36708</v>
          </cell>
        </row>
        <row r="132">
          <cell r="B132">
            <v>36709</v>
          </cell>
        </row>
        <row r="133">
          <cell r="B133">
            <v>36710</v>
          </cell>
          <cell r="C133">
            <v>17.170000000000002</v>
          </cell>
          <cell r="D133">
            <v>17.170000000000002</v>
          </cell>
        </row>
        <row r="134">
          <cell r="B134">
            <v>36711</v>
          </cell>
          <cell r="C134">
            <v>17.18</v>
          </cell>
          <cell r="D134">
            <v>17.18</v>
          </cell>
        </row>
        <row r="135">
          <cell r="B135">
            <v>36712</v>
          </cell>
          <cell r="C135">
            <v>17.2</v>
          </cell>
          <cell r="D135">
            <v>17.2</v>
          </cell>
        </row>
        <row r="136">
          <cell r="B136">
            <v>36713</v>
          </cell>
          <cell r="C136">
            <v>17.22</v>
          </cell>
          <cell r="D136">
            <v>17.22</v>
          </cell>
        </row>
        <row r="137">
          <cell r="B137">
            <v>36714</v>
          </cell>
          <cell r="C137">
            <v>17.190000000000001</v>
          </cell>
          <cell r="D137">
            <v>17.190000000000001</v>
          </cell>
        </row>
        <row r="138">
          <cell r="B138">
            <v>36715</v>
          </cell>
        </row>
        <row r="139">
          <cell r="B139">
            <v>36716</v>
          </cell>
        </row>
        <row r="140">
          <cell r="B140">
            <v>36717</v>
          </cell>
          <cell r="C140">
            <v>16.940000000000001</v>
          </cell>
          <cell r="D140">
            <v>16.940000000000001</v>
          </cell>
        </row>
        <row r="141">
          <cell r="B141">
            <v>36718</v>
          </cell>
          <cell r="C141">
            <v>16.899999999999999</v>
          </cell>
          <cell r="D141">
            <v>16.899999999999999</v>
          </cell>
        </row>
        <row r="142">
          <cell r="B142">
            <v>36719</v>
          </cell>
          <cell r="C142">
            <v>16.89</v>
          </cell>
          <cell r="D142">
            <v>16.89</v>
          </cell>
        </row>
        <row r="143">
          <cell r="B143">
            <v>36720</v>
          </cell>
          <cell r="C143">
            <v>16.88</v>
          </cell>
          <cell r="D143">
            <v>16.88</v>
          </cell>
        </row>
        <row r="144">
          <cell r="B144">
            <v>36721</v>
          </cell>
          <cell r="C144">
            <v>16.89</v>
          </cell>
          <cell r="D144">
            <v>16.89</v>
          </cell>
        </row>
        <row r="145">
          <cell r="B145">
            <v>36722</v>
          </cell>
        </row>
        <row r="146">
          <cell r="B146">
            <v>36723</v>
          </cell>
        </row>
        <row r="147">
          <cell r="B147">
            <v>36724</v>
          </cell>
          <cell r="C147">
            <v>16.89</v>
          </cell>
          <cell r="D147">
            <v>16.89</v>
          </cell>
        </row>
        <row r="148">
          <cell r="B148">
            <v>36725</v>
          </cell>
          <cell r="C148">
            <v>16.88</v>
          </cell>
          <cell r="D148">
            <v>16.88</v>
          </cell>
        </row>
        <row r="149">
          <cell r="B149">
            <v>36726</v>
          </cell>
          <cell r="C149">
            <v>16.829999999999998</v>
          </cell>
          <cell r="D149">
            <v>16.829999999999998</v>
          </cell>
        </row>
        <row r="150">
          <cell r="B150">
            <v>36727</v>
          </cell>
          <cell r="C150">
            <v>16.489999999999998</v>
          </cell>
          <cell r="D150">
            <v>16.489999999999998</v>
          </cell>
        </row>
        <row r="151">
          <cell r="B151">
            <v>36728</v>
          </cell>
          <cell r="C151">
            <v>16.47</v>
          </cell>
          <cell r="D151">
            <v>16.47</v>
          </cell>
        </row>
        <row r="152">
          <cell r="B152">
            <v>36729</v>
          </cell>
        </row>
        <row r="153">
          <cell r="B153">
            <v>36730</v>
          </cell>
        </row>
        <row r="154">
          <cell r="B154">
            <v>36731</v>
          </cell>
          <cell r="C154">
            <v>16.45</v>
          </cell>
          <cell r="D154">
            <v>16.45</v>
          </cell>
        </row>
        <row r="155">
          <cell r="B155">
            <v>36732</v>
          </cell>
          <cell r="C155">
            <v>16.43</v>
          </cell>
          <cell r="D155">
            <v>16.43</v>
          </cell>
        </row>
        <row r="156">
          <cell r="B156">
            <v>36733</v>
          </cell>
          <cell r="C156">
            <v>16.420000000000002</v>
          </cell>
          <cell r="D156">
            <v>16.420000000000002</v>
          </cell>
        </row>
        <row r="157">
          <cell r="B157">
            <v>36734</v>
          </cell>
          <cell r="C157">
            <v>16.41</v>
          </cell>
          <cell r="D157">
            <v>16.41</v>
          </cell>
        </row>
        <row r="158">
          <cell r="B158">
            <v>36735</v>
          </cell>
          <cell r="C158">
            <v>16.399999999999999</v>
          </cell>
          <cell r="D158">
            <v>16.399999999999999</v>
          </cell>
        </row>
        <row r="159">
          <cell r="B159">
            <v>36736</v>
          </cell>
        </row>
        <row r="160">
          <cell r="B160">
            <v>36737</v>
          </cell>
        </row>
        <row r="161">
          <cell r="B161">
            <v>36738</v>
          </cell>
          <cell r="C161">
            <v>16.38</v>
          </cell>
          <cell r="D161">
            <v>16.38</v>
          </cell>
        </row>
        <row r="162">
          <cell r="B162">
            <v>36739</v>
          </cell>
          <cell r="C162">
            <v>16.37</v>
          </cell>
          <cell r="D162">
            <v>16.37</v>
          </cell>
        </row>
        <row r="163">
          <cell r="B163">
            <v>36740</v>
          </cell>
          <cell r="C163">
            <v>16.37</v>
          </cell>
          <cell r="D163">
            <v>16.37</v>
          </cell>
        </row>
        <row r="164">
          <cell r="B164">
            <v>36741</v>
          </cell>
          <cell r="C164">
            <v>16.37</v>
          </cell>
          <cell r="D164">
            <v>16.37</v>
          </cell>
        </row>
        <row r="165">
          <cell r="B165">
            <v>36742</v>
          </cell>
          <cell r="C165">
            <v>16.37</v>
          </cell>
          <cell r="D165">
            <v>16.37</v>
          </cell>
        </row>
        <row r="166">
          <cell r="B166">
            <v>36743</v>
          </cell>
        </row>
        <row r="167">
          <cell r="B167">
            <v>36744</v>
          </cell>
        </row>
        <row r="168">
          <cell r="B168">
            <v>36745</v>
          </cell>
          <cell r="C168">
            <v>16.38</v>
          </cell>
          <cell r="D168">
            <v>16.38</v>
          </cell>
        </row>
        <row r="169">
          <cell r="B169">
            <v>36746</v>
          </cell>
          <cell r="C169">
            <v>16.39</v>
          </cell>
          <cell r="D169">
            <v>16.39</v>
          </cell>
        </row>
        <row r="170">
          <cell r="B170">
            <v>36747</v>
          </cell>
          <cell r="C170">
            <v>16.38</v>
          </cell>
          <cell r="D170">
            <v>16.38</v>
          </cell>
        </row>
        <row r="171">
          <cell r="B171">
            <v>36748</v>
          </cell>
          <cell r="C171">
            <v>16.399999999999999</v>
          </cell>
          <cell r="D171">
            <v>16.399999999999999</v>
          </cell>
        </row>
        <row r="172">
          <cell r="B172">
            <v>36749</v>
          </cell>
          <cell r="C172">
            <v>16.43</v>
          </cell>
          <cell r="D172">
            <v>16.43</v>
          </cell>
        </row>
        <row r="173">
          <cell r="B173">
            <v>36750</v>
          </cell>
        </row>
        <row r="174">
          <cell r="B174">
            <v>36751</v>
          </cell>
        </row>
        <row r="175">
          <cell r="B175">
            <v>36752</v>
          </cell>
          <cell r="C175">
            <v>16.45</v>
          </cell>
          <cell r="D175">
            <v>16.45</v>
          </cell>
        </row>
        <row r="176">
          <cell r="B176">
            <v>36753</v>
          </cell>
          <cell r="C176">
            <v>16.41</v>
          </cell>
          <cell r="D176">
            <v>16.41</v>
          </cell>
        </row>
        <row r="177">
          <cell r="B177">
            <v>36754</v>
          </cell>
          <cell r="C177">
            <v>16.39</v>
          </cell>
          <cell r="D177">
            <v>16.39</v>
          </cell>
        </row>
        <row r="178">
          <cell r="B178">
            <v>36755</v>
          </cell>
          <cell r="C178">
            <v>16.41</v>
          </cell>
          <cell r="D178">
            <v>16.41</v>
          </cell>
        </row>
        <row r="179">
          <cell r="B179">
            <v>36756</v>
          </cell>
          <cell r="C179">
            <v>16.420000000000002</v>
          </cell>
          <cell r="D179">
            <v>16.420000000000002</v>
          </cell>
        </row>
        <row r="180">
          <cell r="B180">
            <v>36757</v>
          </cell>
        </row>
        <row r="181">
          <cell r="B181">
            <v>36758</v>
          </cell>
        </row>
        <row r="182">
          <cell r="B182">
            <v>36759</v>
          </cell>
          <cell r="C182">
            <v>16.48</v>
          </cell>
          <cell r="D182">
            <v>16.48</v>
          </cell>
        </row>
        <row r="183">
          <cell r="B183">
            <v>36760</v>
          </cell>
          <cell r="C183">
            <v>16.41</v>
          </cell>
          <cell r="D183">
            <v>16.41</v>
          </cell>
        </row>
        <row r="184">
          <cell r="B184">
            <v>36761</v>
          </cell>
          <cell r="C184">
            <v>16.149999999999999</v>
          </cell>
          <cell r="D184">
            <v>16.149999999999999</v>
          </cell>
        </row>
        <row r="185">
          <cell r="B185">
            <v>36762</v>
          </cell>
          <cell r="C185">
            <v>16.38</v>
          </cell>
          <cell r="D185">
            <v>16.38</v>
          </cell>
        </row>
        <row r="186">
          <cell r="B186">
            <v>36763</v>
          </cell>
          <cell r="C186">
            <v>16.41</v>
          </cell>
          <cell r="D186">
            <v>16.41</v>
          </cell>
        </row>
        <row r="187">
          <cell r="B187">
            <v>36764</v>
          </cell>
        </row>
        <row r="188">
          <cell r="B188">
            <v>36765</v>
          </cell>
        </row>
        <row r="189">
          <cell r="B189">
            <v>36766</v>
          </cell>
          <cell r="C189">
            <v>16.420000000000002</v>
          </cell>
          <cell r="D189">
            <v>16.420000000000002</v>
          </cell>
        </row>
        <row r="190">
          <cell r="B190">
            <v>36767</v>
          </cell>
          <cell r="C190">
            <v>16.43</v>
          </cell>
          <cell r="D190">
            <v>16.43</v>
          </cell>
        </row>
        <row r="191">
          <cell r="B191">
            <v>36768</v>
          </cell>
          <cell r="C191">
            <v>16.41</v>
          </cell>
          <cell r="D191">
            <v>16.41</v>
          </cell>
        </row>
        <row r="192">
          <cell r="B192">
            <v>36769</v>
          </cell>
          <cell r="C192">
            <v>16.37</v>
          </cell>
          <cell r="D192">
            <v>16.37</v>
          </cell>
        </row>
        <row r="193">
          <cell r="B193">
            <v>36770</v>
          </cell>
          <cell r="C193">
            <v>16.36</v>
          </cell>
          <cell r="D193">
            <v>16.36</v>
          </cell>
        </row>
        <row r="194">
          <cell r="B194">
            <v>36771</v>
          </cell>
        </row>
        <row r="195">
          <cell r="B195">
            <v>36772</v>
          </cell>
        </row>
        <row r="196">
          <cell r="B196">
            <v>36773</v>
          </cell>
          <cell r="C196">
            <v>16.39</v>
          </cell>
          <cell r="D196">
            <v>16.39</v>
          </cell>
        </row>
        <row r="197">
          <cell r="B197">
            <v>36774</v>
          </cell>
          <cell r="C197">
            <v>16.399999999999999</v>
          </cell>
          <cell r="D197">
            <v>16.399999999999999</v>
          </cell>
        </row>
        <row r="198">
          <cell r="B198">
            <v>36775</v>
          </cell>
          <cell r="C198">
            <v>16.440000000000001</v>
          </cell>
          <cell r="D198">
            <v>16.440000000000001</v>
          </cell>
        </row>
        <row r="199">
          <cell r="B199">
            <v>36776</v>
          </cell>
        </row>
        <row r="200">
          <cell r="B200">
            <v>36777</v>
          </cell>
          <cell r="C200">
            <v>16.45</v>
          </cell>
          <cell r="D200">
            <v>16.45</v>
          </cell>
        </row>
        <row r="201">
          <cell r="B201">
            <v>36778</v>
          </cell>
        </row>
        <row r="202">
          <cell r="B202">
            <v>36779</v>
          </cell>
        </row>
        <row r="203">
          <cell r="B203">
            <v>36780</v>
          </cell>
          <cell r="C203">
            <v>16.489999999999998</v>
          </cell>
          <cell r="D203">
            <v>16.489999999999998</v>
          </cell>
        </row>
        <row r="204">
          <cell r="B204">
            <v>36781</v>
          </cell>
          <cell r="C204">
            <v>16.489999999999998</v>
          </cell>
          <cell r="D204">
            <v>16.489999999999998</v>
          </cell>
        </row>
        <row r="205">
          <cell r="B205">
            <v>36782</v>
          </cell>
          <cell r="C205">
            <v>16.5</v>
          </cell>
          <cell r="D205">
            <v>16.5</v>
          </cell>
        </row>
        <row r="206">
          <cell r="B206">
            <v>36783</v>
          </cell>
          <cell r="C206">
            <v>16.510000000000002</v>
          </cell>
          <cell r="D206">
            <v>16.510000000000002</v>
          </cell>
        </row>
        <row r="207">
          <cell r="B207">
            <v>36784</v>
          </cell>
          <cell r="C207">
            <v>16.5</v>
          </cell>
          <cell r="D207">
            <v>16.5</v>
          </cell>
        </row>
        <row r="208">
          <cell r="B208">
            <v>36785</v>
          </cell>
        </row>
        <row r="209">
          <cell r="B209">
            <v>36786</v>
          </cell>
        </row>
        <row r="210">
          <cell r="B210">
            <v>36787</v>
          </cell>
          <cell r="C210">
            <v>16.5</v>
          </cell>
          <cell r="D210">
            <v>16.5</v>
          </cell>
        </row>
        <row r="211">
          <cell r="B211">
            <v>36788</v>
          </cell>
          <cell r="C211">
            <v>16.489999999999998</v>
          </cell>
          <cell r="D211">
            <v>16.489999999999998</v>
          </cell>
        </row>
        <row r="212">
          <cell r="B212">
            <v>36789</v>
          </cell>
          <cell r="C212">
            <v>16.489999999999998</v>
          </cell>
          <cell r="D212">
            <v>16.489999999999998</v>
          </cell>
        </row>
        <row r="213">
          <cell r="B213">
            <v>36790</v>
          </cell>
          <cell r="C213">
            <v>16.5</v>
          </cell>
          <cell r="D213">
            <v>16.5</v>
          </cell>
        </row>
        <row r="214">
          <cell r="B214">
            <v>36791</v>
          </cell>
          <cell r="C214">
            <v>16.489999999999998</v>
          </cell>
          <cell r="D214">
            <v>16.489999999999998</v>
          </cell>
        </row>
        <row r="215">
          <cell r="B215">
            <v>36792</v>
          </cell>
        </row>
        <row r="216">
          <cell r="B216">
            <v>36793</v>
          </cell>
        </row>
        <row r="217">
          <cell r="B217">
            <v>36794</v>
          </cell>
          <cell r="C217">
            <v>16.48</v>
          </cell>
          <cell r="D217">
            <v>16.48</v>
          </cell>
        </row>
        <row r="218">
          <cell r="B218">
            <v>36795</v>
          </cell>
          <cell r="C218">
            <v>16.46</v>
          </cell>
          <cell r="D218">
            <v>16.46</v>
          </cell>
        </row>
        <row r="219">
          <cell r="B219">
            <v>36796</v>
          </cell>
          <cell r="C219">
            <v>16.43</v>
          </cell>
          <cell r="D219">
            <v>16.43</v>
          </cell>
        </row>
        <row r="220">
          <cell r="B220">
            <v>36797</v>
          </cell>
          <cell r="C220">
            <v>16.440000000000001</v>
          </cell>
          <cell r="D220">
            <v>16.440000000000001</v>
          </cell>
        </row>
        <row r="221">
          <cell r="B221">
            <v>36798</v>
          </cell>
          <cell r="C221">
            <v>16.489999999999998</v>
          </cell>
          <cell r="D221">
            <v>16.489999999999998</v>
          </cell>
        </row>
        <row r="222">
          <cell r="B222">
            <v>36799</v>
          </cell>
        </row>
        <row r="223">
          <cell r="B223">
            <v>36800</v>
          </cell>
        </row>
        <row r="224">
          <cell r="B224">
            <v>36801</v>
          </cell>
          <cell r="C224">
            <v>16.5</v>
          </cell>
          <cell r="D224">
            <v>16.5</v>
          </cell>
        </row>
        <row r="225">
          <cell r="B225">
            <v>36802</v>
          </cell>
          <cell r="C225">
            <v>16.489999999999998</v>
          </cell>
          <cell r="D225">
            <v>16.489999999999998</v>
          </cell>
        </row>
        <row r="226">
          <cell r="B226">
            <v>36803</v>
          </cell>
          <cell r="C226">
            <v>16.510000000000002</v>
          </cell>
          <cell r="D226">
            <v>16.510000000000002</v>
          </cell>
        </row>
        <row r="227">
          <cell r="B227">
            <v>36804</v>
          </cell>
          <cell r="C227">
            <v>16.510000000000002</v>
          </cell>
          <cell r="D227">
            <v>16.510000000000002</v>
          </cell>
        </row>
        <row r="228">
          <cell r="B228">
            <v>36805</v>
          </cell>
          <cell r="C228">
            <v>16.48</v>
          </cell>
          <cell r="D228">
            <v>16.48</v>
          </cell>
        </row>
        <row r="229">
          <cell r="B229">
            <v>36806</v>
          </cell>
        </row>
        <row r="230">
          <cell r="B230">
            <v>36807</v>
          </cell>
        </row>
        <row r="231">
          <cell r="B231">
            <v>36808</v>
          </cell>
          <cell r="C231">
            <v>16.48</v>
          </cell>
          <cell r="D231">
            <v>16.48</v>
          </cell>
        </row>
        <row r="232">
          <cell r="B232">
            <v>36809</v>
          </cell>
          <cell r="C232">
            <v>16.47</v>
          </cell>
          <cell r="D232">
            <v>16.47</v>
          </cell>
        </row>
        <row r="233">
          <cell r="B233">
            <v>36810</v>
          </cell>
          <cell r="C233">
            <v>16.45</v>
          </cell>
          <cell r="D233">
            <v>16.45</v>
          </cell>
        </row>
        <row r="234">
          <cell r="B234">
            <v>36811</v>
          </cell>
        </row>
        <row r="235">
          <cell r="B235">
            <v>36812</v>
          </cell>
          <cell r="C235">
            <v>16.47</v>
          </cell>
          <cell r="D235">
            <v>16.47</v>
          </cell>
        </row>
        <row r="236">
          <cell r="B236">
            <v>36813</v>
          </cell>
        </row>
        <row r="237">
          <cell r="B237">
            <v>36814</v>
          </cell>
        </row>
        <row r="238">
          <cell r="B238">
            <v>36815</v>
          </cell>
          <cell r="C238">
            <v>16.48</v>
          </cell>
          <cell r="D238">
            <v>16.48</v>
          </cell>
        </row>
        <row r="239">
          <cell r="B239">
            <v>36816</v>
          </cell>
          <cell r="C239">
            <v>16.48</v>
          </cell>
          <cell r="D239">
            <v>16.48</v>
          </cell>
        </row>
        <row r="240">
          <cell r="B240">
            <v>36817</v>
          </cell>
          <cell r="C240">
            <v>16.48</v>
          </cell>
          <cell r="D240">
            <v>16.48</v>
          </cell>
        </row>
        <row r="241">
          <cell r="B241">
            <v>36818</v>
          </cell>
          <cell r="C241">
            <v>16.48</v>
          </cell>
          <cell r="D241">
            <v>16.48</v>
          </cell>
        </row>
        <row r="242">
          <cell r="B242">
            <v>36819</v>
          </cell>
          <cell r="C242">
            <v>16.489999999999998</v>
          </cell>
          <cell r="D242">
            <v>16.489999999999998</v>
          </cell>
        </row>
        <row r="243">
          <cell r="B243">
            <v>36820</v>
          </cell>
        </row>
        <row r="244">
          <cell r="B244">
            <v>36821</v>
          </cell>
        </row>
        <row r="245">
          <cell r="B245">
            <v>36822</v>
          </cell>
          <cell r="C245">
            <v>16.48</v>
          </cell>
          <cell r="D245">
            <v>16.48</v>
          </cell>
        </row>
        <row r="246">
          <cell r="B246">
            <v>36823</v>
          </cell>
          <cell r="C246">
            <v>16.47</v>
          </cell>
          <cell r="D246">
            <v>16.47</v>
          </cell>
        </row>
        <row r="247">
          <cell r="B247">
            <v>36824</v>
          </cell>
          <cell r="C247">
            <v>16.47</v>
          </cell>
          <cell r="D247">
            <v>16.47</v>
          </cell>
        </row>
        <row r="248">
          <cell r="B248">
            <v>36825</v>
          </cell>
          <cell r="C248">
            <v>16.48</v>
          </cell>
          <cell r="D248">
            <v>16.48</v>
          </cell>
        </row>
        <row r="249">
          <cell r="B249">
            <v>36826</v>
          </cell>
          <cell r="C249">
            <v>16.48</v>
          </cell>
          <cell r="D249">
            <v>16.48</v>
          </cell>
        </row>
        <row r="250">
          <cell r="B250">
            <v>36827</v>
          </cell>
        </row>
        <row r="251">
          <cell r="B251">
            <v>36828</v>
          </cell>
        </row>
        <row r="252">
          <cell r="B252">
            <v>36829</v>
          </cell>
          <cell r="C252">
            <v>16.48</v>
          </cell>
          <cell r="D252">
            <v>16.48</v>
          </cell>
        </row>
        <row r="253">
          <cell r="B253">
            <v>36830</v>
          </cell>
          <cell r="C253">
            <v>16.489999999999998</v>
          </cell>
          <cell r="D253">
            <v>16.489999999999998</v>
          </cell>
        </row>
        <row r="254">
          <cell r="B254">
            <v>36831</v>
          </cell>
          <cell r="C254">
            <v>16.47</v>
          </cell>
          <cell r="D254">
            <v>16.47</v>
          </cell>
        </row>
        <row r="255">
          <cell r="B255">
            <v>36832</v>
          </cell>
        </row>
        <row r="256">
          <cell r="B256">
            <v>36833</v>
          </cell>
          <cell r="C256">
            <v>16.440000000000001</v>
          </cell>
          <cell r="D256">
            <v>16.440000000000001</v>
          </cell>
        </row>
        <row r="257">
          <cell r="B257">
            <v>36834</v>
          </cell>
        </row>
        <row r="258">
          <cell r="B258">
            <v>36835</v>
          </cell>
        </row>
        <row r="259">
          <cell r="B259">
            <v>36836</v>
          </cell>
          <cell r="C259">
            <v>16.399999999999999</v>
          </cell>
          <cell r="D259">
            <v>16.399999999999999</v>
          </cell>
        </row>
        <row r="260">
          <cell r="B260">
            <v>36837</v>
          </cell>
          <cell r="C260">
            <v>16.420000000000002</v>
          </cell>
          <cell r="D260">
            <v>16.420000000000002</v>
          </cell>
        </row>
        <row r="261">
          <cell r="B261">
            <v>36838</v>
          </cell>
          <cell r="C261">
            <v>16.46</v>
          </cell>
          <cell r="D261">
            <v>16.46</v>
          </cell>
        </row>
        <row r="262">
          <cell r="B262">
            <v>36839</v>
          </cell>
          <cell r="C262">
            <v>16.47</v>
          </cell>
          <cell r="D262">
            <v>16.47</v>
          </cell>
        </row>
        <row r="263">
          <cell r="B263">
            <v>36840</v>
          </cell>
          <cell r="C263">
            <v>16.48</v>
          </cell>
          <cell r="D263">
            <v>16.48</v>
          </cell>
        </row>
        <row r="264">
          <cell r="B264">
            <v>36841</v>
          </cell>
        </row>
        <row r="265">
          <cell r="B265">
            <v>36842</v>
          </cell>
        </row>
        <row r="266">
          <cell r="B266">
            <v>36843</v>
          </cell>
          <cell r="C266">
            <v>16.48</v>
          </cell>
          <cell r="D266">
            <v>16.48</v>
          </cell>
        </row>
        <row r="267">
          <cell r="B267">
            <v>36844</v>
          </cell>
          <cell r="C267">
            <v>16.489999999999998</v>
          </cell>
          <cell r="D267">
            <v>16.489999999999998</v>
          </cell>
        </row>
        <row r="268">
          <cell r="B268">
            <v>36845</v>
          </cell>
        </row>
        <row r="269">
          <cell r="B269">
            <v>36846</v>
          </cell>
          <cell r="C269">
            <v>16.489999999999998</v>
          </cell>
          <cell r="D269">
            <v>16.489999999999998</v>
          </cell>
        </row>
        <row r="270">
          <cell r="B270">
            <v>36847</v>
          </cell>
          <cell r="C270">
            <v>16.5</v>
          </cell>
          <cell r="D270">
            <v>16.5</v>
          </cell>
        </row>
        <row r="271">
          <cell r="B271">
            <v>36848</v>
          </cell>
        </row>
        <row r="272">
          <cell r="B272">
            <v>36849</v>
          </cell>
        </row>
        <row r="273">
          <cell r="B273">
            <v>36850</v>
          </cell>
          <cell r="C273">
            <v>16.489999999999998</v>
          </cell>
          <cell r="D273">
            <v>16.489999999999998</v>
          </cell>
        </row>
        <row r="274">
          <cell r="B274">
            <v>36851</v>
          </cell>
          <cell r="C274">
            <v>16.489999999999998</v>
          </cell>
          <cell r="D274">
            <v>16.489999999999998</v>
          </cell>
        </row>
        <row r="275">
          <cell r="B275">
            <v>36852</v>
          </cell>
          <cell r="C275">
            <v>16.420000000000002</v>
          </cell>
          <cell r="D275">
            <v>16.420000000000002</v>
          </cell>
        </row>
        <row r="276">
          <cell r="B276">
            <v>36853</v>
          </cell>
          <cell r="C276">
            <v>16.420000000000002</v>
          </cell>
          <cell r="D276">
            <v>16.420000000000002</v>
          </cell>
        </row>
        <row r="277">
          <cell r="B277">
            <v>36854</v>
          </cell>
          <cell r="C277">
            <v>16.41</v>
          </cell>
          <cell r="D277">
            <v>16.41</v>
          </cell>
        </row>
        <row r="278">
          <cell r="B278">
            <v>36855</v>
          </cell>
        </row>
        <row r="279">
          <cell r="B279">
            <v>36856</v>
          </cell>
        </row>
        <row r="280">
          <cell r="B280">
            <v>36857</v>
          </cell>
          <cell r="C280">
            <v>16.399999999999999</v>
          </cell>
          <cell r="D280">
            <v>16.399999999999999</v>
          </cell>
        </row>
        <row r="281">
          <cell r="B281">
            <v>36858</v>
          </cell>
          <cell r="C281">
            <v>16.41</v>
          </cell>
          <cell r="D281">
            <v>16.41</v>
          </cell>
        </row>
        <row r="282">
          <cell r="B282">
            <v>36859</v>
          </cell>
          <cell r="C282">
            <v>16.38</v>
          </cell>
          <cell r="D282">
            <v>16.38</v>
          </cell>
        </row>
        <row r="283">
          <cell r="B283">
            <v>36860</v>
          </cell>
          <cell r="C283">
            <v>16.36</v>
          </cell>
          <cell r="D283">
            <v>16.36</v>
          </cell>
        </row>
        <row r="284">
          <cell r="B284">
            <v>36861</v>
          </cell>
          <cell r="C284">
            <v>16.37</v>
          </cell>
          <cell r="D284">
            <v>16.37</v>
          </cell>
        </row>
        <row r="285">
          <cell r="B285">
            <v>36862</v>
          </cell>
        </row>
        <row r="286">
          <cell r="B286">
            <v>36863</v>
          </cell>
        </row>
        <row r="287">
          <cell r="B287">
            <v>36864</v>
          </cell>
          <cell r="C287">
            <v>16.36</v>
          </cell>
          <cell r="D287">
            <v>16.36</v>
          </cell>
        </row>
        <row r="288">
          <cell r="B288">
            <v>36865</v>
          </cell>
          <cell r="C288">
            <v>16.36</v>
          </cell>
          <cell r="D288">
            <v>16.36</v>
          </cell>
        </row>
        <row r="289">
          <cell r="B289">
            <v>36866</v>
          </cell>
          <cell r="C289">
            <v>16.350000000000001</v>
          </cell>
          <cell r="D289">
            <v>16.350000000000001</v>
          </cell>
        </row>
        <row r="290">
          <cell r="B290">
            <v>36867</v>
          </cell>
          <cell r="C290">
            <v>16.34</v>
          </cell>
          <cell r="D290">
            <v>16.34</v>
          </cell>
        </row>
        <row r="291">
          <cell r="B291">
            <v>36868</v>
          </cell>
          <cell r="C291">
            <v>16.34</v>
          </cell>
          <cell r="D291">
            <v>16.34</v>
          </cell>
        </row>
        <row r="292">
          <cell r="B292">
            <v>36869</v>
          </cell>
        </row>
        <row r="293">
          <cell r="B293">
            <v>36870</v>
          </cell>
        </row>
        <row r="294">
          <cell r="B294">
            <v>36871</v>
          </cell>
          <cell r="C294">
            <v>16.329999999999998</v>
          </cell>
          <cell r="D294">
            <v>16.329999999999998</v>
          </cell>
        </row>
        <row r="295">
          <cell r="B295">
            <v>36872</v>
          </cell>
          <cell r="C295">
            <v>16.32</v>
          </cell>
          <cell r="D295">
            <v>16.32</v>
          </cell>
        </row>
        <row r="296">
          <cell r="B296">
            <v>36873</v>
          </cell>
          <cell r="C296">
            <v>16.309999999999999</v>
          </cell>
          <cell r="D296">
            <v>16.309999999999999</v>
          </cell>
        </row>
        <row r="297">
          <cell r="B297">
            <v>36874</v>
          </cell>
          <cell r="C297">
            <v>16.3</v>
          </cell>
          <cell r="D297">
            <v>16.3</v>
          </cell>
        </row>
        <row r="298">
          <cell r="B298">
            <v>36875</v>
          </cell>
          <cell r="C298">
            <v>16.3</v>
          </cell>
          <cell r="D298">
            <v>16.3</v>
          </cell>
        </row>
        <row r="299">
          <cell r="B299">
            <v>36876</v>
          </cell>
        </row>
        <row r="300">
          <cell r="B300">
            <v>36877</v>
          </cell>
        </row>
        <row r="301">
          <cell r="B301">
            <v>36878</v>
          </cell>
          <cell r="C301">
            <v>16.28</v>
          </cell>
          <cell r="D301">
            <v>16.28</v>
          </cell>
        </row>
        <row r="302">
          <cell r="B302">
            <v>36879</v>
          </cell>
          <cell r="C302">
            <v>16.260000000000002</v>
          </cell>
          <cell r="D302">
            <v>16.260000000000002</v>
          </cell>
        </row>
        <row r="303">
          <cell r="B303">
            <v>36880</v>
          </cell>
          <cell r="C303">
            <v>16.02</v>
          </cell>
          <cell r="D303">
            <v>16.02</v>
          </cell>
        </row>
        <row r="304">
          <cell r="B304">
            <v>36881</v>
          </cell>
          <cell r="C304">
            <v>15.74</v>
          </cell>
          <cell r="D304">
            <v>15.74</v>
          </cell>
        </row>
        <row r="305">
          <cell r="B305">
            <v>36882</v>
          </cell>
          <cell r="C305">
            <v>15.73</v>
          </cell>
          <cell r="D305">
            <v>15.73</v>
          </cell>
        </row>
        <row r="306">
          <cell r="B306">
            <v>36883</v>
          </cell>
        </row>
        <row r="307">
          <cell r="B307">
            <v>36884</v>
          </cell>
        </row>
        <row r="308">
          <cell r="B308">
            <v>36885</v>
          </cell>
        </row>
        <row r="309">
          <cell r="B309">
            <v>36886</v>
          </cell>
          <cell r="C309">
            <v>15.72</v>
          </cell>
          <cell r="D309">
            <v>15.72</v>
          </cell>
        </row>
        <row r="310">
          <cell r="B310">
            <v>36887</v>
          </cell>
          <cell r="C310">
            <v>15.7</v>
          </cell>
          <cell r="D310">
            <v>15.7</v>
          </cell>
        </row>
        <row r="311">
          <cell r="B311">
            <v>36888</v>
          </cell>
          <cell r="C311">
            <v>15.72</v>
          </cell>
          <cell r="D311">
            <v>15.72</v>
          </cell>
        </row>
        <row r="312">
          <cell r="B312">
            <v>36889</v>
          </cell>
          <cell r="C312">
            <v>15.72</v>
          </cell>
          <cell r="D312">
            <v>15.72</v>
          </cell>
        </row>
        <row r="313">
          <cell r="B313">
            <v>36890</v>
          </cell>
        </row>
        <row r="314">
          <cell r="B314">
            <v>36891</v>
          </cell>
        </row>
        <row r="315">
          <cell r="B315">
            <v>36892</v>
          </cell>
        </row>
        <row r="316">
          <cell r="B316">
            <v>36893</v>
          </cell>
          <cell r="C316">
            <v>15.73</v>
          </cell>
          <cell r="D316">
            <v>15.73</v>
          </cell>
        </row>
        <row r="317">
          <cell r="B317">
            <v>36894</v>
          </cell>
          <cell r="C317">
            <v>15.7</v>
          </cell>
          <cell r="D317">
            <v>15.7</v>
          </cell>
        </row>
        <row r="318">
          <cell r="B318">
            <v>36895</v>
          </cell>
          <cell r="C318">
            <v>15.69</v>
          </cell>
          <cell r="D318">
            <v>15.69</v>
          </cell>
        </row>
        <row r="319">
          <cell r="B319">
            <v>36896</v>
          </cell>
          <cell r="C319">
            <v>15.7</v>
          </cell>
          <cell r="D319">
            <v>15.7</v>
          </cell>
        </row>
        <row r="320">
          <cell r="B320">
            <v>36897</v>
          </cell>
        </row>
        <row r="321">
          <cell r="B321">
            <v>36898</v>
          </cell>
        </row>
        <row r="322">
          <cell r="B322">
            <v>36899</v>
          </cell>
          <cell r="C322">
            <v>15.69</v>
          </cell>
          <cell r="D322">
            <v>15.69</v>
          </cell>
        </row>
        <row r="323">
          <cell r="B323">
            <v>36900</v>
          </cell>
          <cell r="C323">
            <v>15.69</v>
          </cell>
          <cell r="D323">
            <v>15.69</v>
          </cell>
        </row>
        <row r="324">
          <cell r="B324">
            <v>36901</v>
          </cell>
          <cell r="C324">
            <v>15.63</v>
          </cell>
          <cell r="D324">
            <v>15.63</v>
          </cell>
        </row>
        <row r="325">
          <cell r="B325">
            <v>36902</v>
          </cell>
          <cell r="C325">
            <v>15.61</v>
          </cell>
          <cell r="D325">
            <v>15.61</v>
          </cell>
        </row>
        <row r="326">
          <cell r="B326">
            <v>36903</v>
          </cell>
          <cell r="C326">
            <v>15.59</v>
          </cell>
          <cell r="D326">
            <v>15.59</v>
          </cell>
        </row>
        <row r="327">
          <cell r="B327">
            <v>36904</v>
          </cell>
        </row>
        <row r="328">
          <cell r="B328">
            <v>36905</v>
          </cell>
        </row>
        <row r="329">
          <cell r="B329">
            <v>36906</v>
          </cell>
          <cell r="C329">
            <v>15.58</v>
          </cell>
          <cell r="D329">
            <v>15.58</v>
          </cell>
        </row>
        <row r="330">
          <cell r="B330">
            <v>36907</v>
          </cell>
          <cell r="C330">
            <v>15.59</v>
          </cell>
          <cell r="D330">
            <v>15.59</v>
          </cell>
        </row>
        <row r="331">
          <cell r="B331">
            <v>36908</v>
          </cell>
          <cell r="C331">
            <v>15.28</v>
          </cell>
          <cell r="D331">
            <v>15.28</v>
          </cell>
        </row>
        <row r="332">
          <cell r="B332">
            <v>36909</v>
          </cell>
          <cell r="C332">
            <v>15.2</v>
          </cell>
          <cell r="D332">
            <v>15.2</v>
          </cell>
        </row>
        <row r="333">
          <cell r="B333">
            <v>36910</v>
          </cell>
          <cell r="C333">
            <v>15.2</v>
          </cell>
          <cell r="D333">
            <v>15.2</v>
          </cell>
        </row>
        <row r="334">
          <cell r="B334">
            <v>36911</v>
          </cell>
        </row>
        <row r="335">
          <cell r="B335">
            <v>36912</v>
          </cell>
        </row>
        <row r="336">
          <cell r="B336">
            <v>36913</v>
          </cell>
          <cell r="C336">
            <v>15.18</v>
          </cell>
          <cell r="D336">
            <v>15.18</v>
          </cell>
        </row>
        <row r="337">
          <cell r="B337">
            <v>36914</v>
          </cell>
          <cell r="C337">
            <v>15.15</v>
          </cell>
          <cell r="D337">
            <v>15.15</v>
          </cell>
        </row>
        <row r="338">
          <cell r="B338">
            <v>36915</v>
          </cell>
          <cell r="C338">
            <v>15.17</v>
          </cell>
          <cell r="D338">
            <v>15.17</v>
          </cell>
        </row>
        <row r="339">
          <cell r="B339">
            <v>36916</v>
          </cell>
          <cell r="C339">
            <v>15.18</v>
          </cell>
          <cell r="D339">
            <v>15.18</v>
          </cell>
        </row>
        <row r="340">
          <cell r="B340">
            <v>36917</v>
          </cell>
          <cell r="C340">
            <v>15.12</v>
          </cell>
          <cell r="D340">
            <v>15.12</v>
          </cell>
        </row>
        <row r="341">
          <cell r="B341">
            <v>36918</v>
          </cell>
        </row>
        <row r="342">
          <cell r="B342">
            <v>36919</v>
          </cell>
        </row>
        <row r="343">
          <cell r="B343">
            <v>36920</v>
          </cell>
          <cell r="C343">
            <v>15.09</v>
          </cell>
          <cell r="D343">
            <v>15.09</v>
          </cell>
        </row>
        <row r="344">
          <cell r="B344">
            <v>36921</v>
          </cell>
          <cell r="C344">
            <v>15.08</v>
          </cell>
          <cell r="D344">
            <v>15.08</v>
          </cell>
        </row>
        <row r="345">
          <cell r="B345">
            <v>36922</v>
          </cell>
          <cell r="C345">
            <v>15.04</v>
          </cell>
          <cell r="D345">
            <v>15.04</v>
          </cell>
        </row>
        <row r="346">
          <cell r="B346">
            <v>36923</v>
          </cell>
          <cell r="C346">
            <v>15.03</v>
          </cell>
          <cell r="D346">
            <v>15.03</v>
          </cell>
        </row>
        <row r="347">
          <cell r="B347">
            <v>36924</v>
          </cell>
          <cell r="C347">
            <v>15.02</v>
          </cell>
          <cell r="D347">
            <v>15.02</v>
          </cell>
        </row>
        <row r="348">
          <cell r="B348">
            <v>36925</v>
          </cell>
        </row>
        <row r="349">
          <cell r="B349">
            <v>36926</v>
          </cell>
        </row>
        <row r="350">
          <cell r="B350">
            <v>36927</v>
          </cell>
          <cell r="C350">
            <v>15.04</v>
          </cell>
          <cell r="D350">
            <v>15.04</v>
          </cell>
        </row>
        <row r="351">
          <cell r="B351">
            <v>36928</v>
          </cell>
          <cell r="C351">
            <v>15.05</v>
          </cell>
          <cell r="D351">
            <v>15.05</v>
          </cell>
        </row>
        <row r="352">
          <cell r="B352">
            <v>36929</v>
          </cell>
          <cell r="C352">
            <v>15.08</v>
          </cell>
          <cell r="D352">
            <v>15.08</v>
          </cell>
        </row>
        <row r="353">
          <cell r="B353">
            <v>36930</v>
          </cell>
          <cell r="C353">
            <v>15.1</v>
          </cell>
          <cell r="D353">
            <v>15.1</v>
          </cell>
        </row>
        <row r="354">
          <cell r="B354">
            <v>36931</v>
          </cell>
          <cell r="C354">
            <v>15.12</v>
          </cell>
          <cell r="D354">
            <v>15.12</v>
          </cell>
        </row>
        <row r="355">
          <cell r="B355">
            <v>36932</v>
          </cell>
        </row>
        <row r="356">
          <cell r="B356">
            <v>36933</v>
          </cell>
        </row>
        <row r="357">
          <cell r="B357">
            <v>36934</v>
          </cell>
          <cell r="C357">
            <v>15.1</v>
          </cell>
          <cell r="D357">
            <v>15.1</v>
          </cell>
        </row>
        <row r="358">
          <cell r="B358">
            <v>36935</v>
          </cell>
          <cell r="C358">
            <v>15.08</v>
          </cell>
          <cell r="D358">
            <v>15.08</v>
          </cell>
        </row>
        <row r="359">
          <cell r="B359">
            <v>36936</v>
          </cell>
          <cell r="C359">
            <v>14.99</v>
          </cell>
          <cell r="D359">
            <v>14.99</v>
          </cell>
        </row>
        <row r="360">
          <cell r="B360">
            <v>36937</v>
          </cell>
          <cell r="C360">
            <v>15.17</v>
          </cell>
          <cell r="D360">
            <v>15.17</v>
          </cell>
        </row>
        <row r="361">
          <cell r="B361">
            <v>36938</v>
          </cell>
          <cell r="C361">
            <v>15.17</v>
          </cell>
          <cell r="D361">
            <v>15.17</v>
          </cell>
        </row>
        <row r="362">
          <cell r="B362">
            <v>36939</v>
          </cell>
        </row>
        <row r="363">
          <cell r="B363">
            <v>36940</v>
          </cell>
        </row>
        <row r="364">
          <cell r="B364">
            <v>36941</v>
          </cell>
          <cell r="C364">
            <v>15.14</v>
          </cell>
          <cell r="D364">
            <v>15.14</v>
          </cell>
        </row>
        <row r="365">
          <cell r="B365">
            <v>36942</v>
          </cell>
          <cell r="C365">
            <v>15.15</v>
          </cell>
          <cell r="D365">
            <v>15.15</v>
          </cell>
        </row>
        <row r="366">
          <cell r="B366">
            <v>36943</v>
          </cell>
          <cell r="C366">
            <v>15.15</v>
          </cell>
          <cell r="D366">
            <v>15.15</v>
          </cell>
        </row>
        <row r="367">
          <cell r="B367">
            <v>36944</v>
          </cell>
          <cell r="C367">
            <v>15.15</v>
          </cell>
          <cell r="D367">
            <v>15.15</v>
          </cell>
        </row>
        <row r="368">
          <cell r="B368">
            <v>36945</v>
          </cell>
          <cell r="C368">
            <v>15.14</v>
          </cell>
          <cell r="D368">
            <v>15.14</v>
          </cell>
        </row>
        <row r="369">
          <cell r="B369">
            <v>36946</v>
          </cell>
        </row>
        <row r="370">
          <cell r="B370">
            <v>36947</v>
          </cell>
        </row>
        <row r="371">
          <cell r="B371">
            <v>36948</v>
          </cell>
        </row>
        <row r="372">
          <cell r="B372">
            <v>36949</v>
          </cell>
        </row>
        <row r="373">
          <cell r="B373">
            <v>36950</v>
          </cell>
          <cell r="C373">
            <v>15.12</v>
          </cell>
          <cell r="D373">
            <v>15.12</v>
          </cell>
        </row>
        <row r="374">
          <cell r="B374">
            <v>36951</v>
          </cell>
          <cell r="C374">
            <v>15.09</v>
          </cell>
          <cell r="D374">
            <v>15.09</v>
          </cell>
        </row>
        <row r="375">
          <cell r="B375">
            <v>36952</v>
          </cell>
          <cell r="C375">
            <v>15.09</v>
          </cell>
          <cell r="D375">
            <v>15.09</v>
          </cell>
        </row>
        <row r="376">
          <cell r="B376">
            <v>36953</v>
          </cell>
        </row>
        <row r="377">
          <cell r="B377">
            <v>36954</v>
          </cell>
        </row>
        <row r="378">
          <cell r="B378">
            <v>36955</v>
          </cell>
          <cell r="C378">
            <v>15.09</v>
          </cell>
          <cell r="D378">
            <v>15.09</v>
          </cell>
        </row>
        <row r="379">
          <cell r="B379">
            <v>36956</v>
          </cell>
          <cell r="C379">
            <v>15.08</v>
          </cell>
          <cell r="D379">
            <v>15.08</v>
          </cell>
        </row>
        <row r="380">
          <cell r="B380">
            <v>36957</v>
          </cell>
          <cell r="C380">
            <v>15.07</v>
          </cell>
          <cell r="D380">
            <v>15.07</v>
          </cell>
        </row>
        <row r="381">
          <cell r="B381">
            <v>36958</v>
          </cell>
          <cell r="C381">
            <v>15.07</v>
          </cell>
          <cell r="D381">
            <v>15.07</v>
          </cell>
        </row>
        <row r="382">
          <cell r="B382">
            <v>36959</v>
          </cell>
          <cell r="C382">
            <v>15.05</v>
          </cell>
          <cell r="D382">
            <v>15.05</v>
          </cell>
        </row>
        <row r="383">
          <cell r="B383">
            <v>36960</v>
          </cell>
        </row>
        <row r="384">
          <cell r="B384">
            <v>36961</v>
          </cell>
        </row>
        <row r="385">
          <cell r="B385">
            <v>36962</v>
          </cell>
          <cell r="C385">
            <v>15.05</v>
          </cell>
          <cell r="D385">
            <v>15.05</v>
          </cell>
        </row>
        <row r="386">
          <cell r="B386">
            <v>36963</v>
          </cell>
          <cell r="C386">
            <v>15.06</v>
          </cell>
          <cell r="D386">
            <v>15.06</v>
          </cell>
        </row>
        <row r="387">
          <cell r="B387">
            <v>36964</v>
          </cell>
          <cell r="C387">
            <v>15.06</v>
          </cell>
          <cell r="D387">
            <v>15.06</v>
          </cell>
        </row>
        <row r="388">
          <cell r="B388">
            <v>36965</v>
          </cell>
          <cell r="C388">
            <v>15.06</v>
          </cell>
          <cell r="D388">
            <v>15.06</v>
          </cell>
        </row>
        <row r="389">
          <cell r="B389">
            <v>36966</v>
          </cell>
          <cell r="C389">
            <v>15.12</v>
          </cell>
          <cell r="D389">
            <v>15.12</v>
          </cell>
        </row>
        <row r="390">
          <cell r="B390">
            <v>36967</v>
          </cell>
        </row>
        <row r="391">
          <cell r="B391">
            <v>36968</v>
          </cell>
        </row>
        <row r="392">
          <cell r="B392">
            <v>36969</v>
          </cell>
          <cell r="C392">
            <v>15.14</v>
          </cell>
          <cell r="D392">
            <v>15.14</v>
          </cell>
        </row>
        <row r="393">
          <cell r="B393">
            <v>36970</v>
          </cell>
          <cell r="C393">
            <v>15.18</v>
          </cell>
          <cell r="D393">
            <v>15.18</v>
          </cell>
        </row>
        <row r="394">
          <cell r="B394">
            <v>36971</v>
          </cell>
          <cell r="C394">
            <v>15.18</v>
          </cell>
          <cell r="D394">
            <v>15.18</v>
          </cell>
        </row>
        <row r="395">
          <cell r="B395">
            <v>36972</v>
          </cell>
          <cell r="C395">
            <v>15.72</v>
          </cell>
          <cell r="D395">
            <v>15.72</v>
          </cell>
        </row>
        <row r="396">
          <cell r="B396">
            <v>36973</v>
          </cell>
          <cell r="C396">
            <v>15.73</v>
          </cell>
          <cell r="D396">
            <v>15.73</v>
          </cell>
        </row>
        <row r="397">
          <cell r="B397">
            <v>36974</v>
          </cell>
        </row>
        <row r="398">
          <cell r="B398">
            <v>36975</v>
          </cell>
        </row>
        <row r="399">
          <cell r="B399">
            <v>36976</v>
          </cell>
          <cell r="C399">
            <v>15.72</v>
          </cell>
          <cell r="D399">
            <v>15.72</v>
          </cell>
        </row>
        <row r="400">
          <cell r="B400">
            <v>36977</v>
          </cell>
          <cell r="C400">
            <v>15.72</v>
          </cell>
          <cell r="D400">
            <v>15.72</v>
          </cell>
        </row>
        <row r="401">
          <cell r="B401">
            <v>36978</v>
          </cell>
          <cell r="C401">
            <v>15.71</v>
          </cell>
          <cell r="D401">
            <v>15.71</v>
          </cell>
        </row>
        <row r="402">
          <cell r="B402">
            <v>36979</v>
          </cell>
          <cell r="C402">
            <v>15.71</v>
          </cell>
          <cell r="D402">
            <v>15.71</v>
          </cell>
        </row>
        <row r="403">
          <cell r="B403">
            <v>36980</v>
          </cell>
          <cell r="C403">
            <v>15.72</v>
          </cell>
          <cell r="D403">
            <v>15.72</v>
          </cell>
        </row>
        <row r="404">
          <cell r="B404">
            <v>36981</v>
          </cell>
        </row>
        <row r="405">
          <cell r="B405">
            <v>36982</v>
          </cell>
        </row>
        <row r="406">
          <cell r="B406">
            <v>36983</v>
          </cell>
          <cell r="C406">
            <v>15.72</v>
          </cell>
          <cell r="D406">
            <v>15.72</v>
          </cell>
        </row>
        <row r="407">
          <cell r="B407">
            <v>36984</v>
          </cell>
          <cell r="C407">
            <v>15.73</v>
          </cell>
          <cell r="D407">
            <v>15.73</v>
          </cell>
        </row>
        <row r="408">
          <cell r="B408">
            <v>36985</v>
          </cell>
          <cell r="C408">
            <v>15.72</v>
          </cell>
          <cell r="D408">
            <v>15.72</v>
          </cell>
        </row>
        <row r="409">
          <cell r="B409">
            <v>36986</v>
          </cell>
          <cell r="C409">
            <v>15.71</v>
          </cell>
          <cell r="D409">
            <v>15.71</v>
          </cell>
        </row>
        <row r="410">
          <cell r="B410">
            <v>36987</v>
          </cell>
          <cell r="C410">
            <v>15.72</v>
          </cell>
          <cell r="D410">
            <v>15.72</v>
          </cell>
        </row>
        <row r="411">
          <cell r="B411">
            <v>36988</v>
          </cell>
        </row>
        <row r="412">
          <cell r="B412">
            <v>36989</v>
          </cell>
        </row>
        <row r="413">
          <cell r="B413">
            <v>36990</v>
          </cell>
          <cell r="C413">
            <v>15.71</v>
          </cell>
          <cell r="D413">
            <v>15.71</v>
          </cell>
        </row>
        <row r="414">
          <cell r="B414">
            <v>36991</v>
          </cell>
          <cell r="C414">
            <v>15.74</v>
          </cell>
          <cell r="D414">
            <v>15.74</v>
          </cell>
        </row>
        <row r="415">
          <cell r="B415">
            <v>36992</v>
          </cell>
          <cell r="C415">
            <v>15.73</v>
          </cell>
          <cell r="D415">
            <v>15.73</v>
          </cell>
        </row>
        <row r="416">
          <cell r="B416">
            <v>36993</v>
          </cell>
          <cell r="C416">
            <v>15.73</v>
          </cell>
          <cell r="D416">
            <v>15.73</v>
          </cell>
        </row>
        <row r="417">
          <cell r="B417">
            <v>36994</v>
          </cell>
        </row>
        <row r="418">
          <cell r="B418">
            <v>36995</v>
          </cell>
        </row>
        <row r="419">
          <cell r="B419">
            <v>36996</v>
          </cell>
        </row>
        <row r="420">
          <cell r="B420">
            <v>36997</v>
          </cell>
          <cell r="C420">
            <v>15.75</v>
          </cell>
          <cell r="D420">
            <v>15.75</v>
          </cell>
        </row>
        <row r="421">
          <cell r="B421">
            <v>36998</v>
          </cell>
          <cell r="C421">
            <v>15.75</v>
          </cell>
          <cell r="D421">
            <v>15.75</v>
          </cell>
        </row>
        <row r="422">
          <cell r="B422">
            <v>36999</v>
          </cell>
          <cell r="C422">
            <v>15.82</v>
          </cell>
          <cell r="D422">
            <v>15.82</v>
          </cell>
        </row>
        <row r="423">
          <cell r="B423">
            <v>37000</v>
          </cell>
          <cell r="C423">
            <v>16.23</v>
          </cell>
          <cell r="D423">
            <v>16.23</v>
          </cell>
        </row>
        <row r="424">
          <cell r="B424">
            <v>37001</v>
          </cell>
          <cell r="C424">
            <v>16.23</v>
          </cell>
          <cell r="D424">
            <v>16.23</v>
          </cell>
        </row>
        <row r="425">
          <cell r="B425">
            <v>37002</v>
          </cell>
        </row>
        <row r="426">
          <cell r="B426">
            <v>37003</v>
          </cell>
        </row>
        <row r="427">
          <cell r="B427">
            <v>37004</v>
          </cell>
          <cell r="C427">
            <v>16.23</v>
          </cell>
          <cell r="D427">
            <v>16.23</v>
          </cell>
        </row>
        <row r="428">
          <cell r="B428">
            <v>37005</v>
          </cell>
          <cell r="C428">
            <v>16.23</v>
          </cell>
          <cell r="D428">
            <v>16.23</v>
          </cell>
        </row>
        <row r="429">
          <cell r="B429">
            <v>37006</v>
          </cell>
          <cell r="C429">
            <v>16.23</v>
          </cell>
          <cell r="D429">
            <v>16.23</v>
          </cell>
        </row>
        <row r="430">
          <cell r="B430">
            <v>37007</v>
          </cell>
          <cell r="C430">
            <v>16.23</v>
          </cell>
          <cell r="D430">
            <v>16.23</v>
          </cell>
        </row>
        <row r="431">
          <cell r="B431">
            <v>37008</v>
          </cell>
          <cell r="C431">
            <v>16.25</v>
          </cell>
          <cell r="D431">
            <v>16.25</v>
          </cell>
        </row>
        <row r="432">
          <cell r="B432">
            <v>37009</v>
          </cell>
        </row>
        <row r="433">
          <cell r="B433">
            <v>37010</v>
          </cell>
        </row>
        <row r="434">
          <cell r="B434">
            <v>37011</v>
          </cell>
          <cell r="C434">
            <v>16.23</v>
          </cell>
          <cell r="D434">
            <v>16.23</v>
          </cell>
        </row>
        <row r="435">
          <cell r="B435">
            <v>37012</v>
          </cell>
        </row>
        <row r="436">
          <cell r="B436">
            <v>37013</v>
          </cell>
          <cell r="C436">
            <v>16.22</v>
          </cell>
          <cell r="D436">
            <v>16.22</v>
          </cell>
        </row>
        <row r="437">
          <cell r="B437">
            <v>37014</v>
          </cell>
          <cell r="C437">
            <v>16.21</v>
          </cell>
          <cell r="D437">
            <v>16.21</v>
          </cell>
        </row>
        <row r="438">
          <cell r="B438">
            <v>37015</v>
          </cell>
          <cell r="C438">
            <v>16.23</v>
          </cell>
          <cell r="D438">
            <v>16.23</v>
          </cell>
        </row>
        <row r="439">
          <cell r="B439">
            <v>37016</v>
          </cell>
        </row>
        <row r="440">
          <cell r="B440">
            <v>37017</v>
          </cell>
        </row>
        <row r="441">
          <cell r="B441">
            <v>37018</v>
          </cell>
          <cell r="C441">
            <v>16.23</v>
          </cell>
          <cell r="D441">
            <v>16.23</v>
          </cell>
        </row>
        <row r="442">
          <cell r="B442">
            <v>37019</v>
          </cell>
          <cell r="C442">
            <v>16.239999999999998</v>
          </cell>
          <cell r="D442">
            <v>16.239999999999998</v>
          </cell>
        </row>
        <row r="443">
          <cell r="B443">
            <v>37020</v>
          </cell>
          <cell r="C443">
            <v>16.25</v>
          </cell>
          <cell r="D443">
            <v>16.25</v>
          </cell>
        </row>
        <row r="444">
          <cell r="B444">
            <v>37021</v>
          </cell>
          <cell r="C444">
            <v>16.25</v>
          </cell>
          <cell r="D444">
            <v>16.25</v>
          </cell>
        </row>
        <row r="445">
          <cell r="B445">
            <v>37022</v>
          </cell>
          <cell r="C445">
            <v>16.25</v>
          </cell>
          <cell r="D445">
            <v>16.25</v>
          </cell>
        </row>
        <row r="446">
          <cell r="B446">
            <v>37023</v>
          </cell>
        </row>
        <row r="447">
          <cell r="B447">
            <v>37024</v>
          </cell>
        </row>
        <row r="448">
          <cell r="B448">
            <v>37025</v>
          </cell>
          <cell r="C448">
            <v>16.239999999999998</v>
          </cell>
          <cell r="D448">
            <v>16.239999999999998</v>
          </cell>
        </row>
        <row r="449">
          <cell r="B449">
            <v>37026</v>
          </cell>
          <cell r="C449">
            <v>16.25</v>
          </cell>
          <cell r="D449">
            <v>16.25</v>
          </cell>
        </row>
        <row r="450">
          <cell r="B450">
            <v>37027</v>
          </cell>
          <cell r="C450">
            <v>16.239999999999998</v>
          </cell>
          <cell r="D450">
            <v>16.239999999999998</v>
          </cell>
        </row>
        <row r="451">
          <cell r="B451">
            <v>37028</v>
          </cell>
          <cell r="C451">
            <v>16.25</v>
          </cell>
          <cell r="D451">
            <v>16.25</v>
          </cell>
        </row>
        <row r="452">
          <cell r="B452">
            <v>37029</v>
          </cell>
          <cell r="C452">
            <v>16.25</v>
          </cell>
          <cell r="D452">
            <v>16.25</v>
          </cell>
        </row>
        <row r="453">
          <cell r="B453">
            <v>37030</v>
          </cell>
        </row>
        <row r="454">
          <cell r="B454">
            <v>37031</v>
          </cell>
        </row>
        <row r="455">
          <cell r="B455">
            <v>37032</v>
          </cell>
          <cell r="C455">
            <v>16.239999999999998</v>
          </cell>
          <cell r="D455">
            <v>16.239999999999998</v>
          </cell>
        </row>
        <row r="456">
          <cell r="B456">
            <v>37033</v>
          </cell>
          <cell r="C456">
            <v>16.25</v>
          </cell>
          <cell r="D456">
            <v>16.25</v>
          </cell>
        </row>
        <row r="457">
          <cell r="B457">
            <v>37034</v>
          </cell>
          <cell r="C457">
            <v>16.61</v>
          </cell>
          <cell r="D457">
            <v>16.61</v>
          </cell>
        </row>
        <row r="458">
          <cell r="B458">
            <v>37035</v>
          </cell>
          <cell r="C458">
            <v>16.72</v>
          </cell>
          <cell r="D458">
            <v>16.72</v>
          </cell>
        </row>
        <row r="459">
          <cell r="B459">
            <v>37036</v>
          </cell>
          <cell r="C459">
            <v>16.75</v>
          </cell>
          <cell r="D459">
            <v>16.75</v>
          </cell>
        </row>
        <row r="460">
          <cell r="B460">
            <v>37037</v>
          </cell>
        </row>
        <row r="461">
          <cell r="B461">
            <v>37038</v>
          </cell>
        </row>
        <row r="462">
          <cell r="B462">
            <v>37039</v>
          </cell>
          <cell r="C462">
            <v>16.760000000000002</v>
          </cell>
          <cell r="D462">
            <v>16.760000000000002</v>
          </cell>
        </row>
        <row r="463">
          <cell r="B463">
            <v>37040</v>
          </cell>
          <cell r="C463">
            <v>16.77</v>
          </cell>
          <cell r="D463">
            <v>16.77</v>
          </cell>
        </row>
        <row r="464">
          <cell r="B464">
            <v>37041</v>
          </cell>
          <cell r="C464">
            <v>16.77</v>
          </cell>
          <cell r="D464">
            <v>16.77</v>
          </cell>
        </row>
        <row r="465">
          <cell r="B465">
            <v>37042</v>
          </cell>
          <cell r="C465">
            <v>16.760000000000002</v>
          </cell>
          <cell r="D465">
            <v>16.760000000000002</v>
          </cell>
        </row>
        <row r="466">
          <cell r="B466">
            <v>37043</v>
          </cell>
          <cell r="C466">
            <v>16.77</v>
          </cell>
          <cell r="D466">
            <v>16.77</v>
          </cell>
        </row>
        <row r="467">
          <cell r="B467">
            <v>37044</v>
          </cell>
        </row>
        <row r="468">
          <cell r="B468">
            <v>37045</v>
          </cell>
        </row>
        <row r="469">
          <cell r="B469">
            <v>37046</v>
          </cell>
          <cell r="C469">
            <v>16.760000000000002</v>
          </cell>
          <cell r="D469">
            <v>16.760000000000002</v>
          </cell>
        </row>
        <row r="470">
          <cell r="B470">
            <v>37047</v>
          </cell>
          <cell r="C470">
            <v>16.75</v>
          </cell>
          <cell r="D470">
            <v>16.75</v>
          </cell>
        </row>
        <row r="471">
          <cell r="B471">
            <v>37048</v>
          </cell>
          <cell r="C471">
            <v>16.73</v>
          </cell>
          <cell r="D471">
            <v>16.73</v>
          </cell>
        </row>
        <row r="472">
          <cell r="B472">
            <v>37049</v>
          </cell>
          <cell r="C472">
            <v>16.71</v>
          </cell>
          <cell r="D472">
            <v>16.71</v>
          </cell>
        </row>
        <row r="473">
          <cell r="B473">
            <v>37050</v>
          </cell>
          <cell r="C473">
            <v>16.670000000000002</v>
          </cell>
          <cell r="D473">
            <v>16.670000000000002</v>
          </cell>
        </row>
        <row r="474">
          <cell r="B474">
            <v>37051</v>
          </cell>
        </row>
        <row r="475">
          <cell r="B475">
            <v>37052</v>
          </cell>
        </row>
        <row r="476">
          <cell r="B476">
            <v>37053</v>
          </cell>
          <cell r="C476">
            <v>16.64</v>
          </cell>
          <cell r="D476">
            <v>16.64</v>
          </cell>
        </row>
        <row r="477">
          <cell r="B477">
            <v>37054</v>
          </cell>
          <cell r="C477">
            <v>16.66</v>
          </cell>
          <cell r="D477">
            <v>16.66</v>
          </cell>
        </row>
        <row r="478">
          <cell r="B478">
            <v>37055</v>
          </cell>
          <cell r="C478">
            <v>16.64</v>
          </cell>
          <cell r="D478">
            <v>16.64</v>
          </cell>
        </row>
        <row r="479">
          <cell r="B479">
            <v>37056</v>
          </cell>
        </row>
        <row r="480">
          <cell r="B480">
            <v>37057</v>
          </cell>
          <cell r="C480">
            <v>16.670000000000002</v>
          </cell>
          <cell r="D480">
            <v>16.670000000000002</v>
          </cell>
        </row>
        <row r="481">
          <cell r="B481">
            <v>37058</v>
          </cell>
        </row>
        <row r="482">
          <cell r="B482">
            <v>37059</v>
          </cell>
        </row>
        <row r="483">
          <cell r="B483">
            <v>37060</v>
          </cell>
          <cell r="C483">
            <v>16.75</v>
          </cell>
          <cell r="D483">
            <v>16.75</v>
          </cell>
        </row>
        <row r="484">
          <cell r="B484">
            <v>37061</v>
          </cell>
          <cell r="C484">
            <v>16.78</v>
          </cell>
          <cell r="D484">
            <v>16.78</v>
          </cell>
        </row>
        <row r="485">
          <cell r="B485">
            <v>37062</v>
          </cell>
          <cell r="C485">
            <v>17.22</v>
          </cell>
          <cell r="D485">
            <v>17.22</v>
          </cell>
        </row>
        <row r="486">
          <cell r="B486">
            <v>37063</v>
          </cell>
          <cell r="C486">
            <v>18.260000000000002</v>
          </cell>
          <cell r="D486">
            <v>18.260000000000002</v>
          </cell>
        </row>
        <row r="487">
          <cell r="B487">
            <v>37064</v>
          </cell>
          <cell r="C487">
            <v>18.27</v>
          </cell>
          <cell r="D487">
            <v>18.27</v>
          </cell>
        </row>
        <row r="488">
          <cell r="B488">
            <v>37065</v>
          </cell>
        </row>
        <row r="489">
          <cell r="B489">
            <v>37066</v>
          </cell>
        </row>
        <row r="490">
          <cell r="B490">
            <v>37067</v>
          </cell>
          <cell r="C490">
            <v>18.27</v>
          </cell>
          <cell r="D490">
            <v>18.27</v>
          </cell>
        </row>
        <row r="491">
          <cell r="B491">
            <v>37068</v>
          </cell>
          <cell r="C491">
            <v>18.260000000000002</v>
          </cell>
          <cell r="D491">
            <v>18.260000000000002</v>
          </cell>
        </row>
        <row r="492">
          <cell r="B492">
            <v>37069</v>
          </cell>
          <cell r="C492">
            <v>18.28</v>
          </cell>
          <cell r="D492">
            <v>18.28</v>
          </cell>
        </row>
        <row r="493">
          <cell r="B493">
            <v>37070</v>
          </cell>
          <cell r="C493">
            <v>18.28</v>
          </cell>
          <cell r="D493">
            <v>18.28</v>
          </cell>
        </row>
        <row r="494">
          <cell r="B494">
            <v>37071</v>
          </cell>
          <cell r="C494">
            <v>18.28</v>
          </cell>
          <cell r="D494">
            <v>18.28</v>
          </cell>
        </row>
        <row r="495">
          <cell r="B495">
            <v>37072</v>
          </cell>
        </row>
        <row r="496">
          <cell r="B496">
            <v>37073</v>
          </cell>
        </row>
        <row r="497">
          <cell r="B497">
            <v>37074</v>
          </cell>
          <cell r="C497">
            <v>18.29</v>
          </cell>
          <cell r="D497">
            <v>18.29</v>
          </cell>
        </row>
        <row r="498">
          <cell r="B498">
            <v>37075</v>
          </cell>
          <cell r="C498">
            <v>18.3</v>
          </cell>
          <cell r="D498">
            <v>18.3</v>
          </cell>
        </row>
        <row r="499">
          <cell r="B499">
            <v>37076</v>
          </cell>
          <cell r="C499">
            <v>18.3</v>
          </cell>
          <cell r="D499">
            <v>18.3</v>
          </cell>
        </row>
        <row r="500">
          <cell r="B500">
            <v>37077</v>
          </cell>
          <cell r="C500">
            <v>18.3</v>
          </cell>
          <cell r="D500">
            <v>18.3</v>
          </cell>
        </row>
        <row r="501">
          <cell r="B501">
            <v>37078</v>
          </cell>
          <cell r="C501">
            <v>18.32</v>
          </cell>
          <cell r="D501">
            <v>18.32</v>
          </cell>
        </row>
        <row r="502">
          <cell r="B502">
            <v>37079</v>
          </cell>
        </row>
        <row r="503">
          <cell r="B503">
            <v>37080</v>
          </cell>
        </row>
        <row r="504">
          <cell r="B504">
            <v>37081</v>
          </cell>
          <cell r="C504">
            <v>18.309999999999999</v>
          </cell>
          <cell r="D504">
            <v>18.309999999999999</v>
          </cell>
        </row>
        <row r="505">
          <cell r="B505">
            <v>37082</v>
          </cell>
          <cell r="C505">
            <v>18.329999999999998</v>
          </cell>
          <cell r="D505">
            <v>18.329999999999998</v>
          </cell>
        </row>
        <row r="506">
          <cell r="B506">
            <v>37083</v>
          </cell>
          <cell r="C506">
            <v>18.43</v>
          </cell>
          <cell r="D506">
            <v>18.43</v>
          </cell>
        </row>
        <row r="507">
          <cell r="B507">
            <v>37084</v>
          </cell>
          <cell r="C507">
            <v>18.48</v>
          </cell>
          <cell r="D507">
            <v>18.48</v>
          </cell>
        </row>
        <row r="508">
          <cell r="B508">
            <v>37085</v>
          </cell>
          <cell r="C508">
            <v>18.440000000000001</v>
          </cell>
          <cell r="D508">
            <v>18.440000000000001</v>
          </cell>
        </row>
        <row r="509">
          <cell r="B509">
            <v>37086</v>
          </cell>
        </row>
        <row r="510">
          <cell r="B510">
            <v>37087</v>
          </cell>
        </row>
        <row r="511">
          <cell r="B511">
            <v>37088</v>
          </cell>
          <cell r="C511">
            <v>18.399999999999999</v>
          </cell>
          <cell r="D511">
            <v>18.399999999999999</v>
          </cell>
        </row>
        <row r="512">
          <cell r="B512">
            <v>37089</v>
          </cell>
          <cell r="C512">
            <v>18.37</v>
          </cell>
          <cell r="D512">
            <v>18.37</v>
          </cell>
        </row>
        <row r="513">
          <cell r="B513">
            <v>37090</v>
          </cell>
          <cell r="C513">
            <v>18.7</v>
          </cell>
          <cell r="D513">
            <v>18.7</v>
          </cell>
        </row>
        <row r="514">
          <cell r="B514">
            <v>37091</v>
          </cell>
          <cell r="C514">
            <v>18.95</v>
          </cell>
          <cell r="D514">
            <v>18.95</v>
          </cell>
        </row>
        <row r="515">
          <cell r="B515">
            <v>37092</v>
          </cell>
          <cell r="C515">
            <v>18.97</v>
          </cell>
          <cell r="D515">
            <v>18.97</v>
          </cell>
        </row>
        <row r="516">
          <cell r="B516">
            <v>37093</v>
          </cell>
        </row>
        <row r="517">
          <cell r="B517">
            <v>37094</v>
          </cell>
        </row>
        <row r="518">
          <cell r="B518">
            <v>37095</v>
          </cell>
          <cell r="C518">
            <v>18.940000000000001</v>
          </cell>
          <cell r="D518">
            <v>18.940000000000001</v>
          </cell>
        </row>
        <row r="519">
          <cell r="B519">
            <v>37096</v>
          </cell>
          <cell r="C519">
            <v>18.95</v>
          </cell>
          <cell r="D519">
            <v>18.95</v>
          </cell>
        </row>
        <row r="520">
          <cell r="B520">
            <v>37097</v>
          </cell>
          <cell r="C520">
            <v>18.95</v>
          </cell>
          <cell r="D520">
            <v>18.95</v>
          </cell>
        </row>
        <row r="521">
          <cell r="B521">
            <v>37098</v>
          </cell>
          <cell r="C521">
            <v>18.920000000000002</v>
          </cell>
          <cell r="D521">
            <v>18.920000000000002</v>
          </cell>
        </row>
        <row r="522">
          <cell r="B522">
            <v>37099</v>
          </cell>
          <cell r="C522">
            <v>18.96</v>
          </cell>
          <cell r="D522">
            <v>18.96</v>
          </cell>
        </row>
        <row r="523">
          <cell r="B523">
            <v>37100</v>
          </cell>
        </row>
        <row r="524">
          <cell r="B524">
            <v>37101</v>
          </cell>
        </row>
        <row r="525">
          <cell r="B525">
            <v>37102</v>
          </cell>
          <cell r="C525">
            <v>18.96</v>
          </cell>
          <cell r="D525">
            <v>18.96</v>
          </cell>
        </row>
        <row r="526">
          <cell r="B526">
            <v>37103</v>
          </cell>
          <cell r="C526">
            <v>18.96</v>
          </cell>
          <cell r="D526">
            <v>18.96</v>
          </cell>
        </row>
        <row r="527">
          <cell r="B527">
            <v>37104</v>
          </cell>
          <cell r="C527">
            <v>18.97</v>
          </cell>
          <cell r="D527">
            <v>18.97</v>
          </cell>
        </row>
        <row r="528">
          <cell r="B528">
            <v>37105</v>
          </cell>
          <cell r="C528">
            <v>18.96</v>
          </cell>
          <cell r="D528">
            <v>18.96</v>
          </cell>
        </row>
        <row r="529">
          <cell r="B529">
            <v>37106</v>
          </cell>
          <cell r="C529">
            <v>18.97</v>
          </cell>
          <cell r="D529">
            <v>18.97</v>
          </cell>
        </row>
        <row r="530">
          <cell r="B530">
            <v>37107</v>
          </cell>
        </row>
        <row r="531">
          <cell r="B531">
            <v>37108</v>
          </cell>
        </row>
        <row r="532">
          <cell r="B532">
            <v>37109</v>
          </cell>
          <cell r="C532">
            <v>18.98</v>
          </cell>
          <cell r="D532">
            <v>18.98</v>
          </cell>
        </row>
        <row r="533">
          <cell r="B533">
            <v>37110</v>
          </cell>
          <cell r="C533">
            <v>19</v>
          </cell>
          <cell r="D533">
            <v>19</v>
          </cell>
        </row>
        <row r="534">
          <cell r="B534">
            <v>37111</v>
          </cell>
          <cell r="C534">
            <v>19</v>
          </cell>
          <cell r="D534">
            <v>19</v>
          </cell>
        </row>
        <row r="535">
          <cell r="B535">
            <v>37112</v>
          </cell>
          <cell r="C535">
            <v>19</v>
          </cell>
          <cell r="D535">
            <v>19</v>
          </cell>
        </row>
        <row r="536">
          <cell r="B536">
            <v>37113</v>
          </cell>
          <cell r="C536">
            <v>18.989999999999998</v>
          </cell>
          <cell r="D536">
            <v>18.989999999999998</v>
          </cell>
        </row>
        <row r="537">
          <cell r="B537">
            <v>37114</v>
          </cell>
        </row>
        <row r="538">
          <cell r="B538">
            <v>37115</v>
          </cell>
        </row>
        <row r="539">
          <cell r="B539">
            <v>37116</v>
          </cell>
          <cell r="C539">
            <v>19.010000000000002</v>
          </cell>
          <cell r="D539">
            <v>19.010000000000002</v>
          </cell>
        </row>
        <row r="540">
          <cell r="B540">
            <v>37117</v>
          </cell>
          <cell r="C540">
            <v>19.010000000000002</v>
          </cell>
          <cell r="D540">
            <v>19.010000000000002</v>
          </cell>
        </row>
        <row r="541">
          <cell r="B541">
            <v>37118</v>
          </cell>
          <cell r="C541">
            <v>19.010000000000002</v>
          </cell>
          <cell r="D541">
            <v>19.010000000000002</v>
          </cell>
        </row>
        <row r="542">
          <cell r="B542">
            <v>37119</v>
          </cell>
          <cell r="C542">
            <v>19.02</v>
          </cell>
          <cell r="D542">
            <v>19.02</v>
          </cell>
        </row>
        <row r="543">
          <cell r="B543">
            <v>37120</v>
          </cell>
          <cell r="C543">
            <v>19.03</v>
          </cell>
          <cell r="D543">
            <v>19.03</v>
          </cell>
        </row>
        <row r="544">
          <cell r="B544">
            <v>37121</v>
          </cell>
        </row>
        <row r="545">
          <cell r="B545">
            <v>37122</v>
          </cell>
        </row>
        <row r="546">
          <cell r="B546">
            <v>37123</v>
          </cell>
          <cell r="C546">
            <v>19.03</v>
          </cell>
          <cell r="D546">
            <v>19.03</v>
          </cell>
        </row>
        <row r="547">
          <cell r="B547">
            <v>37124</v>
          </cell>
          <cell r="C547">
            <v>19.04</v>
          </cell>
          <cell r="D547">
            <v>19.04</v>
          </cell>
        </row>
        <row r="548">
          <cell r="B548">
            <v>37125</v>
          </cell>
          <cell r="C548">
            <v>19.059999999999999</v>
          </cell>
          <cell r="D548">
            <v>19.059999999999999</v>
          </cell>
        </row>
        <row r="549">
          <cell r="B549">
            <v>37126</v>
          </cell>
          <cell r="C549">
            <v>19.03</v>
          </cell>
          <cell r="D549">
            <v>19.03</v>
          </cell>
        </row>
        <row r="550">
          <cell r="B550">
            <v>37127</v>
          </cell>
          <cell r="C550">
            <v>19.04</v>
          </cell>
          <cell r="D550">
            <v>19.04</v>
          </cell>
        </row>
        <row r="551">
          <cell r="B551">
            <v>37128</v>
          </cell>
        </row>
        <row r="552">
          <cell r="B552">
            <v>37129</v>
          </cell>
        </row>
        <row r="553">
          <cell r="B553">
            <v>37130</v>
          </cell>
          <cell r="C553">
            <v>19.03</v>
          </cell>
          <cell r="D553">
            <v>19.03</v>
          </cell>
        </row>
        <row r="554">
          <cell r="B554">
            <v>37131</v>
          </cell>
          <cell r="C554">
            <v>19.02</v>
          </cell>
          <cell r="D554">
            <v>19.02</v>
          </cell>
        </row>
        <row r="555">
          <cell r="B555">
            <v>37132</v>
          </cell>
          <cell r="C555">
            <v>19</v>
          </cell>
          <cell r="D555">
            <v>19</v>
          </cell>
        </row>
        <row r="556">
          <cell r="B556">
            <v>37133</v>
          </cell>
          <cell r="C556">
            <v>19.02</v>
          </cell>
          <cell r="D556">
            <v>19.02</v>
          </cell>
        </row>
        <row r="557">
          <cell r="B557">
            <v>37134</v>
          </cell>
          <cell r="C557">
            <v>19.04</v>
          </cell>
          <cell r="D557">
            <v>19.04</v>
          </cell>
        </row>
        <row r="558">
          <cell r="B558">
            <v>37135</v>
          </cell>
        </row>
        <row r="559">
          <cell r="B559">
            <v>37136</v>
          </cell>
        </row>
        <row r="560">
          <cell r="B560">
            <v>37137</v>
          </cell>
          <cell r="C560">
            <v>19.04</v>
          </cell>
          <cell r="D560">
            <v>19.04</v>
          </cell>
        </row>
        <row r="561">
          <cell r="B561">
            <v>37138</v>
          </cell>
          <cell r="C561">
            <v>19.02</v>
          </cell>
          <cell r="D561">
            <v>19.02</v>
          </cell>
        </row>
        <row r="562">
          <cell r="B562">
            <v>37139</v>
          </cell>
          <cell r="C562">
            <v>19.02</v>
          </cell>
          <cell r="D562">
            <v>19.02</v>
          </cell>
        </row>
        <row r="563">
          <cell r="B563">
            <v>37140</v>
          </cell>
          <cell r="C563">
            <v>19.02</v>
          </cell>
          <cell r="D563">
            <v>19.02</v>
          </cell>
        </row>
        <row r="564">
          <cell r="B564">
            <v>37141</v>
          </cell>
        </row>
        <row r="565">
          <cell r="B565">
            <v>37142</v>
          </cell>
        </row>
        <row r="566">
          <cell r="B566">
            <v>37143</v>
          </cell>
        </row>
        <row r="567">
          <cell r="B567">
            <v>37144</v>
          </cell>
          <cell r="C567">
            <v>19.04</v>
          </cell>
          <cell r="D567">
            <v>19.04</v>
          </cell>
        </row>
        <row r="568">
          <cell r="B568">
            <v>37145</v>
          </cell>
          <cell r="C568">
            <v>19.03</v>
          </cell>
          <cell r="D568">
            <v>19.03</v>
          </cell>
        </row>
        <row r="569">
          <cell r="B569">
            <v>37146</v>
          </cell>
          <cell r="C569">
            <v>19.03</v>
          </cell>
          <cell r="D569">
            <v>19.03</v>
          </cell>
        </row>
        <row r="570">
          <cell r="B570">
            <v>37147</v>
          </cell>
          <cell r="C570">
            <v>19.02</v>
          </cell>
          <cell r="D570">
            <v>19.02</v>
          </cell>
        </row>
        <row r="571">
          <cell r="B571">
            <v>37148</v>
          </cell>
          <cell r="C571">
            <v>19.04</v>
          </cell>
          <cell r="D571">
            <v>19.04</v>
          </cell>
        </row>
        <row r="572">
          <cell r="B572">
            <v>37149</v>
          </cell>
        </row>
        <row r="573">
          <cell r="B573">
            <v>37150</v>
          </cell>
        </row>
        <row r="574">
          <cell r="B574">
            <v>37151</v>
          </cell>
          <cell r="C574">
            <v>19.04</v>
          </cell>
          <cell r="D574">
            <v>19.04</v>
          </cell>
        </row>
        <row r="575">
          <cell r="B575">
            <v>37152</v>
          </cell>
          <cell r="C575">
            <v>19.04</v>
          </cell>
          <cell r="D575">
            <v>19.04</v>
          </cell>
        </row>
        <row r="576">
          <cell r="B576">
            <v>37153</v>
          </cell>
          <cell r="C576">
            <v>19.03</v>
          </cell>
          <cell r="D576">
            <v>19.03</v>
          </cell>
        </row>
        <row r="577">
          <cell r="B577">
            <v>37154</v>
          </cell>
          <cell r="C577">
            <v>19.03</v>
          </cell>
          <cell r="D577">
            <v>19.03</v>
          </cell>
        </row>
        <row r="578">
          <cell r="B578">
            <v>37155</v>
          </cell>
          <cell r="C578">
            <v>19.05</v>
          </cell>
          <cell r="D578">
            <v>19.05</v>
          </cell>
        </row>
        <row r="579">
          <cell r="B579">
            <v>37156</v>
          </cell>
        </row>
        <row r="580">
          <cell r="B580">
            <v>37157</v>
          </cell>
        </row>
        <row r="581">
          <cell r="B581">
            <v>37158</v>
          </cell>
          <cell r="C581">
            <v>19.04</v>
          </cell>
          <cell r="D581">
            <v>19.04</v>
          </cell>
        </row>
        <row r="582">
          <cell r="B582">
            <v>37159</v>
          </cell>
          <cell r="C582">
            <v>19.059999999999999</v>
          </cell>
          <cell r="D582">
            <v>19.059999999999999</v>
          </cell>
        </row>
        <row r="583">
          <cell r="B583">
            <v>37160</v>
          </cell>
          <cell r="C583">
            <v>19.079999999999998</v>
          </cell>
          <cell r="D583">
            <v>19.079999999999998</v>
          </cell>
        </row>
        <row r="584">
          <cell r="B584">
            <v>37161</v>
          </cell>
          <cell r="C584">
            <v>19.09</v>
          </cell>
          <cell r="D584">
            <v>19.09</v>
          </cell>
        </row>
        <row r="585">
          <cell r="B585">
            <v>37162</v>
          </cell>
          <cell r="C585">
            <v>19.09</v>
          </cell>
          <cell r="D585">
            <v>19.09</v>
          </cell>
        </row>
        <row r="586">
          <cell r="B586">
            <v>37163</v>
          </cell>
        </row>
        <row r="587">
          <cell r="B587">
            <v>37164</v>
          </cell>
        </row>
        <row r="588">
          <cell r="B588">
            <v>37165</v>
          </cell>
          <cell r="C588">
            <v>19.100000000000001</v>
          </cell>
          <cell r="D588">
            <v>19.100000000000001</v>
          </cell>
        </row>
        <row r="589">
          <cell r="B589">
            <v>37166</v>
          </cell>
          <cell r="C589">
            <v>19.11</v>
          </cell>
          <cell r="D589">
            <v>19.11</v>
          </cell>
        </row>
        <row r="590">
          <cell r="B590">
            <v>37167</v>
          </cell>
          <cell r="C590">
            <v>19.11</v>
          </cell>
          <cell r="D590">
            <v>19.11</v>
          </cell>
        </row>
        <row r="591">
          <cell r="B591">
            <v>37168</v>
          </cell>
          <cell r="C591">
            <v>19.09</v>
          </cell>
          <cell r="D591">
            <v>19.09</v>
          </cell>
        </row>
        <row r="592">
          <cell r="B592">
            <v>37169</v>
          </cell>
          <cell r="C592">
            <v>19.079999999999998</v>
          </cell>
          <cell r="D592">
            <v>19.079999999999998</v>
          </cell>
        </row>
        <row r="593">
          <cell r="B593">
            <v>37170</v>
          </cell>
        </row>
        <row r="594">
          <cell r="B594">
            <v>37171</v>
          </cell>
        </row>
        <row r="595">
          <cell r="B595">
            <v>37172</v>
          </cell>
          <cell r="C595">
            <v>19.07</v>
          </cell>
          <cell r="D595">
            <v>19.07</v>
          </cell>
        </row>
        <row r="596">
          <cell r="B596">
            <v>37173</v>
          </cell>
          <cell r="C596">
            <v>19.059999999999999</v>
          </cell>
          <cell r="D596">
            <v>19.059999999999999</v>
          </cell>
        </row>
        <row r="597">
          <cell r="B597">
            <v>37174</v>
          </cell>
          <cell r="C597">
            <v>19.04</v>
          </cell>
          <cell r="D597">
            <v>19.04</v>
          </cell>
        </row>
        <row r="598">
          <cell r="B598">
            <v>37175</v>
          </cell>
          <cell r="C598">
            <v>19.04</v>
          </cell>
          <cell r="D598">
            <v>19.04</v>
          </cell>
        </row>
        <row r="599">
          <cell r="B599">
            <v>37176</v>
          </cell>
        </row>
        <row r="600">
          <cell r="B600">
            <v>37177</v>
          </cell>
        </row>
        <row r="601">
          <cell r="B601">
            <v>37178</v>
          </cell>
        </row>
        <row r="602">
          <cell r="B602">
            <v>37179</v>
          </cell>
          <cell r="C602">
            <v>19.04</v>
          </cell>
          <cell r="D602">
            <v>19.04</v>
          </cell>
        </row>
        <row r="603">
          <cell r="B603">
            <v>37180</v>
          </cell>
          <cell r="C603">
            <v>19.03</v>
          </cell>
          <cell r="D603">
            <v>19.03</v>
          </cell>
        </row>
        <row r="604">
          <cell r="B604">
            <v>37181</v>
          </cell>
          <cell r="C604">
            <v>19.02</v>
          </cell>
          <cell r="D604">
            <v>19.02</v>
          </cell>
        </row>
        <row r="605">
          <cell r="B605">
            <v>37182</v>
          </cell>
          <cell r="C605">
            <v>19.04</v>
          </cell>
          <cell r="D605">
            <v>19.04</v>
          </cell>
        </row>
        <row r="606">
          <cell r="B606">
            <v>37183</v>
          </cell>
          <cell r="C606">
            <v>19.03</v>
          </cell>
          <cell r="D606">
            <v>19.03</v>
          </cell>
        </row>
        <row r="607">
          <cell r="B607">
            <v>37184</v>
          </cell>
        </row>
        <row r="608">
          <cell r="B608">
            <v>37185</v>
          </cell>
        </row>
        <row r="609">
          <cell r="B609">
            <v>37186</v>
          </cell>
          <cell r="C609">
            <v>19.03</v>
          </cell>
          <cell r="D609">
            <v>19.03</v>
          </cell>
        </row>
        <row r="610">
          <cell r="B610">
            <v>37187</v>
          </cell>
          <cell r="C610">
            <v>19.04</v>
          </cell>
          <cell r="D610">
            <v>19.04</v>
          </cell>
        </row>
        <row r="611">
          <cell r="B611">
            <v>37188</v>
          </cell>
          <cell r="C611">
            <v>19.04</v>
          </cell>
          <cell r="D611">
            <v>19.04</v>
          </cell>
        </row>
        <row r="612">
          <cell r="B612">
            <v>37189</v>
          </cell>
          <cell r="C612">
            <v>19.03</v>
          </cell>
          <cell r="D612">
            <v>19.03</v>
          </cell>
        </row>
        <row r="613">
          <cell r="B613">
            <v>37190</v>
          </cell>
          <cell r="C613">
            <v>19.02</v>
          </cell>
          <cell r="D613">
            <v>19.02</v>
          </cell>
        </row>
        <row r="614">
          <cell r="B614">
            <v>37191</v>
          </cell>
        </row>
        <row r="615">
          <cell r="B615">
            <v>37192</v>
          </cell>
        </row>
        <row r="616">
          <cell r="B616">
            <v>37193</v>
          </cell>
          <cell r="C616">
            <v>19.04</v>
          </cell>
          <cell r="D616">
            <v>19.04</v>
          </cell>
        </row>
        <row r="617">
          <cell r="B617">
            <v>37194</v>
          </cell>
          <cell r="C617">
            <v>19.03</v>
          </cell>
          <cell r="D617">
            <v>19.03</v>
          </cell>
        </row>
        <row r="618">
          <cell r="B618">
            <v>37195</v>
          </cell>
          <cell r="C618">
            <v>19.03</v>
          </cell>
          <cell r="D618">
            <v>19.03</v>
          </cell>
        </row>
        <row r="619">
          <cell r="B619">
            <v>37196</v>
          </cell>
          <cell r="C619">
            <v>19.03</v>
          </cell>
          <cell r="D619">
            <v>19.03</v>
          </cell>
        </row>
        <row r="620">
          <cell r="B620">
            <v>37197</v>
          </cell>
        </row>
        <row r="621">
          <cell r="B621">
            <v>37198</v>
          </cell>
        </row>
        <row r="622">
          <cell r="B622">
            <v>37199</v>
          </cell>
        </row>
        <row r="623">
          <cell r="B623">
            <v>37200</v>
          </cell>
          <cell r="C623">
            <v>19.04</v>
          </cell>
          <cell r="D623">
            <v>19.04</v>
          </cell>
        </row>
        <row r="624">
          <cell r="B624">
            <v>37201</v>
          </cell>
          <cell r="C624">
            <v>19.04</v>
          </cell>
          <cell r="D624">
            <v>19.04</v>
          </cell>
        </row>
        <row r="625">
          <cell r="B625">
            <v>37202</v>
          </cell>
          <cell r="C625">
            <v>19.05</v>
          </cell>
          <cell r="D625">
            <v>19.05</v>
          </cell>
        </row>
        <row r="626">
          <cell r="B626">
            <v>37203</v>
          </cell>
          <cell r="C626">
            <v>19.04</v>
          </cell>
          <cell r="D626">
            <v>19.04</v>
          </cell>
        </row>
        <row r="627">
          <cell r="B627">
            <v>37204</v>
          </cell>
          <cell r="C627">
            <v>19.05</v>
          </cell>
          <cell r="D627">
            <v>19.05</v>
          </cell>
        </row>
        <row r="628">
          <cell r="B628">
            <v>37205</v>
          </cell>
        </row>
        <row r="629">
          <cell r="B629">
            <v>37206</v>
          </cell>
        </row>
        <row r="630">
          <cell r="B630">
            <v>37207</v>
          </cell>
          <cell r="C630">
            <v>19.05</v>
          </cell>
          <cell r="D630">
            <v>19.05</v>
          </cell>
        </row>
        <row r="631">
          <cell r="B631">
            <v>37208</v>
          </cell>
          <cell r="C631">
            <v>19.04</v>
          </cell>
          <cell r="D631">
            <v>19.04</v>
          </cell>
        </row>
        <row r="632">
          <cell r="B632">
            <v>37209</v>
          </cell>
          <cell r="C632">
            <v>19.05</v>
          </cell>
          <cell r="D632">
            <v>19.05</v>
          </cell>
        </row>
        <row r="633">
          <cell r="B633">
            <v>37210</v>
          </cell>
        </row>
        <row r="634">
          <cell r="B634">
            <v>37211</v>
          </cell>
          <cell r="C634">
            <v>19.05</v>
          </cell>
          <cell r="D634">
            <v>19.05</v>
          </cell>
        </row>
        <row r="635">
          <cell r="B635">
            <v>37212</v>
          </cell>
        </row>
        <row r="636">
          <cell r="B636">
            <v>37213</v>
          </cell>
        </row>
        <row r="637">
          <cell r="B637">
            <v>37214</v>
          </cell>
          <cell r="C637">
            <v>19.05</v>
          </cell>
          <cell r="D637">
            <v>19.05</v>
          </cell>
        </row>
        <row r="638">
          <cell r="B638">
            <v>37215</v>
          </cell>
          <cell r="C638">
            <v>19.05</v>
          </cell>
          <cell r="D638">
            <v>19.05</v>
          </cell>
        </row>
        <row r="639">
          <cell r="B639">
            <v>37216</v>
          </cell>
          <cell r="C639">
            <v>19.03</v>
          </cell>
          <cell r="D639">
            <v>19.03</v>
          </cell>
        </row>
        <row r="640">
          <cell r="B640">
            <v>37217</v>
          </cell>
          <cell r="C640">
            <v>19.05</v>
          </cell>
          <cell r="D640">
            <v>19.05</v>
          </cell>
        </row>
        <row r="641">
          <cell r="B641">
            <v>37218</v>
          </cell>
          <cell r="C641">
            <v>19.05</v>
          </cell>
          <cell r="D641">
            <v>19.05</v>
          </cell>
        </row>
        <row r="642">
          <cell r="B642">
            <v>37219</v>
          </cell>
        </row>
        <row r="643">
          <cell r="B643">
            <v>37220</v>
          </cell>
        </row>
        <row r="644">
          <cell r="B644">
            <v>37221</v>
          </cell>
          <cell r="C644">
            <v>19.05</v>
          </cell>
          <cell r="D644">
            <v>19.05</v>
          </cell>
        </row>
        <row r="645">
          <cell r="B645">
            <v>37222</v>
          </cell>
          <cell r="C645">
            <v>19.05</v>
          </cell>
          <cell r="D645">
            <v>19.05</v>
          </cell>
        </row>
        <row r="646">
          <cell r="B646">
            <v>37223</v>
          </cell>
          <cell r="C646">
            <v>19.05</v>
          </cell>
          <cell r="D646">
            <v>19.05</v>
          </cell>
        </row>
        <row r="647">
          <cell r="B647">
            <v>37224</v>
          </cell>
          <cell r="C647">
            <v>19.05</v>
          </cell>
          <cell r="D647">
            <v>19.05</v>
          </cell>
        </row>
        <row r="648">
          <cell r="B648">
            <v>37225</v>
          </cell>
          <cell r="C648">
            <v>19.059999999999999</v>
          </cell>
          <cell r="D648">
            <v>19.059999999999999</v>
          </cell>
        </row>
        <row r="649">
          <cell r="B649">
            <v>37226</v>
          </cell>
        </row>
        <row r="650">
          <cell r="B650">
            <v>37227</v>
          </cell>
        </row>
        <row r="651">
          <cell r="B651">
            <v>37228</v>
          </cell>
          <cell r="C651">
            <v>19.059999999999999</v>
          </cell>
          <cell r="D651">
            <v>19.059999999999999</v>
          </cell>
        </row>
        <row r="652">
          <cell r="B652">
            <v>37229</v>
          </cell>
          <cell r="C652">
            <v>19.059999999999999</v>
          </cell>
          <cell r="D652">
            <v>19.059999999999999</v>
          </cell>
        </row>
        <row r="653">
          <cell r="B653">
            <v>37230</v>
          </cell>
          <cell r="C653">
            <v>19.079999999999998</v>
          </cell>
          <cell r="D653">
            <v>19.079999999999998</v>
          </cell>
        </row>
        <row r="654">
          <cell r="B654">
            <v>37231</v>
          </cell>
          <cell r="C654">
            <v>19.07</v>
          </cell>
          <cell r="D654">
            <v>19.07</v>
          </cell>
        </row>
        <row r="655">
          <cell r="B655">
            <v>37232</v>
          </cell>
          <cell r="C655">
            <v>19.07</v>
          </cell>
          <cell r="D655">
            <v>19.07</v>
          </cell>
        </row>
        <row r="656">
          <cell r="B656">
            <v>37233</v>
          </cell>
        </row>
        <row r="657">
          <cell r="B657">
            <v>37234</v>
          </cell>
        </row>
        <row r="658">
          <cell r="B658">
            <v>37235</v>
          </cell>
          <cell r="C658">
            <v>19.059999999999999</v>
          </cell>
          <cell r="D658">
            <v>19.059999999999999</v>
          </cell>
        </row>
        <row r="659">
          <cell r="B659">
            <v>37236</v>
          </cell>
          <cell r="C659">
            <v>19.07</v>
          </cell>
          <cell r="D659">
            <v>19.07</v>
          </cell>
        </row>
        <row r="660">
          <cell r="B660">
            <v>37237</v>
          </cell>
          <cell r="C660">
            <v>19.059999999999999</v>
          </cell>
          <cell r="D660">
            <v>19.059999999999999</v>
          </cell>
        </row>
        <row r="661">
          <cell r="B661">
            <v>37238</v>
          </cell>
          <cell r="C661">
            <v>19.04</v>
          </cell>
          <cell r="D661">
            <v>19.04</v>
          </cell>
        </row>
        <row r="662">
          <cell r="B662">
            <v>37239</v>
          </cell>
          <cell r="C662">
            <v>19.04</v>
          </cell>
          <cell r="D662">
            <v>19.04</v>
          </cell>
        </row>
        <row r="663">
          <cell r="B663">
            <v>37240</v>
          </cell>
        </row>
        <row r="664">
          <cell r="B664">
            <v>37241</v>
          </cell>
        </row>
        <row r="665">
          <cell r="B665">
            <v>37242</v>
          </cell>
          <cell r="C665">
            <v>19.05</v>
          </cell>
          <cell r="D665">
            <v>19.05</v>
          </cell>
        </row>
        <row r="666">
          <cell r="B666">
            <v>37243</v>
          </cell>
          <cell r="C666">
            <v>19.05</v>
          </cell>
          <cell r="D666">
            <v>19.05</v>
          </cell>
        </row>
        <row r="667">
          <cell r="B667">
            <v>37244</v>
          </cell>
          <cell r="C667">
            <v>19.05</v>
          </cell>
          <cell r="D667">
            <v>19.05</v>
          </cell>
        </row>
        <row r="668">
          <cell r="B668">
            <v>37245</v>
          </cell>
          <cell r="C668">
            <v>19.05</v>
          </cell>
          <cell r="D668">
            <v>19.05</v>
          </cell>
        </row>
        <row r="669">
          <cell r="B669">
            <v>37246</v>
          </cell>
          <cell r="C669">
            <v>19.059999999999999</v>
          </cell>
          <cell r="D669">
            <v>19.059999999999999</v>
          </cell>
        </row>
        <row r="670">
          <cell r="B670">
            <v>37247</v>
          </cell>
        </row>
        <row r="671">
          <cell r="B671">
            <v>37248</v>
          </cell>
        </row>
        <row r="672">
          <cell r="B672">
            <v>37249</v>
          </cell>
          <cell r="C672">
            <v>19.059999999999999</v>
          </cell>
          <cell r="D672">
            <v>19.059999999999999</v>
          </cell>
        </row>
        <row r="673">
          <cell r="B673">
            <v>37250</v>
          </cell>
        </row>
        <row r="674">
          <cell r="B674">
            <v>37251</v>
          </cell>
          <cell r="C674">
            <v>19.03</v>
          </cell>
          <cell r="D674">
            <v>19.03</v>
          </cell>
        </row>
        <row r="675">
          <cell r="B675">
            <v>37252</v>
          </cell>
          <cell r="C675">
            <v>19.02</v>
          </cell>
          <cell r="D675">
            <v>19.02</v>
          </cell>
        </row>
        <row r="676">
          <cell r="B676">
            <v>37253</v>
          </cell>
          <cell r="C676">
            <v>19.02</v>
          </cell>
          <cell r="D676">
            <v>19.02</v>
          </cell>
        </row>
        <row r="677">
          <cell r="B677">
            <v>37254</v>
          </cell>
        </row>
        <row r="678">
          <cell r="B678">
            <v>37255</v>
          </cell>
        </row>
        <row r="679">
          <cell r="B679">
            <v>37256</v>
          </cell>
          <cell r="C679">
            <v>19.02</v>
          </cell>
          <cell r="D679">
            <v>19.02</v>
          </cell>
        </row>
        <row r="680">
          <cell r="B680">
            <v>37257</v>
          </cell>
        </row>
        <row r="681">
          <cell r="B681">
            <v>37258</v>
          </cell>
          <cell r="C681">
            <v>19.02</v>
          </cell>
          <cell r="D681">
            <v>19.02</v>
          </cell>
        </row>
        <row r="682">
          <cell r="B682">
            <v>37259</v>
          </cell>
          <cell r="C682">
            <v>19.02</v>
          </cell>
          <cell r="D682">
            <v>19.02</v>
          </cell>
        </row>
        <row r="683">
          <cell r="B683">
            <v>37260</v>
          </cell>
          <cell r="C683">
            <v>19.03</v>
          </cell>
          <cell r="D683">
            <v>19.03</v>
          </cell>
        </row>
        <row r="684">
          <cell r="B684">
            <v>37261</v>
          </cell>
        </row>
        <row r="685">
          <cell r="B685">
            <v>37262</v>
          </cell>
        </row>
        <row r="686">
          <cell r="B686">
            <v>37263</v>
          </cell>
          <cell r="C686">
            <v>19.03</v>
          </cell>
          <cell r="D686">
            <v>19.03</v>
          </cell>
        </row>
        <row r="687">
          <cell r="B687">
            <v>37264</v>
          </cell>
          <cell r="C687">
            <v>19.02</v>
          </cell>
          <cell r="D687">
            <v>19.02</v>
          </cell>
        </row>
        <row r="688">
          <cell r="B688">
            <v>37265</v>
          </cell>
          <cell r="C688">
            <v>19.03</v>
          </cell>
          <cell r="D688">
            <v>19.03</v>
          </cell>
        </row>
        <row r="689">
          <cell r="B689">
            <v>37266</v>
          </cell>
          <cell r="C689">
            <v>19.03</v>
          </cell>
          <cell r="D689">
            <v>19.03</v>
          </cell>
        </row>
        <row r="690">
          <cell r="B690">
            <v>37267</v>
          </cell>
          <cell r="C690">
            <v>19.02</v>
          </cell>
          <cell r="D690">
            <v>19.02</v>
          </cell>
        </row>
        <row r="691">
          <cell r="B691">
            <v>37268</v>
          </cell>
        </row>
        <row r="692">
          <cell r="B692">
            <v>37269</v>
          </cell>
        </row>
        <row r="693">
          <cell r="B693">
            <v>37270</v>
          </cell>
          <cell r="C693">
            <v>19.02</v>
          </cell>
          <cell r="D693">
            <v>19.02</v>
          </cell>
        </row>
        <row r="694">
          <cell r="B694">
            <v>37271</v>
          </cell>
          <cell r="C694">
            <v>19.02</v>
          </cell>
          <cell r="D694">
            <v>19.02</v>
          </cell>
        </row>
        <row r="695">
          <cell r="B695">
            <v>37272</v>
          </cell>
          <cell r="C695">
            <v>19.02</v>
          </cell>
          <cell r="D695">
            <v>19.02</v>
          </cell>
        </row>
        <row r="696">
          <cell r="B696">
            <v>37273</v>
          </cell>
          <cell r="C696">
            <v>19.02</v>
          </cell>
          <cell r="D696">
            <v>19.02</v>
          </cell>
        </row>
        <row r="697">
          <cell r="B697">
            <v>37274</v>
          </cell>
          <cell r="C697">
            <v>19.02</v>
          </cell>
          <cell r="D697">
            <v>19.02</v>
          </cell>
        </row>
        <row r="698">
          <cell r="B698">
            <v>37275</v>
          </cell>
        </row>
        <row r="699">
          <cell r="B699">
            <v>37276</v>
          </cell>
        </row>
        <row r="700">
          <cell r="B700">
            <v>37277</v>
          </cell>
          <cell r="C700">
            <v>19.03</v>
          </cell>
          <cell r="D700">
            <v>19.03</v>
          </cell>
        </row>
        <row r="701">
          <cell r="B701">
            <v>37278</v>
          </cell>
          <cell r="C701">
            <v>19.02</v>
          </cell>
          <cell r="D701">
            <v>19.02</v>
          </cell>
        </row>
        <row r="702">
          <cell r="B702">
            <v>37279</v>
          </cell>
          <cell r="C702">
            <v>19.010000000000002</v>
          </cell>
          <cell r="D702">
            <v>19.010000000000002</v>
          </cell>
        </row>
        <row r="703">
          <cell r="B703">
            <v>37280</v>
          </cell>
          <cell r="C703">
            <v>19.02</v>
          </cell>
          <cell r="D703">
            <v>19.02</v>
          </cell>
        </row>
        <row r="704">
          <cell r="B704">
            <v>37281</v>
          </cell>
          <cell r="C704">
            <v>19.02</v>
          </cell>
          <cell r="D704">
            <v>19.02</v>
          </cell>
        </row>
        <row r="705">
          <cell r="B705">
            <v>37282</v>
          </cell>
        </row>
        <row r="706">
          <cell r="B706">
            <v>37283</v>
          </cell>
        </row>
        <row r="707">
          <cell r="B707">
            <v>37284</v>
          </cell>
          <cell r="C707">
            <v>19.02</v>
          </cell>
          <cell r="D707">
            <v>19.02</v>
          </cell>
        </row>
        <row r="708">
          <cell r="B708">
            <v>37285</v>
          </cell>
          <cell r="C708">
            <v>19.02</v>
          </cell>
          <cell r="D708">
            <v>19.02</v>
          </cell>
        </row>
        <row r="709">
          <cell r="B709">
            <v>37286</v>
          </cell>
          <cell r="C709">
            <v>19.02</v>
          </cell>
          <cell r="D709">
            <v>19.02</v>
          </cell>
        </row>
        <row r="710">
          <cell r="B710">
            <v>37287</v>
          </cell>
          <cell r="C710">
            <v>19.03</v>
          </cell>
          <cell r="D710">
            <v>19.03</v>
          </cell>
        </row>
        <row r="711">
          <cell r="B711">
            <v>37288</v>
          </cell>
          <cell r="C711">
            <v>19.04</v>
          </cell>
          <cell r="D711">
            <v>19.04</v>
          </cell>
        </row>
        <row r="712">
          <cell r="B712">
            <v>37289</v>
          </cell>
        </row>
        <row r="713">
          <cell r="B713">
            <v>37290</v>
          </cell>
        </row>
        <row r="714">
          <cell r="B714">
            <v>37291</v>
          </cell>
          <cell r="C714">
            <v>19.04</v>
          </cell>
          <cell r="D714">
            <v>19.04</v>
          </cell>
        </row>
        <row r="715">
          <cell r="B715">
            <v>37292</v>
          </cell>
          <cell r="C715">
            <v>19.04</v>
          </cell>
          <cell r="D715">
            <v>19.04</v>
          </cell>
        </row>
        <row r="716">
          <cell r="B716">
            <v>37293</v>
          </cell>
          <cell r="C716">
            <v>19.04</v>
          </cell>
          <cell r="D716">
            <v>19.04</v>
          </cell>
        </row>
        <row r="717">
          <cell r="B717">
            <v>37294</v>
          </cell>
          <cell r="C717">
            <v>19.04</v>
          </cell>
          <cell r="D717">
            <v>19.04</v>
          </cell>
        </row>
        <row r="718">
          <cell r="B718">
            <v>37295</v>
          </cell>
          <cell r="C718">
            <v>19.04</v>
          </cell>
          <cell r="D718">
            <v>19.04</v>
          </cell>
        </row>
        <row r="719">
          <cell r="B719">
            <v>37296</v>
          </cell>
        </row>
        <row r="720">
          <cell r="B720">
            <v>37297</v>
          </cell>
        </row>
        <row r="721">
          <cell r="B721">
            <v>37298</v>
          </cell>
        </row>
        <row r="722">
          <cell r="B722">
            <v>37299</v>
          </cell>
        </row>
        <row r="723">
          <cell r="B723">
            <v>37300</v>
          </cell>
          <cell r="C723">
            <v>19.04</v>
          </cell>
          <cell r="D723">
            <v>19.04</v>
          </cell>
        </row>
        <row r="724">
          <cell r="B724">
            <v>37301</v>
          </cell>
          <cell r="C724">
            <v>19.04</v>
          </cell>
          <cell r="D724">
            <v>19.04</v>
          </cell>
        </row>
        <row r="725">
          <cell r="B725">
            <v>37302</v>
          </cell>
          <cell r="C725">
            <v>19.04</v>
          </cell>
          <cell r="D725">
            <v>19.04</v>
          </cell>
        </row>
        <row r="726">
          <cell r="B726">
            <v>37303</v>
          </cell>
        </row>
        <row r="727">
          <cell r="B727">
            <v>37304</v>
          </cell>
        </row>
        <row r="728">
          <cell r="B728">
            <v>37305</v>
          </cell>
          <cell r="C728">
            <v>19.04</v>
          </cell>
          <cell r="D728">
            <v>19.04</v>
          </cell>
        </row>
        <row r="729">
          <cell r="B729">
            <v>37306</v>
          </cell>
          <cell r="C729">
            <v>19.03</v>
          </cell>
          <cell r="D729">
            <v>19.03</v>
          </cell>
        </row>
        <row r="730">
          <cell r="B730">
            <v>37307</v>
          </cell>
          <cell r="C730">
            <v>19.02</v>
          </cell>
          <cell r="D730">
            <v>19.02</v>
          </cell>
        </row>
        <row r="731">
          <cell r="B731">
            <v>37308</v>
          </cell>
          <cell r="C731">
            <v>18.78</v>
          </cell>
          <cell r="D731">
            <v>18.78</v>
          </cell>
        </row>
        <row r="732">
          <cell r="B732">
            <v>37309</v>
          </cell>
          <cell r="C732">
            <v>18.78</v>
          </cell>
          <cell r="D732">
            <v>18.78</v>
          </cell>
        </row>
        <row r="733">
          <cell r="B733">
            <v>37310</v>
          </cell>
        </row>
        <row r="734">
          <cell r="B734">
            <v>37311</v>
          </cell>
        </row>
        <row r="735">
          <cell r="B735">
            <v>37312</v>
          </cell>
          <cell r="C735">
            <v>18.79</v>
          </cell>
          <cell r="D735">
            <v>18.79</v>
          </cell>
        </row>
        <row r="736">
          <cell r="B736">
            <v>37313</v>
          </cell>
          <cell r="C736">
            <v>18.78</v>
          </cell>
          <cell r="D736">
            <v>18.78</v>
          </cell>
        </row>
        <row r="737">
          <cell r="B737">
            <v>37314</v>
          </cell>
          <cell r="C737">
            <v>18.8</v>
          </cell>
          <cell r="D737">
            <v>18.8</v>
          </cell>
        </row>
        <row r="738">
          <cell r="B738">
            <v>37315</v>
          </cell>
          <cell r="C738">
            <v>18.79</v>
          </cell>
          <cell r="D738">
            <v>18.79</v>
          </cell>
        </row>
        <row r="739">
          <cell r="B739">
            <v>37316</v>
          </cell>
          <cell r="C739">
            <v>18.79</v>
          </cell>
          <cell r="D739">
            <v>18.79</v>
          </cell>
        </row>
        <row r="740">
          <cell r="B740">
            <v>37317</v>
          </cell>
        </row>
        <row r="741">
          <cell r="B741">
            <v>37318</v>
          </cell>
        </row>
        <row r="742">
          <cell r="B742">
            <v>37319</v>
          </cell>
          <cell r="C742">
            <v>18.79</v>
          </cell>
          <cell r="D742">
            <v>18.79</v>
          </cell>
        </row>
        <row r="743">
          <cell r="B743">
            <v>37320</v>
          </cell>
          <cell r="C743">
            <v>18.79</v>
          </cell>
          <cell r="D743">
            <v>18.79</v>
          </cell>
        </row>
        <row r="744">
          <cell r="B744">
            <v>37321</v>
          </cell>
          <cell r="C744">
            <v>18.79</v>
          </cell>
          <cell r="D744">
            <v>18.79</v>
          </cell>
        </row>
        <row r="745">
          <cell r="B745">
            <v>37322</v>
          </cell>
          <cell r="C745">
            <v>18.79</v>
          </cell>
          <cell r="D745">
            <v>18.79</v>
          </cell>
        </row>
        <row r="746">
          <cell r="B746">
            <v>37323</v>
          </cell>
          <cell r="C746">
            <v>18.79</v>
          </cell>
          <cell r="D746">
            <v>18.79</v>
          </cell>
        </row>
        <row r="747">
          <cell r="B747">
            <v>37324</v>
          </cell>
        </row>
        <row r="748">
          <cell r="B748">
            <v>37325</v>
          </cell>
        </row>
        <row r="749">
          <cell r="B749">
            <v>37326</v>
          </cell>
          <cell r="C749">
            <v>18.79</v>
          </cell>
          <cell r="D749">
            <v>18.79</v>
          </cell>
        </row>
        <row r="750">
          <cell r="B750">
            <v>37327</v>
          </cell>
          <cell r="C750">
            <v>18.79</v>
          </cell>
          <cell r="D750">
            <v>18.79</v>
          </cell>
        </row>
        <row r="751">
          <cell r="B751">
            <v>37328</v>
          </cell>
          <cell r="C751">
            <v>18.79</v>
          </cell>
          <cell r="D751">
            <v>18.79</v>
          </cell>
        </row>
        <row r="752">
          <cell r="B752">
            <v>37329</v>
          </cell>
          <cell r="C752">
            <v>18.79</v>
          </cell>
          <cell r="D752">
            <v>18.79</v>
          </cell>
        </row>
        <row r="753">
          <cell r="B753">
            <v>37330</v>
          </cell>
          <cell r="C753">
            <v>18.79</v>
          </cell>
          <cell r="D753">
            <v>18.79</v>
          </cell>
        </row>
        <row r="754">
          <cell r="B754">
            <v>37331</v>
          </cell>
        </row>
        <row r="755">
          <cell r="B755">
            <v>37332</v>
          </cell>
        </row>
        <row r="756">
          <cell r="B756">
            <v>37333</v>
          </cell>
          <cell r="C756">
            <v>18.79</v>
          </cell>
          <cell r="D756">
            <v>18.79</v>
          </cell>
        </row>
        <row r="757">
          <cell r="B757">
            <v>37334</v>
          </cell>
          <cell r="C757">
            <v>18.79</v>
          </cell>
          <cell r="D757">
            <v>18.79</v>
          </cell>
        </row>
        <row r="758">
          <cell r="B758">
            <v>37335</v>
          </cell>
          <cell r="C758">
            <v>18.46</v>
          </cell>
          <cell r="D758">
            <v>18.46</v>
          </cell>
        </row>
        <row r="759">
          <cell r="B759">
            <v>37336</v>
          </cell>
          <cell r="C759">
            <v>18.54</v>
          </cell>
          <cell r="D759">
            <v>18.54</v>
          </cell>
        </row>
        <row r="760">
          <cell r="B760">
            <v>37337</v>
          </cell>
          <cell r="C760">
            <v>18.54</v>
          </cell>
          <cell r="D760">
            <v>18.54</v>
          </cell>
        </row>
        <row r="761">
          <cell r="B761">
            <v>37338</v>
          </cell>
        </row>
        <row r="762">
          <cell r="B762">
            <v>37339</v>
          </cell>
        </row>
        <row r="763">
          <cell r="B763">
            <v>37340</v>
          </cell>
          <cell r="C763">
            <v>18.55</v>
          </cell>
          <cell r="D763">
            <v>18.55</v>
          </cell>
        </row>
        <row r="764">
          <cell r="B764">
            <v>37341</v>
          </cell>
          <cell r="C764">
            <v>18.559999999999999</v>
          </cell>
          <cell r="D764">
            <v>18.559999999999999</v>
          </cell>
        </row>
        <row r="765">
          <cell r="B765">
            <v>37342</v>
          </cell>
          <cell r="C765">
            <v>18.559999999999999</v>
          </cell>
          <cell r="D765">
            <v>18.559999999999999</v>
          </cell>
        </row>
        <row r="766">
          <cell r="B766">
            <v>37343</v>
          </cell>
          <cell r="C766">
            <v>18.55</v>
          </cell>
          <cell r="D766">
            <v>18.55</v>
          </cell>
        </row>
        <row r="767">
          <cell r="B767">
            <v>37344</v>
          </cell>
        </row>
        <row r="768">
          <cell r="B768">
            <v>37345</v>
          </cell>
        </row>
        <row r="769">
          <cell r="B769">
            <v>37346</v>
          </cell>
        </row>
        <row r="770">
          <cell r="B770">
            <v>37347</v>
          </cell>
          <cell r="C770">
            <v>18.52</v>
          </cell>
          <cell r="D770">
            <v>18.52</v>
          </cell>
        </row>
        <row r="771">
          <cell r="B771">
            <v>37348</v>
          </cell>
          <cell r="C771">
            <v>18.46</v>
          </cell>
          <cell r="D771">
            <v>18.46</v>
          </cell>
        </row>
        <row r="772">
          <cell r="B772">
            <v>37349</v>
          </cell>
          <cell r="C772">
            <v>18.420000000000002</v>
          </cell>
          <cell r="D772">
            <v>18.420000000000002</v>
          </cell>
        </row>
        <row r="773">
          <cell r="B773">
            <v>37350</v>
          </cell>
          <cell r="C773">
            <v>18.41</v>
          </cell>
          <cell r="D773">
            <v>18.41</v>
          </cell>
        </row>
        <row r="774">
          <cell r="B774">
            <v>37351</v>
          </cell>
          <cell r="C774">
            <v>18.399999999999999</v>
          </cell>
          <cell r="D774">
            <v>18.399999999999999</v>
          </cell>
        </row>
        <row r="775">
          <cell r="B775">
            <v>37352</v>
          </cell>
        </row>
        <row r="776">
          <cell r="B776">
            <v>37353</v>
          </cell>
        </row>
        <row r="777">
          <cell r="B777">
            <v>37354</v>
          </cell>
          <cell r="C777">
            <v>18.39</v>
          </cell>
          <cell r="D777">
            <v>18.39</v>
          </cell>
        </row>
        <row r="778">
          <cell r="B778">
            <v>37355</v>
          </cell>
          <cell r="C778">
            <v>18.39</v>
          </cell>
          <cell r="D778">
            <v>18.39</v>
          </cell>
        </row>
        <row r="779">
          <cell r="B779">
            <v>37356</v>
          </cell>
          <cell r="C779">
            <v>18.39</v>
          </cell>
          <cell r="D779">
            <v>18.39</v>
          </cell>
        </row>
        <row r="780">
          <cell r="B780">
            <v>37357</v>
          </cell>
          <cell r="C780">
            <v>18.39</v>
          </cell>
          <cell r="D780">
            <v>18.39</v>
          </cell>
        </row>
        <row r="781">
          <cell r="B781">
            <v>37358</v>
          </cell>
          <cell r="C781">
            <v>18.39</v>
          </cell>
          <cell r="D781">
            <v>18.39</v>
          </cell>
        </row>
        <row r="782">
          <cell r="B782">
            <v>37359</v>
          </cell>
        </row>
        <row r="783">
          <cell r="B783">
            <v>37360</v>
          </cell>
        </row>
        <row r="784">
          <cell r="B784">
            <v>37361</v>
          </cell>
          <cell r="C784">
            <v>18.39</v>
          </cell>
          <cell r="D784">
            <v>18.39</v>
          </cell>
        </row>
        <row r="785">
          <cell r="B785">
            <v>37362</v>
          </cell>
          <cell r="C785">
            <v>18.39</v>
          </cell>
          <cell r="D785">
            <v>18.39</v>
          </cell>
        </row>
        <row r="786">
          <cell r="B786">
            <v>37363</v>
          </cell>
          <cell r="C786">
            <v>18.34</v>
          </cell>
          <cell r="D786">
            <v>18.34</v>
          </cell>
        </row>
        <row r="787">
          <cell r="B787">
            <v>37364</v>
          </cell>
          <cell r="C787">
            <v>18.38</v>
          </cell>
          <cell r="D787">
            <v>18.38</v>
          </cell>
        </row>
        <row r="788">
          <cell r="B788">
            <v>37365</v>
          </cell>
          <cell r="C788">
            <v>18.39</v>
          </cell>
          <cell r="D788">
            <v>18.39</v>
          </cell>
        </row>
        <row r="789">
          <cell r="B789">
            <v>37366</v>
          </cell>
        </row>
        <row r="790">
          <cell r="B790">
            <v>37367</v>
          </cell>
        </row>
        <row r="791">
          <cell r="B791">
            <v>37368</v>
          </cell>
          <cell r="C791">
            <v>18.350000000000001</v>
          </cell>
          <cell r="D791">
            <v>18.350000000000001</v>
          </cell>
        </row>
        <row r="792">
          <cell r="B792">
            <v>37369</v>
          </cell>
          <cell r="C792">
            <v>18.34</v>
          </cell>
          <cell r="D792">
            <v>18.34</v>
          </cell>
        </row>
        <row r="793">
          <cell r="B793">
            <v>37370</v>
          </cell>
          <cell r="C793">
            <v>18.329999999999998</v>
          </cell>
          <cell r="D793">
            <v>18.329999999999998</v>
          </cell>
        </row>
        <row r="794">
          <cell r="B794">
            <v>37371</v>
          </cell>
          <cell r="C794">
            <v>18.329999999999998</v>
          </cell>
          <cell r="D794">
            <v>18.329999999999998</v>
          </cell>
        </row>
        <row r="795">
          <cell r="B795">
            <v>37372</v>
          </cell>
          <cell r="C795">
            <v>18.3</v>
          </cell>
          <cell r="D795">
            <v>18.3</v>
          </cell>
        </row>
        <row r="796">
          <cell r="B796">
            <v>37373</v>
          </cell>
        </row>
        <row r="797">
          <cell r="B797">
            <v>37374</v>
          </cell>
        </row>
        <row r="798">
          <cell r="B798">
            <v>37375</v>
          </cell>
          <cell r="C798">
            <v>18.25</v>
          </cell>
          <cell r="D798">
            <v>18.25</v>
          </cell>
        </row>
        <row r="799">
          <cell r="B799">
            <v>37376</v>
          </cell>
          <cell r="C799">
            <v>18.12</v>
          </cell>
          <cell r="D799">
            <v>18.12</v>
          </cell>
        </row>
        <row r="800">
          <cell r="B800">
            <v>37377</v>
          </cell>
        </row>
        <row r="801">
          <cell r="B801">
            <v>37378</v>
          </cell>
          <cell r="C801">
            <v>18.27</v>
          </cell>
          <cell r="D801">
            <v>18.27</v>
          </cell>
        </row>
        <row r="802">
          <cell r="B802">
            <v>37379</v>
          </cell>
          <cell r="C802">
            <v>18.25</v>
          </cell>
          <cell r="D802">
            <v>18.25</v>
          </cell>
        </row>
        <row r="803">
          <cell r="B803">
            <v>37380</v>
          </cell>
        </row>
        <row r="804">
          <cell r="B804">
            <v>37381</v>
          </cell>
        </row>
        <row r="805">
          <cell r="B805">
            <v>37382</v>
          </cell>
          <cell r="C805">
            <v>18.21</v>
          </cell>
          <cell r="D805">
            <v>18.21</v>
          </cell>
        </row>
        <row r="806">
          <cell r="B806">
            <v>37383</v>
          </cell>
          <cell r="C806">
            <v>18.13</v>
          </cell>
          <cell r="D806">
            <v>18.13</v>
          </cell>
        </row>
        <row r="807">
          <cell r="B807">
            <v>37384</v>
          </cell>
          <cell r="C807">
            <v>18.02</v>
          </cell>
          <cell r="D807">
            <v>18.02</v>
          </cell>
        </row>
        <row r="808">
          <cell r="B808">
            <v>37385</v>
          </cell>
          <cell r="C808">
            <v>18.09</v>
          </cell>
          <cell r="D808">
            <v>18.09</v>
          </cell>
        </row>
        <row r="809">
          <cell r="B809">
            <v>37386</v>
          </cell>
          <cell r="C809">
            <v>18.190000000000001</v>
          </cell>
          <cell r="D809">
            <v>18.190000000000001</v>
          </cell>
        </row>
        <row r="810">
          <cell r="B810">
            <v>37387</v>
          </cell>
        </row>
        <row r="811">
          <cell r="B811">
            <v>37388</v>
          </cell>
        </row>
        <row r="812">
          <cell r="B812">
            <v>37389</v>
          </cell>
          <cell r="C812">
            <v>18.29</v>
          </cell>
          <cell r="D812">
            <v>18.29</v>
          </cell>
        </row>
        <row r="813">
          <cell r="B813">
            <v>37390</v>
          </cell>
          <cell r="C813">
            <v>18.34</v>
          </cell>
          <cell r="D813">
            <v>18.34</v>
          </cell>
        </row>
        <row r="814">
          <cell r="B814">
            <v>37391</v>
          </cell>
          <cell r="C814">
            <v>18.350000000000001</v>
          </cell>
          <cell r="D814">
            <v>18.350000000000001</v>
          </cell>
        </row>
        <row r="815">
          <cell r="B815">
            <v>37392</v>
          </cell>
          <cell r="C815">
            <v>18.329999999999998</v>
          </cell>
          <cell r="D815">
            <v>18.329999999999998</v>
          </cell>
        </row>
        <row r="816">
          <cell r="B816">
            <v>37393</v>
          </cell>
          <cell r="C816">
            <v>18.329999999999998</v>
          </cell>
          <cell r="D816">
            <v>18.329999999999998</v>
          </cell>
        </row>
        <row r="817">
          <cell r="B817">
            <v>37394</v>
          </cell>
        </row>
        <row r="818">
          <cell r="B818">
            <v>37395</v>
          </cell>
        </row>
        <row r="819">
          <cell r="B819">
            <v>37396</v>
          </cell>
          <cell r="C819">
            <v>18.29</v>
          </cell>
          <cell r="D819">
            <v>18.29</v>
          </cell>
        </row>
        <row r="820">
          <cell r="B820">
            <v>37397</v>
          </cell>
          <cell r="C820">
            <v>18.13</v>
          </cell>
          <cell r="D820">
            <v>18.13</v>
          </cell>
        </row>
        <row r="821">
          <cell r="B821">
            <v>37398</v>
          </cell>
          <cell r="C821">
            <v>18.149999999999999</v>
          </cell>
          <cell r="D821">
            <v>18.149999999999999</v>
          </cell>
        </row>
        <row r="822">
          <cell r="B822">
            <v>37399</v>
          </cell>
          <cell r="C822">
            <v>18.3</v>
          </cell>
          <cell r="D822">
            <v>18.3</v>
          </cell>
        </row>
        <row r="823">
          <cell r="B823">
            <v>37400</v>
          </cell>
          <cell r="C823">
            <v>18.34</v>
          </cell>
          <cell r="D823">
            <v>18.34</v>
          </cell>
        </row>
        <row r="824">
          <cell r="B824">
            <v>37401</v>
          </cell>
        </row>
        <row r="825">
          <cell r="B825">
            <v>37402</v>
          </cell>
        </row>
        <row r="826">
          <cell r="B826">
            <v>37403</v>
          </cell>
          <cell r="C826">
            <v>18.309999999999999</v>
          </cell>
          <cell r="D826">
            <v>18.309999999999999</v>
          </cell>
        </row>
        <row r="827">
          <cell r="B827">
            <v>37404</v>
          </cell>
          <cell r="C827">
            <v>18.239999999999998</v>
          </cell>
          <cell r="D827">
            <v>18.239999999999998</v>
          </cell>
        </row>
        <row r="828">
          <cell r="B828">
            <v>37405</v>
          </cell>
          <cell r="C828">
            <v>18.059999999999999</v>
          </cell>
          <cell r="D828">
            <v>18.059999999999999</v>
          </cell>
        </row>
        <row r="829">
          <cell r="B829">
            <v>37406</v>
          </cell>
        </row>
        <row r="830">
          <cell r="B830">
            <v>37407</v>
          </cell>
          <cell r="C830">
            <v>17.73</v>
          </cell>
          <cell r="D830">
            <v>17.73</v>
          </cell>
        </row>
        <row r="831">
          <cell r="B831">
            <v>37408</v>
          </cell>
        </row>
        <row r="832">
          <cell r="B832">
            <v>37409</v>
          </cell>
        </row>
        <row r="833">
          <cell r="B833">
            <v>37410</v>
          </cell>
          <cell r="C833">
            <v>16.899999999999999</v>
          </cell>
          <cell r="D833">
            <v>16.899999999999999</v>
          </cell>
        </row>
        <row r="834">
          <cell r="B834">
            <v>37411</v>
          </cell>
          <cell r="C834">
            <v>13.69</v>
          </cell>
          <cell r="D834">
            <v>13.69</v>
          </cell>
        </row>
        <row r="835">
          <cell r="B835">
            <v>37412</v>
          </cell>
          <cell r="C835">
            <v>16.2</v>
          </cell>
          <cell r="D835">
            <v>16.2</v>
          </cell>
        </row>
        <row r="836">
          <cell r="B836">
            <v>37413</v>
          </cell>
          <cell r="C836">
            <v>17.3</v>
          </cell>
          <cell r="D836">
            <v>17.3</v>
          </cell>
        </row>
        <row r="837">
          <cell r="B837">
            <v>37414</v>
          </cell>
          <cell r="C837">
            <v>17.84</v>
          </cell>
          <cell r="D837">
            <v>17.84</v>
          </cell>
        </row>
        <row r="838">
          <cell r="B838">
            <v>37415</v>
          </cell>
        </row>
        <row r="839">
          <cell r="B839">
            <v>37416</v>
          </cell>
        </row>
        <row r="840">
          <cell r="B840">
            <v>37417</v>
          </cell>
          <cell r="C840">
            <v>18.079999999999998</v>
          </cell>
          <cell r="D840">
            <v>18.079999999999998</v>
          </cell>
        </row>
        <row r="841">
          <cell r="B841">
            <v>37418</v>
          </cell>
          <cell r="C841">
            <v>18.13</v>
          </cell>
          <cell r="D841">
            <v>18.13</v>
          </cell>
        </row>
        <row r="842">
          <cell r="B842">
            <v>37419</v>
          </cell>
          <cell r="C842">
            <v>18.059999999999999</v>
          </cell>
          <cell r="D842">
            <v>18.059999999999999</v>
          </cell>
        </row>
        <row r="843">
          <cell r="B843">
            <v>37420</v>
          </cell>
          <cell r="C843">
            <v>17.95</v>
          </cell>
          <cell r="D843">
            <v>17.95</v>
          </cell>
        </row>
        <row r="844">
          <cell r="B844">
            <v>37421</v>
          </cell>
          <cell r="C844">
            <v>18.25</v>
          </cell>
          <cell r="D844">
            <v>18.25</v>
          </cell>
        </row>
        <row r="845">
          <cell r="B845">
            <v>37422</v>
          </cell>
        </row>
        <row r="846">
          <cell r="B846">
            <v>37423</v>
          </cell>
        </row>
        <row r="847">
          <cell r="B847">
            <v>37424</v>
          </cell>
          <cell r="C847">
            <v>18.37</v>
          </cell>
          <cell r="D847">
            <v>18.37</v>
          </cell>
        </row>
        <row r="848">
          <cell r="B848">
            <v>37425</v>
          </cell>
          <cell r="C848">
            <v>18.34</v>
          </cell>
          <cell r="D848">
            <v>18.34</v>
          </cell>
        </row>
        <row r="849">
          <cell r="B849">
            <v>37426</v>
          </cell>
          <cell r="C849">
            <v>18.38</v>
          </cell>
          <cell r="D849">
            <v>18.38</v>
          </cell>
        </row>
        <row r="850">
          <cell r="B850">
            <v>37427</v>
          </cell>
          <cell r="C850">
            <v>18.399999999999999</v>
          </cell>
          <cell r="D850">
            <v>18.399999999999999</v>
          </cell>
        </row>
        <row r="851">
          <cell r="B851">
            <v>37428</v>
          </cell>
          <cell r="C851">
            <v>18.39</v>
          </cell>
          <cell r="D851">
            <v>18.39</v>
          </cell>
        </row>
        <row r="852">
          <cell r="B852">
            <v>37429</v>
          </cell>
        </row>
        <row r="853">
          <cell r="B853">
            <v>37430</v>
          </cell>
        </row>
        <row r="854">
          <cell r="B854">
            <v>37431</v>
          </cell>
          <cell r="C854">
            <v>18.39</v>
          </cell>
          <cell r="D854">
            <v>18.39</v>
          </cell>
        </row>
        <row r="855">
          <cell r="B855">
            <v>37432</v>
          </cell>
          <cell r="C855">
            <v>18.440000000000001</v>
          </cell>
          <cell r="D855">
            <v>18.440000000000001</v>
          </cell>
        </row>
        <row r="856">
          <cell r="B856">
            <v>37433</v>
          </cell>
          <cell r="C856">
            <v>18.45</v>
          </cell>
          <cell r="D856">
            <v>18.45</v>
          </cell>
        </row>
        <row r="857">
          <cell r="B857">
            <v>37434</v>
          </cell>
          <cell r="C857">
            <v>18.420000000000002</v>
          </cell>
          <cell r="D857">
            <v>18.420000000000002</v>
          </cell>
        </row>
        <row r="858">
          <cell r="B858">
            <v>37435</v>
          </cell>
          <cell r="C858">
            <v>18.45</v>
          </cell>
          <cell r="D858">
            <v>18.45</v>
          </cell>
        </row>
        <row r="859">
          <cell r="B859">
            <v>37436</v>
          </cell>
        </row>
        <row r="860">
          <cell r="B860">
            <v>37437</v>
          </cell>
        </row>
        <row r="861">
          <cell r="B861">
            <v>37438</v>
          </cell>
          <cell r="C861">
            <v>18.43</v>
          </cell>
          <cell r="D861">
            <v>18.43</v>
          </cell>
        </row>
        <row r="862">
          <cell r="B862">
            <v>37439</v>
          </cell>
          <cell r="C862">
            <v>18.36</v>
          </cell>
          <cell r="D862">
            <v>18.36</v>
          </cell>
        </row>
        <row r="863">
          <cell r="B863">
            <v>37440</v>
          </cell>
          <cell r="C863">
            <v>18.37</v>
          </cell>
          <cell r="D863">
            <v>18.37</v>
          </cell>
        </row>
        <row r="864">
          <cell r="B864">
            <v>37441</v>
          </cell>
          <cell r="C864">
            <v>18.3</v>
          </cell>
          <cell r="D864">
            <v>18.3</v>
          </cell>
        </row>
        <row r="865">
          <cell r="B865">
            <v>37442</v>
          </cell>
          <cell r="C865">
            <v>18.38</v>
          </cell>
          <cell r="D865">
            <v>18.38</v>
          </cell>
        </row>
        <row r="866">
          <cell r="B866">
            <v>37443</v>
          </cell>
        </row>
        <row r="867">
          <cell r="B867">
            <v>37444</v>
          </cell>
        </row>
        <row r="868">
          <cell r="B868">
            <v>37445</v>
          </cell>
          <cell r="C868">
            <v>18.43</v>
          </cell>
          <cell r="D868">
            <v>18.43</v>
          </cell>
        </row>
        <row r="869">
          <cell r="B869">
            <v>37446</v>
          </cell>
          <cell r="C869">
            <v>18.440000000000001</v>
          </cell>
          <cell r="D869">
            <v>18.440000000000001</v>
          </cell>
        </row>
        <row r="870">
          <cell r="B870">
            <v>37447</v>
          </cell>
          <cell r="C870">
            <v>18.399999999999999</v>
          </cell>
          <cell r="D870">
            <v>18.399999999999999</v>
          </cell>
        </row>
        <row r="871">
          <cell r="B871">
            <v>37448</v>
          </cell>
          <cell r="C871">
            <v>18.36</v>
          </cell>
          <cell r="D871">
            <v>18.36</v>
          </cell>
        </row>
        <row r="872">
          <cell r="B872">
            <v>37449</v>
          </cell>
          <cell r="C872">
            <v>18.25</v>
          </cell>
          <cell r="D872">
            <v>18.25</v>
          </cell>
        </row>
        <row r="873">
          <cell r="B873">
            <v>37450</v>
          </cell>
        </row>
        <row r="874">
          <cell r="B874">
            <v>37451</v>
          </cell>
        </row>
        <row r="875">
          <cell r="B875">
            <v>37452</v>
          </cell>
          <cell r="C875">
            <v>18.329999999999998</v>
          </cell>
          <cell r="D875">
            <v>18.329999999999998</v>
          </cell>
        </row>
        <row r="876">
          <cell r="B876">
            <v>37453</v>
          </cell>
          <cell r="C876">
            <v>18.350000000000001</v>
          </cell>
          <cell r="D876">
            <v>18.350000000000001</v>
          </cell>
        </row>
        <row r="877">
          <cell r="B877">
            <v>37454</v>
          </cell>
          <cell r="C877">
            <v>18.23</v>
          </cell>
          <cell r="D877">
            <v>18.23</v>
          </cell>
        </row>
        <row r="878">
          <cell r="B878">
            <v>37455</v>
          </cell>
          <cell r="C878">
            <v>17.89</v>
          </cell>
          <cell r="D878">
            <v>17.89</v>
          </cell>
        </row>
        <row r="879">
          <cell r="B879">
            <v>37456</v>
          </cell>
          <cell r="C879">
            <v>17.86</v>
          </cell>
          <cell r="D879">
            <v>17.86</v>
          </cell>
        </row>
        <row r="880">
          <cell r="B880">
            <v>37457</v>
          </cell>
        </row>
        <row r="881">
          <cell r="B881">
            <v>37458</v>
          </cell>
        </row>
        <row r="882">
          <cell r="B882">
            <v>37459</v>
          </cell>
          <cell r="C882">
            <v>17.87</v>
          </cell>
          <cell r="D882">
            <v>17.87</v>
          </cell>
        </row>
        <row r="883">
          <cell r="B883">
            <v>37460</v>
          </cell>
          <cell r="C883">
            <v>17.84</v>
          </cell>
          <cell r="D883">
            <v>17.84</v>
          </cell>
        </row>
        <row r="884">
          <cell r="B884">
            <v>37461</v>
          </cell>
          <cell r="C884">
            <v>17.920000000000002</v>
          </cell>
          <cell r="D884">
            <v>17.920000000000002</v>
          </cell>
        </row>
        <row r="885">
          <cell r="B885">
            <v>37462</v>
          </cell>
          <cell r="C885">
            <v>17.88</v>
          </cell>
          <cell r="D885">
            <v>17.88</v>
          </cell>
        </row>
        <row r="886">
          <cell r="B886">
            <v>37463</v>
          </cell>
          <cell r="C886">
            <v>17.899999999999999</v>
          </cell>
          <cell r="D886">
            <v>17.899999999999999</v>
          </cell>
        </row>
        <row r="887">
          <cell r="B887">
            <v>37464</v>
          </cell>
        </row>
        <row r="888">
          <cell r="B888">
            <v>37465</v>
          </cell>
        </row>
        <row r="889">
          <cell r="B889">
            <v>37466</v>
          </cell>
          <cell r="C889">
            <v>17.899999999999999</v>
          </cell>
          <cell r="D889">
            <v>17.899999999999999</v>
          </cell>
        </row>
        <row r="890">
          <cell r="B890">
            <v>37467</v>
          </cell>
          <cell r="C890">
            <v>17.88</v>
          </cell>
          <cell r="D890">
            <v>17.88</v>
          </cell>
        </row>
        <row r="891">
          <cell r="B891">
            <v>37468</v>
          </cell>
          <cell r="C891">
            <v>17.86</v>
          </cell>
          <cell r="D891">
            <v>17.86</v>
          </cell>
        </row>
        <row r="892">
          <cell r="B892">
            <v>37469</v>
          </cell>
          <cell r="C892">
            <v>17.850000000000001</v>
          </cell>
          <cell r="D892">
            <v>17.850000000000001</v>
          </cell>
        </row>
        <row r="893">
          <cell r="B893">
            <v>37470</v>
          </cell>
          <cell r="C893">
            <v>17.88</v>
          </cell>
          <cell r="D893">
            <v>17.88</v>
          </cell>
        </row>
        <row r="894">
          <cell r="B894">
            <v>37471</v>
          </cell>
        </row>
        <row r="895">
          <cell r="B895">
            <v>37472</v>
          </cell>
        </row>
        <row r="896">
          <cell r="B896">
            <v>37473</v>
          </cell>
          <cell r="C896">
            <v>17.84</v>
          </cell>
          <cell r="D896">
            <v>17.84</v>
          </cell>
        </row>
        <row r="897">
          <cell r="B897">
            <v>37474</v>
          </cell>
          <cell r="C897">
            <v>17.91</v>
          </cell>
          <cell r="D897">
            <v>17.91</v>
          </cell>
        </row>
        <row r="898">
          <cell r="B898">
            <v>37475</v>
          </cell>
          <cell r="C898">
            <v>17.899999999999999</v>
          </cell>
          <cell r="D898">
            <v>17.899999999999999</v>
          </cell>
        </row>
        <row r="899">
          <cell r="B899">
            <v>37476</v>
          </cell>
          <cell r="C899">
            <v>17.89</v>
          </cell>
          <cell r="D899">
            <v>17.89</v>
          </cell>
        </row>
        <row r="900">
          <cell r="B900">
            <v>37477</v>
          </cell>
          <cell r="C900">
            <v>17.89</v>
          </cell>
          <cell r="D900">
            <v>17.89</v>
          </cell>
        </row>
        <row r="901">
          <cell r="B901">
            <v>37478</v>
          </cell>
        </row>
        <row r="902">
          <cell r="B902">
            <v>37479</v>
          </cell>
        </row>
        <row r="903">
          <cell r="B903">
            <v>37480</v>
          </cell>
          <cell r="C903">
            <v>17.84</v>
          </cell>
          <cell r="D903">
            <v>17.84</v>
          </cell>
        </row>
        <row r="904">
          <cell r="B904">
            <v>37481</v>
          </cell>
          <cell r="C904">
            <v>17.899999999999999</v>
          </cell>
          <cell r="D904">
            <v>17.899999999999999</v>
          </cell>
        </row>
        <row r="905">
          <cell r="B905">
            <v>37482</v>
          </cell>
          <cell r="C905">
            <v>17.850000000000001</v>
          </cell>
          <cell r="D905">
            <v>17.850000000000001</v>
          </cell>
        </row>
        <row r="906">
          <cell r="B906">
            <v>37483</v>
          </cell>
          <cell r="C906">
            <v>17.86</v>
          </cell>
          <cell r="D906">
            <v>17.86</v>
          </cell>
        </row>
        <row r="907">
          <cell r="B907">
            <v>37484</v>
          </cell>
          <cell r="C907">
            <v>17.88</v>
          </cell>
          <cell r="D907">
            <v>17.88</v>
          </cell>
        </row>
        <row r="908">
          <cell r="B908">
            <v>37485</v>
          </cell>
        </row>
        <row r="909">
          <cell r="B909">
            <v>37486</v>
          </cell>
        </row>
        <row r="910">
          <cell r="B910">
            <v>37487</v>
          </cell>
          <cell r="C910">
            <v>17.89</v>
          </cell>
          <cell r="D910">
            <v>17.89</v>
          </cell>
        </row>
        <row r="911">
          <cell r="B911">
            <v>37488</v>
          </cell>
          <cell r="C911">
            <v>17.89</v>
          </cell>
          <cell r="D911">
            <v>17.89</v>
          </cell>
        </row>
        <row r="912">
          <cell r="B912">
            <v>37489</v>
          </cell>
          <cell r="C912">
            <v>17.89</v>
          </cell>
          <cell r="D912">
            <v>17.89</v>
          </cell>
        </row>
        <row r="913">
          <cell r="B913">
            <v>37490</v>
          </cell>
          <cell r="C913">
            <v>17.77</v>
          </cell>
          <cell r="D913">
            <v>17.77</v>
          </cell>
        </row>
        <row r="914">
          <cell r="B914">
            <v>37491</v>
          </cell>
          <cell r="C914">
            <v>17.82</v>
          </cell>
          <cell r="D914">
            <v>17.82</v>
          </cell>
        </row>
        <row r="915">
          <cell r="B915">
            <v>37492</v>
          </cell>
        </row>
        <row r="916">
          <cell r="B916">
            <v>37493</v>
          </cell>
        </row>
        <row r="917">
          <cell r="B917">
            <v>37494</v>
          </cell>
          <cell r="C917">
            <v>17.850000000000001</v>
          </cell>
          <cell r="D917">
            <v>17.850000000000001</v>
          </cell>
        </row>
        <row r="918">
          <cell r="B918">
            <v>37495</v>
          </cell>
          <cell r="C918">
            <v>17.87</v>
          </cell>
          <cell r="D918">
            <v>17.87</v>
          </cell>
        </row>
        <row r="919">
          <cell r="B919">
            <v>37496</v>
          </cell>
          <cell r="C919">
            <v>17.88</v>
          </cell>
          <cell r="D919">
            <v>17.88</v>
          </cell>
        </row>
        <row r="920">
          <cell r="B920">
            <v>37497</v>
          </cell>
          <cell r="C920">
            <v>17.88</v>
          </cell>
          <cell r="D920">
            <v>17.88</v>
          </cell>
        </row>
        <row r="921">
          <cell r="B921">
            <v>37498</v>
          </cell>
          <cell r="C921">
            <v>17.87</v>
          </cell>
          <cell r="D921">
            <v>17.87</v>
          </cell>
        </row>
        <row r="922">
          <cell r="B922">
            <v>37499</v>
          </cell>
        </row>
        <row r="923">
          <cell r="B923">
            <v>37500</v>
          </cell>
        </row>
        <row r="924">
          <cell r="B924">
            <v>37501</v>
          </cell>
          <cell r="C924">
            <v>17.91</v>
          </cell>
          <cell r="D924">
            <v>17.91</v>
          </cell>
        </row>
        <row r="925">
          <cell r="B925">
            <v>37502</v>
          </cell>
          <cell r="C925">
            <v>17.920000000000002</v>
          </cell>
          <cell r="D925">
            <v>17.920000000000002</v>
          </cell>
        </row>
        <row r="926">
          <cell r="B926">
            <v>37503</v>
          </cell>
          <cell r="C926">
            <v>17.86</v>
          </cell>
          <cell r="D926">
            <v>17.86</v>
          </cell>
        </row>
        <row r="927">
          <cell r="B927">
            <v>37504</v>
          </cell>
          <cell r="C927">
            <v>17.88</v>
          </cell>
          <cell r="D927">
            <v>17.88</v>
          </cell>
        </row>
        <row r="928">
          <cell r="B928">
            <v>37505</v>
          </cell>
          <cell r="C928">
            <v>17.87</v>
          </cell>
          <cell r="D928">
            <v>17.87</v>
          </cell>
        </row>
        <row r="929">
          <cell r="B929">
            <v>37506</v>
          </cell>
        </row>
        <row r="930">
          <cell r="B930">
            <v>37507</v>
          </cell>
        </row>
        <row r="931">
          <cell r="B931">
            <v>37508</v>
          </cell>
          <cell r="C931">
            <v>17.88</v>
          </cell>
          <cell r="D931">
            <v>17.88</v>
          </cell>
        </row>
        <row r="932">
          <cell r="B932">
            <v>37509</v>
          </cell>
          <cell r="C932">
            <v>17.89</v>
          </cell>
          <cell r="D932">
            <v>17.89</v>
          </cell>
        </row>
        <row r="933">
          <cell r="B933">
            <v>37510</v>
          </cell>
          <cell r="C933">
            <v>17.89</v>
          </cell>
          <cell r="D933">
            <v>17.89</v>
          </cell>
        </row>
        <row r="934">
          <cell r="B934">
            <v>37511</v>
          </cell>
          <cell r="C934">
            <v>17.88</v>
          </cell>
          <cell r="D934">
            <v>17.88</v>
          </cell>
        </row>
        <row r="935">
          <cell r="B935">
            <v>37512</v>
          </cell>
          <cell r="C935">
            <v>17.88</v>
          </cell>
          <cell r="D935">
            <v>17.88</v>
          </cell>
        </row>
        <row r="936">
          <cell r="B936">
            <v>37513</v>
          </cell>
        </row>
        <row r="937">
          <cell r="B937">
            <v>37514</v>
          </cell>
        </row>
        <row r="938">
          <cell r="B938">
            <v>37515</v>
          </cell>
          <cell r="C938">
            <v>17.89</v>
          </cell>
          <cell r="D938">
            <v>17.89</v>
          </cell>
        </row>
        <row r="939">
          <cell r="B939">
            <v>37516</v>
          </cell>
          <cell r="C939">
            <v>17.88</v>
          </cell>
          <cell r="D939">
            <v>17.88</v>
          </cell>
        </row>
        <row r="940">
          <cell r="B940">
            <v>37517</v>
          </cell>
          <cell r="C940">
            <v>17.899999999999999</v>
          </cell>
          <cell r="D940">
            <v>17.899999999999999</v>
          </cell>
        </row>
        <row r="941">
          <cell r="B941">
            <v>37518</v>
          </cell>
          <cell r="C941">
            <v>17.89</v>
          </cell>
          <cell r="D941">
            <v>17.89</v>
          </cell>
        </row>
        <row r="942">
          <cell r="B942">
            <v>37519</v>
          </cell>
          <cell r="C942">
            <v>17.89</v>
          </cell>
          <cell r="D942">
            <v>17.89</v>
          </cell>
        </row>
        <row r="943">
          <cell r="B943">
            <v>37520</v>
          </cell>
        </row>
        <row r="944">
          <cell r="B944">
            <v>37521</v>
          </cell>
        </row>
        <row r="945">
          <cell r="B945">
            <v>37522</v>
          </cell>
          <cell r="C945">
            <v>17.899999999999999</v>
          </cell>
          <cell r="D945">
            <v>17.899999999999999</v>
          </cell>
        </row>
        <row r="946">
          <cell r="B946">
            <v>37523</v>
          </cell>
          <cell r="C946">
            <v>17.87</v>
          </cell>
          <cell r="D946">
            <v>17.87</v>
          </cell>
        </row>
        <row r="947">
          <cell r="B947">
            <v>37524</v>
          </cell>
          <cell r="C947">
            <v>17.88</v>
          </cell>
          <cell r="D947">
            <v>17.88</v>
          </cell>
        </row>
        <row r="948">
          <cell r="B948">
            <v>37525</v>
          </cell>
          <cell r="C948">
            <v>17.88</v>
          </cell>
          <cell r="D948">
            <v>17.88</v>
          </cell>
        </row>
        <row r="949">
          <cell r="B949">
            <v>37526</v>
          </cell>
          <cell r="C949">
            <v>17.89</v>
          </cell>
          <cell r="D949">
            <v>17.89</v>
          </cell>
        </row>
        <row r="950">
          <cell r="B950">
            <v>37527</v>
          </cell>
        </row>
        <row r="951">
          <cell r="B951">
            <v>37528</v>
          </cell>
        </row>
        <row r="952">
          <cell r="B952">
            <v>37529</v>
          </cell>
          <cell r="C952">
            <v>17.899999999999999</v>
          </cell>
          <cell r="D952">
            <v>17.899999999999999</v>
          </cell>
        </row>
        <row r="953">
          <cell r="B953">
            <v>37530</v>
          </cell>
          <cell r="C953">
            <v>17.89</v>
          </cell>
          <cell r="D953">
            <v>17.89</v>
          </cell>
        </row>
        <row r="954">
          <cell r="B954">
            <v>37531</v>
          </cell>
          <cell r="C954">
            <v>17.899999999999999</v>
          </cell>
          <cell r="D954">
            <v>17.899999999999999</v>
          </cell>
        </row>
        <row r="955">
          <cell r="B955">
            <v>37532</v>
          </cell>
          <cell r="C955">
            <v>17.89</v>
          </cell>
          <cell r="D955">
            <v>17.89</v>
          </cell>
        </row>
        <row r="956">
          <cell r="B956">
            <v>37533</v>
          </cell>
          <cell r="C956">
            <v>17.86</v>
          </cell>
          <cell r="D956">
            <v>17.86</v>
          </cell>
        </row>
        <row r="957">
          <cell r="B957">
            <v>37534</v>
          </cell>
        </row>
        <row r="958">
          <cell r="B958">
            <v>37535</v>
          </cell>
        </row>
        <row r="959">
          <cell r="B959">
            <v>37536</v>
          </cell>
          <cell r="C959">
            <v>17.850000000000001</v>
          </cell>
          <cell r="D959">
            <v>17.850000000000001</v>
          </cell>
        </row>
        <row r="960">
          <cell r="B960">
            <v>37537</v>
          </cell>
          <cell r="C960">
            <v>17.84</v>
          </cell>
          <cell r="D960">
            <v>17.84</v>
          </cell>
        </row>
        <row r="961">
          <cell r="B961">
            <v>37538</v>
          </cell>
          <cell r="C961">
            <v>17.84</v>
          </cell>
          <cell r="D961">
            <v>17.84</v>
          </cell>
        </row>
        <row r="962">
          <cell r="B962">
            <v>37539</v>
          </cell>
          <cell r="C962">
            <v>17.850000000000001</v>
          </cell>
          <cell r="D962">
            <v>17.850000000000001</v>
          </cell>
        </row>
        <row r="963">
          <cell r="B963">
            <v>37540</v>
          </cell>
          <cell r="C963">
            <v>17.84</v>
          </cell>
          <cell r="D963">
            <v>17.84</v>
          </cell>
        </row>
        <row r="964">
          <cell r="B964">
            <v>37541</v>
          </cell>
        </row>
        <row r="965">
          <cell r="B965">
            <v>37542</v>
          </cell>
        </row>
        <row r="966">
          <cell r="B966">
            <v>37543</v>
          </cell>
          <cell r="C966">
            <v>17.88</v>
          </cell>
          <cell r="D966">
            <v>17.88</v>
          </cell>
        </row>
        <row r="967">
          <cell r="B967">
            <v>37544</v>
          </cell>
          <cell r="C967">
            <v>20.87</v>
          </cell>
          <cell r="D967">
            <v>20.87</v>
          </cell>
        </row>
        <row r="968">
          <cell r="B968">
            <v>37545</v>
          </cell>
          <cell r="C968">
            <v>20.86</v>
          </cell>
          <cell r="D968">
            <v>20.86</v>
          </cell>
        </row>
        <row r="969">
          <cell r="B969">
            <v>37546</v>
          </cell>
          <cell r="C969">
            <v>20.84</v>
          </cell>
          <cell r="D969">
            <v>20.84</v>
          </cell>
        </row>
        <row r="970">
          <cell r="B970">
            <v>37547</v>
          </cell>
          <cell r="C970">
            <v>20.84</v>
          </cell>
          <cell r="D970">
            <v>20.84</v>
          </cell>
        </row>
        <row r="971">
          <cell r="B971">
            <v>37548</v>
          </cell>
        </row>
        <row r="972">
          <cell r="B972">
            <v>37549</v>
          </cell>
        </row>
        <row r="973">
          <cell r="B973">
            <v>37550</v>
          </cell>
          <cell r="C973">
            <v>20.84</v>
          </cell>
          <cell r="D973">
            <v>20.84</v>
          </cell>
        </row>
        <row r="974">
          <cell r="B974">
            <v>37551</v>
          </cell>
          <cell r="C974">
            <v>20.83</v>
          </cell>
          <cell r="D974">
            <v>20.83</v>
          </cell>
        </row>
        <row r="975">
          <cell r="B975">
            <v>37552</v>
          </cell>
          <cell r="C975">
            <v>20.81</v>
          </cell>
          <cell r="D975">
            <v>20.81</v>
          </cell>
        </row>
        <row r="976">
          <cell r="B976">
            <v>37553</v>
          </cell>
          <cell r="C976">
            <v>20.82</v>
          </cell>
          <cell r="D976">
            <v>20.82</v>
          </cell>
        </row>
        <row r="977">
          <cell r="B977">
            <v>37554</v>
          </cell>
          <cell r="C977">
            <v>20.81</v>
          </cell>
          <cell r="D977">
            <v>20.81</v>
          </cell>
        </row>
        <row r="978">
          <cell r="B978">
            <v>37555</v>
          </cell>
        </row>
        <row r="979">
          <cell r="B979">
            <v>37556</v>
          </cell>
        </row>
        <row r="980">
          <cell r="B980">
            <v>37557</v>
          </cell>
          <cell r="C980">
            <v>20.81</v>
          </cell>
          <cell r="D980">
            <v>20.81</v>
          </cell>
        </row>
        <row r="981">
          <cell r="B981">
            <v>37558</v>
          </cell>
          <cell r="C981">
            <v>20.79</v>
          </cell>
          <cell r="D981">
            <v>20.79</v>
          </cell>
        </row>
        <row r="982">
          <cell r="B982">
            <v>37559</v>
          </cell>
          <cell r="C982">
            <v>20.81</v>
          </cell>
          <cell r="D982">
            <v>20.81</v>
          </cell>
        </row>
        <row r="983">
          <cell r="B983">
            <v>37560</v>
          </cell>
          <cell r="C983">
            <v>20.79</v>
          </cell>
          <cell r="D983">
            <v>20.79</v>
          </cell>
        </row>
        <row r="984">
          <cell r="B984">
            <v>37561</v>
          </cell>
          <cell r="C984">
            <v>20.8</v>
          </cell>
          <cell r="D984">
            <v>20.8</v>
          </cell>
        </row>
        <row r="985">
          <cell r="B985">
            <v>37562</v>
          </cell>
        </row>
        <row r="986">
          <cell r="B986">
            <v>37563</v>
          </cell>
        </row>
        <row r="987">
          <cell r="B987">
            <v>37564</v>
          </cell>
          <cell r="C987">
            <v>20.81</v>
          </cell>
          <cell r="D987">
            <v>20.81</v>
          </cell>
        </row>
        <row r="988">
          <cell r="B988">
            <v>37565</v>
          </cell>
          <cell r="C988">
            <v>20.82</v>
          </cell>
          <cell r="D988">
            <v>20.82</v>
          </cell>
        </row>
        <row r="989">
          <cell r="B989">
            <v>37566</v>
          </cell>
          <cell r="C989">
            <v>20.83</v>
          </cell>
          <cell r="D989">
            <v>20.83</v>
          </cell>
        </row>
        <row r="990">
          <cell r="B990">
            <v>37567</v>
          </cell>
          <cell r="C990">
            <v>20.83</v>
          </cell>
          <cell r="D990">
            <v>20.83</v>
          </cell>
        </row>
        <row r="991">
          <cell r="B991">
            <v>37568</v>
          </cell>
          <cell r="C991">
            <v>20.83</v>
          </cell>
          <cell r="D991">
            <v>20.83</v>
          </cell>
        </row>
        <row r="992">
          <cell r="B992">
            <v>37569</v>
          </cell>
        </row>
        <row r="993">
          <cell r="B993">
            <v>37570</v>
          </cell>
        </row>
        <row r="994">
          <cell r="B994">
            <v>37571</v>
          </cell>
          <cell r="C994">
            <v>20.82</v>
          </cell>
          <cell r="D994">
            <v>20.82</v>
          </cell>
        </row>
        <row r="995">
          <cell r="B995">
            <v>37572</v>
          </cell>
          <cell r="C995">
            <v>20.82</v>
          </cell>
          <cell r="D995">
            <v>20.82</v>
          </cell>
        </row>
        <row r="996">
          <cell r="B996">
            <v>37573</v>
          </cell>
          <cell r="C996">
            <v>20.79</v>
          </cell>
          <cell r="D996">
            <v>20.79</v>
          </cell>
        </row>
        <row r="997">
          <cell r="B997">
            <v>37574</v>
          </cell>
          <cell r="C997">
            <v>20.79</v>
          </cell>
          <cell r="D997">
            <v>20.79</v>
          </cell>
        </row>
        <row r="998">
          <cell r="B998">
            <v>37575</v>
          </cell>
        </row>
        <row r="999">
          <cell r="B999">
            <v>37576</v>
          </cell>
        </row>
        <row r="1000">
          <cell r="B1000">
            <v>37577</v>
          </cell>
        </row>
        <row r="1001">
          <cell r="B1001">
            <v>37578</v>
          </cell>
          <cell r="C1001">
            <v>20.78</v>
          </cell>
          <cell r="D1001">
            <v>20.78</v>
          </cell>
        </row>
        <row r="1002">
          <cell r="B1002">
            <v>37579</v>
          </cell>
          <cell r="C1002">
            <v>20.78</v>
          </cell>
          <cell r="D1002">
            <v>20.78</v>
          </cell>
        </row>
        <row r="1003">
          <cell r="B1003">
            <v>37580</v>
          </cell>
          <cell r="C1003">
            <v>20.79</v>
          </cell>
          <cell r="D1003">
            <v>20.79</v>
          </cell>
        </row>
        <row r="1004">
          <cell r="B1004">
            <v>37581</v>
          </cell>
          <cell r="C1004">
            <v>21.6</v>
          </cell>
          <cell r="D1004">
            <v>21.6</v>
          </cell>
        </row>
        <row r="1005">
          <cell r="B1005">
            <v>37582</v>
          </cell>
          <cell r="C1005">
            <v>21.7</v>
          </cell>
          <cell r="D1005">
            <v>21.7</v>
          </cell>
        </row>
        <row r="1006">
          <cell r="B1006">
            <v>37583</v>
          </cell>
        </row>
        <row r="1007">
          <cell r="B1007">
            <v>37584</v>
          </cell>
        </row>
        <row r="1008">
          <cell r="B1008">
            <v>37585</v>
          </cell>
          <cell r="C1008">
            <v>21.77</v>
          </cell>
          <cell r="D1008">
            <v>21.77</v>
          </cell>
        </row>
        <row r="1009">
          <cell r="B1009">
            <v>37586</v>
          </cell>
          <cell r="C1009">
            <v>21.82</v>
          </cell>
          <cell r="D1009">
            <v>21.82</v>
          </cell>
        </row>
        <row r="1010">
          <cell r="B1010">
            <v>37587</v>
          </cell>
          <cell r="C1010">
            <v>21.83</v>
          </cell>
          <cell r="D1010">
            <v>21.83</v>
          </cell>
        </row>
        <row r="1011">
          <cell r="B1011">
            <v>37588</v>
          </cell>
          <cell r="C1011">
            <v>21.81</v>
          </cell>
          <cell r="D1011">
            <v>21.81</v>
          </cell>
        </row>
        <row r="1012">
          <cell r="B1012">
            <v>37589</v>
          </cell>
          <cell r="C1012">
            <v>21.75</v>
          </cell>
          <cell r="D1012">
            <v>21.75</v>
          </cell>
        </row>
        <row r="1013">
          <cell r="B1013">
            <v>37590</v>
          </cell>
        </row>
        <row r="1014">
          <cell r="B1014">
            <v>37591</v>
          </cell>
        </row>
        <row r="1015">
          <cell r="B1015">
            <v>37592</v>
          </cell>
          <cell r="C1015">
            <v>21.81</v>
          </cell>
          <cell r="D1015">
            <v>21.81</v>
          </cell>
        </row>
        <row r="1016">
          <cell r="B1016">
            <v>37593</v>
          </cell>
          <cell r="C1016">
            <v>21.84</v>
          </cell>
          <cell r="D1016">
            <v>21.84</v>
          </cell>
        </row>
        <row r="1017">
          <cell r="B1017">
            <v>37594</v>
          </cell>
          <cell r="C1017">
            <v>21.83</v>
          </cell>
          <cell r="D1017">
            <v>21.83</v>
          </cell>
        </row>
        <row r="1018">
          <cell r="B1018">
            <v>37595</v>
          </cell>
          <cell r="C1018">
            <v>21.84</v>
          </cell>
          <cell r="D1018">
            <v>21.84</v>
          </cell>
        </row>
        <row r="1019">
          <cell r="B1019">
            <v>37596</v>
          </cell>
          <cell r="C1019">
            <v>21.84</v>
          </cell>
          <cell r="D1019">
            <v>21.84</v>
          </cell>
        </row>
        <row r="1020">
          <cell r="B1020">
            <v>37597</v>
          </cell>
        </row>
        <row r="1021">
          <cell r="B1021">
            <v>37598</v>
          </cell>
        </row>
        <row r="1022">
          <cell r="B1022">
            <v>37599</v>
          </cell>
          <cell r="C1022">
            <v>21.82</v>
          </cell>
          <cell r="D1022">
            <v>21.82</v>
          </cell>
        </row>
        <row r="1023">
          <cell r="B1023">
            <v>37600</v>
          </cell>
          <cell r="C1023">
            <v>21.8</v>
          </cell>
          <cell r="D1023">
            <v>21.8</v>
          </cell>
        </row>
        <row r="1024">
          <cell r="B1024">
            <v>37601</v>
          </cell>
          <cell r="C1024">
            <v>21.76</v>
          </cell>
          <cell r="D1024">
            <v>21.76</v>
          </cell>
        </row>
        <row r="1025">
          <cell r="B1025">
            <v>37602</v>
          </cell>
          <cell r="C1025">
            <v>21.75</v>
          </cell>
          <cell r="D1025">
            <v>21.75</v>
          </cell>
        </row>
        <row r="1026">
          <cell r="B1026">
            <v>37603</v>
          </cell>
          <cell r="C1026">
            <v>21.74</v>
          </cell>
          <cell r="D1026">
            <v>21.74</v>
          </cell>
        </row>
        <row r="1027">
          <cell r="B1027">
            <v>37604</v>
          </cell>
        </row>
        <row r="1028">
          <cell r="B1028">
            <v>37605</v>
          </cell>
        </row>
        <row r="1029">
          <cell r="B1029">
            <v>37606</v>
          </cell>
          <cell r="C1029">
            <v>21.74</v>
          </cell>
          <cell r="D1029">
            <v>21.74</v>
          </cell>
        </row>
        <row r="1030">
          <cell r="B1030">
            <v>37607</v>
          </cell>
          <cell r="C1030">
            <v>21.73</v>
          </cell>
          <cell r="D1030">
            <v>21.73</v>
          </cell>
        </row>
        <row r="1031">
          <cell r="B1031">
            <v>37608</v>
          </cell>
          <cell r="C1031">
            <v>21.73</v>
          </cell>
          <cell r="D1031">
            <v>21.73</v>
          </cell>
        </row>
        <row r="1032">
          <cell r="B1032">
            <v>37609</v>
          </cell>
          <cell r="C1032">
            <v>24.73</v>
          </cell>
          <cell r="D1032">
            <v>24.73</v>
          </cell>
        </row>
        <row r="1033">
          <cell r="B1033">
            <v>37610</v>
          </cell>
          <cell r="C1033">
            <v>24.75</v>
          </cell>
          <cell r="D1033">
            <v>24.75</v>
          </cell>
        </row>
        <row r="1034">
          <cell r="B1034">
            <v>37611</v>
          </cell>
        </row>
        <row r="1035">
          <cell r="B1035">
            <v>37612</v>
          </cell>
        </row>
        <row r="1036">
          <cell r="B1036">
            <v>37613</v>
          </cell>
          <cell r="C1036">
            <v>24.76</v>
          </cell>
          <cell r="D1036">
            <v>24.76</v>
          </cell>
        </row>
        <row r="1037">
          <cell r="B1037">
            <v>37614</v>
          </cell>
          <cell r="C1037">
            <v>24.73</v>
          </cell>
          <cell r="D1037">
            <v>24.73</v>
          </cell>
        </row>
        <row r="1038">
          <cell r="B1038">
            <v>37615</v>
          </cell>
        </row>
        <row r="1039">
          <cell r="B1039">
            <v>37616</v>
          </cell>
          <cell r="C1039">
            <v>24.74</v>
          </cell>
          <cell r="D1039">
            <v>24.74</v>
          </cell>
        </row>
        <row r="1040">
          <cell r="B1040">
            <v>37617</v>
          </cell>
          <cell r="C1040">
            <v>24.77</v>
          </cell>
          <cell r="D1040">
            <v>24.77</v>
          </cell>
        </row>
        <row r="1041">
          <cell r="B1041">
            <v>37618</v>
          </cell>
        </row>
        <row r="1042">
          <cell r="B1042">
            <v>37619</v>
          </cell>
        </row>
        <row r="1043">
          <cell r="B1043">
            <v>37620</v>
          </cell>
          <cell r="C1043">
            <v>24.81</v>
          </cell>
          <cell r="D1043">
            <v>24.81</v>
          </cell>
        </row>
        <row r="1044">
          <cell r="B1044">
            <v>37621</v>
          </cell>
          <cell r="C1044">
            <v>24.83</v>
          </cell>
          <cell r="D1044">
            <v>24.83</v>
          </cell>
        </row>
        <row r="1045">
          <cell r="B1045">
            <v>37622</v>
          </cell>
        </row>
        <row r="1046">
          <cell r="B1046">
            <v>37623</v>
          </cell>
          <cell r="C1046">
            <v>24.82</v>
          </cell>
          <cell r="D1046">
            <v>24.82</v>
          </cell>
        </row>
        <row r="1047">
          <cell r="B1047">
            <v>37624</v>
          </cell>
          <cell r="C1047">
            <v>24.81</v>
          </cell>
          <cell r="D1047">
            <v>24.81</v>
          </cell>
        </row>
        <row r="1048">
          <cell r="B1048">
            <v>37625</v>
          </cell>
        </row>
        <row r="1049">
          <cell r="B1049">
            <v>37626</v>
          </cell>
        </row>
        <row r="1050">
          <cell r="B1050">
            <v>37627</v>
          </cell>
          <cell r="C1050">
            <v>24.83</v>
          </cell>
          <cell r="D1050">
            <v>24.83</v>
          </cell>
        </row>
        <row r="1051">
          <cell r="B1051">
            <v>37628</v>
          </cell>
          <cell r="C1051">
            <v>24.83</v>
          </cell>
          <cell r="D1051">
            <v>24.83</v>
          </cell>
        </row>
        <row r="1052">
          <cell r="B1052">
            <v>37629</v>
          </cell>
          <cell r="C1052">
            <v>24.82</v>
          </cell>
          <cell r="D1052">
            <v>24.82</v>
          </cell>
        </row>
        <row r="1053">
          <cell r="B1053">
            <v>37630</v>
          </cell>
          <cell r="C1053">
            <v>24.81</v>
          </cell>
          <cell r="D1053">
            <v>24.81</v>
          </cell>
        </row>
        <row r="1054">
          <cell r="B1054">
            <v>37631</v>
          </cell>
          <cell r="C1054">
            <v>24.81</v>
          </cell>
          <cell r="D1054">
            <v>24.81</v>
          </cell>
        </row>
        <row r="1055">
          <cell r="B1055">
            <v>37632</v>
          </cell>
        </row>
        <row r="1056">
          <cell r="B1056">
            <v>37633</v>
          </cell>
        </row>
        <row r="1057">
          <cell r="B1057">
            <v>37634</v>
          </cell>
          <cell r="C1057">
            <v>24.8</v>
          </cell>
          <cell r="D1057">
            <v>24.8</v>
          </cell>
        </row>
        <row r="1058">
          <cell r="B1058">
            <v>37635</v>
          </cell>
          <cell r="C1058">
            <v>24.81</v>
          </cell>
          <cell r="D1058">
            <v>24.81</v>
          </cell>
        </row>
        <row r="1059">
          <cell r="B1059">
            <v>37636</v>
          </cell>
          <cell r="C1059">
            <v>24.83</v>
          </cell>
          <cell r="D1059">
            <v>24.83</v>
          </cell>
        </row>
        <row r="1060">
          <cell r="B1060">
            <v>37637</v>
          </cell>
          <cell r="C1060">
            <v>24.85</v>
          </cell>
          <cell r="D1060">
            <v>24.85</v>
          </cell>
        </row>
        <row r="1061">
          <cell r="B1061">
            <v>37638</v>
          </cell>
          <cell r="C1061">
            <v>24.85</v>
          </cell>
          <cell r="D1061">
            <v>24.85</v>
          </cell>
        </row>
        <row r="1062">
          <cell r="B1062">
            <v>37639</v>
          </cell>
        </row>
        <row r="1063">
          <cell r="B1063">
            <v>37640</v>
          </cell>
        </row>
        <row r="1064">
          <cell r="B1064">
            <v>37641</v>
          </cell>
          <cell r="C1064">
            <v>24.84</v>
          </cell>
          <cell r="D1064">
            <v>24.84</v>
          </cell>
        </row>
        <row r="1065">
          <cell r="B1065">
            <v>37642</v>
          </cell>
          <cell r="C1065">
            <v>24.84</v>
          </cell>
          <cell r="D1065">
            <v>24.84</v>
          </cell>
        </row>
        <row r="1066">
          <cell r="B1066">
            <v>37643</v>
          </cell>
          <cell r="C1066">
            <v>24.85</v>
          </cell>
          <cell r="D1066">
            <v>24.85</v>
          </cell>
        </row>
        <row r="1067">
          <cell r="B1067">
            <v>37644</v>
          </cell>
          <cell r="C1067">
            <v>25.28</v>
          </cell>
          <cell r="D1067">
            <v>25.28</v>
          </cell>
        </row>
        <row r="1068">
          <cell r="B1068">
            <v>37645</v>
          </cell>
          <cell r="C1068">
            <v>25.32</v>
          </cell>
          <cell r="D1068">
            <v>25.32</v>
          </cell>
        </row>
        <row r="1069">
          <cell r="B1069">
            <v>37646</v>
          </cell>
        </row>
        <row r="1070">
          <cell r="B1070">
            <v>37647</v>
          </cell>
        </row>
        <row r="1071">
          <cell r="B1071">
            <v>37648</v>
          </cell>
          <cell r="C1071">
            <v>25.33</v>
          </cell>
          <cell r="D1071">
            <v>25.33</v>
          </cell>
        </row>
        <row r="1072">
          <cell r="B1072">
            <v>37649</v>
          </cell>
          <cell r="C1072">
            <v>25.22</v>
          </cell>
          <cell r="D1072">
            <v>25.22</v>
          </cell>
        </row>
        <row r="1073">
          <cell r="B1073">
            <v>37650</v>
          </cell>
          <cell r="C1073">
            <v>25.31</v>
          </cell>
          <cell r="D1073">
            <v>25.31</v>
          </cell>
        </row>
        <row r="1074">
          <cell r="B1074">
            <v>37651</v>
          </cell>
          <cell r="C1074">
            <v>25.33</v>
          </cell>
          <cell r="D1074">
            <v>25.33</v>
          </cell>
        </row>
        <row r="1075">
          <cell r="B1075">
            <v>37652</v>
          </cell>
          <cell r="C1075">
            <v>25.28</v>
          </cell>
          <cell r="D1075">
            <v>25.28</v>
          </cell>
        </row>
        <row r="1076">
          <cell r="B1076">
            <v>37653</v>
          </cell>
        </row>
        <row r="1077">
          <cell r="B1077">
            <v>37654</v>
          </cell>
        </row>
        <row r="1078">
          <cell r="B1078">
            <v>37655</v>
          </cell>
          <cell r="C1078">
            <v>25.33</v>
          </cell>
          <cell r="D1078">
            <v>25.33</v>
          </cell>
        </row>
        <row r="1079">
          <cell r="B1079">
            <v>37656</v>
          </cell>
          <cell r="C1079">
            <v>25.35</v>
          </cell>
          <cell r="D1079">
            <v>25.35</v>
          </cell>
        </row>
        <row r="1080">
          <cell r="B1080">
            <v>37657</v>
          </cell>
          <cell r="C1080">
            <v>25.37</v>
          </cell>
          <cell r="D1080">
            <v>25.37</v>
          </cell>
        </row>
        <row r="1081">
          <cell r="B1081">
            <v>37658</v>
          </cell>
          <cell r="C1081">
            <v>25.37</v>
          </cell>
          <cell r="D1081">
            <v>25.37</v>
          </cell>
        </row>
        <row r="1082">
          <cell r="B1082">
            <v>37659</v>
          </cell>
          <cell r="C1082">
            <v>25.35</v>
          </cell>
          <cell r="D1082">
            <v>25.35</v>
          </cell>
        </row>
        <row r="1083">
          <cell r="B1083">
            <v>37660</v>
          </cell>
        </row>
        <row r="1084">
          <cell r="B1084">
            <v>37661</v>
          </cell>
        </row>
        <row r="1085">
          <cell r="B1085">
            <v>37662</v>
          </cell>
          <cell r="C1085">
            <v>25.34</v>
          </cell>
          <cell r="D1085">
            <v>25.34</v>
          </cell>
        </row>
        <row r="1086">
          <cell r="B1086">
            <v>37663</v>
          </cell>
          <cell r="C1086">
            <v>25.33</v>
          </cell>
          <cell r="D1086">
            <v>25.33</v>
          </cell>
        </row>
        <row r="1087">
          <cell r="B1087">
            <v>37664</v>
          </cell>
          <cell r="C1087">
            <v>25.28</v>
          </cell>
          <cell r="D1087">
            <v>25.28</v>
          </cell>
        </row>
        <row r="1088">
          <cell r="B1088">
            <v>37665</v>
          </cell>
          <cell r="C1088">
            <v>25.27</v>
          </cell>
          <cell r="D1088">
            <v>25.27</v>
          </cell>
        </row>
        <row r="1089">
          <cell r="B1089">
            <v>37666</v>
          </cell>
          <cell r="C1089">
            <v>25.29</v>
          </cell>
          <cell r="D1089">
            <v>25.29</v>
          </cell>
        </row>
        <row r="1090">
          <cell r="B1090">
            <v>37667</v>
          </cell>
        </row>
        <row r="1091">
          <cell r="B1091">
            <v>37668</v>
          </cell>
        </row>
        <row r="1092">
          <cell r="B1092">
            <v>37669</v>
          </cell>
          <cell r="C1092">
            <v>25.32</v>
          </cell>
          <cell r="D1092">
            <v>25.32</v>
          </cell>
        </row>
        <row r="1093">
          <cell r="B1093">
            <v>37670</v>
          </cell>
          <cell r="C1093">
            <v>25.29</v>
          </cell>
          <cell r="D1093">
            <v>25.29</v>
          </cell>
        </row>
        <row r="1094">
          <cell r="B1094">
            <v>37671</v>
          </cell>
          <cell r="C1094">
            <v>25.3</v>
          </cell>
          <cell r="D1094">
            <v>25.3</v>
          </cell>
        </row>
        <row r="1095">
          <cell r="B1095">
            <v>37672</v>
          </cell>
          <cell r="C1095">
            <v>26.07</v>
          </cell>
          <cell r="D1095">
            <v>26.07</v>
          </cell>
        </row>
        <row r="1096">
          <cell r="B1096">
            <v>37673</v>
          </cell>
          <cell r="C1096">
            <v>26.19</v>
          </cell>
          <cell r="D1096">
            <v>26.19</v>
          </cell>
        </row>
        <row r="1097">
          <cell r="B1097">
            <v>37674</v>
          </cell>
        </row>
        <row r="1098">
          <cell r="B1098">
            <v>37675</v>
          </cell>
        </row>
        <row r="1099">
          <cell r="B1099">
            <v>37676</v>
          </cell>
          <cell r="C1099">
            <v>26.22</v>
          </cell>
          <cell r="D1099">
            <v>26.22</v>
          </cell>
        </row>
        <row r="1100">
          <cell r="B1100">
            <v>37677</v>
          </cell>
          <cell r="C1100">
            <v>26.23</v>
          </cell>
          <cell r="D1100">
            <v>26.23</v>
          </cell>
        </row>
        <row r="1101">
          <cell r="B1101">
            <v>37678</v>
          </cell>
          <cell r="C1101">
            <v>26.23</v>
          </cell>
          <cell r="D1101">
            <v>26.23</v>
          </cell>
        </row>
        <row r="1102">
          <cell r="B1102">
            <v>37679</v>
          </cell>
          <cell r="C1102">
            <v>26.24</v>
          </cell>
          <cell r="D1102">
            <v>26.24</v>
          </cell>
        </row>
        <row r="1103">
          <cell r="B1103">
            <v>37680</v>
          </cell>
          <cell r="C1103">
            <v>26.28</v>
          </cell>
          <cell r="D1103">
            <v>26.28</v>
          </cell>
        </row>
        <row r="1104">
          <cell r="B1104">
            <v>37681</v>
          </cell>
        </row>
        <row r="1105">
          <cell r="B1105">
            <v>37682</v>
          </cell>
        </row>
        <row r="1106">
          <cell r="B1106">
            <v>37683</v>
          </cell>
        </row>
        <row r="1107">
          <cell r="B1107">
            <v>37684</v>
          </cell>
        </row>
        <row r="1108">
          <cell r="B1108">
            <v>37685</v>
          </cell>
          <cell r="C1108">
            <v>26.3</v>
          </cell>
          <cell r="D1108">
            <v>26.3</v>
          </cell>
        </row>
        <row r="1109">
          <cell r="B1109">
            <v>37686</v>
          </cell>
          <cell r="C1109">
            <v>26.29</v>
          </cell>
          <cell r="D1109">
            <v>26.29</v>
          </cell>
        </row>
        <row r="1110">
          <cell r="B1110">
            <v>37687</v>
          </cell>
          <cell r="C1110">
            <v>26.29</v>
          </cell>
          <cell r="D1110">
            <v>26.29</v>
          </cell>
        </row>
        <row r="1111">
          <cell r="B1111">
            <v>37688</v>
          </cell>
        </row>
        <row r="1112">
          <cell r="B1112">
            <v>37689</v>
          </cell>
        </row>
        <row r="1113">
          <cell r="B1113">
            <v>37690</v>
          </cell>
          <cell r="C1113">
            <v>26.32</v>
          </cell>
          <cell r="D1113">
            <v>26.32</v>
          </cell>
        </row>
        <row r="1114">
          <cell r="B1114">
            <v>37691</v>
          </cell>
          <cell r="C1114">
            <v>26.3</v>
          </cell>
          <cell r="D1114">
            <v>26.3</v>
          </cell>
        </row>
        <row r="1115">
          <cell r="B1115">
            <v>37692</v>
          </cell>
          <cell r="C1115">
            <v>26.29</v>
          </cell>
          <cell r="D1115">
            <v>26.29</v>
          </cell>
        </row>
        <row r="1116">
          <cell r="B1116">
            <v>37693</v>
          </cell>
          <cell r="C1116">
            <v>26.27</v>
          </cell>
          <cell r="D1116">
            <v>26.27</v>
          </cell>
        </row>
        <row r="1117">
          <cell r="B1117">
            <v>37694</v>
          </cell>
          <cell r="C1117">
            <v>26.27</v>
          </cell>
          <cell r="D1117">
            <v>26.27</v>
          </cell>
        </row>
        <row r="1118">
          <cell r="B1118">
            <v>37695</v>
          </cell>
        </row>
        <row r="1119">
          <cell r="B1119">
            <v>37696</v>
          </cell>
        </row>
        <row r="1120">
          <cell r="B1120">
            <v>37697</v>
          </cell>
          <cell r="C1120">
            <v>26.27</v>
          </cell>
          <cell r="D1120">
            <v>26.27</v>
          </cell>
        </row>
        <row r="1121">
          <cell r="B1121">
            <v>37698</v>
          </cell>
          <cell r="C1121">
            <v>26.24</v>
          </cell>
          <cell r="D1121">
            <v>26.24</v>
          </cell>
        </row>
        <row r="1122">
          <cell r="B1122">
            <v>37699</v>
          </cell>
          <cell r="C1122">
            <v>26.23</v>
          </cell>
          <cell r="D1122">
            <v>26.23</v>
          </cell>
        </row>
        <row r="1123">
          <cell r="B1123">
            <v>37700</v>
          </cell>
          <cell r="C1123">
            <v>26.24</v>
          </cell>
          <cell r="D1123">
            <v>26.24</v>
          </cell>
        </row>
        <row r="1124">
          <cell r="B1124">
            <v>37701</v>
          </cell>
          <cell r="C1124">
            <v>26.23</v>
          </cell>
          <cell r="D1124">
            <v>26.23</v>
          </cell>
        </row>
        <row r="1125">
          <cell r="B1125">
            <v>37702</v>
          </cell>
        </row>
        <row r="1126">
          <cell r="B1126">
            <v>37703</v>
          </cell>
        </row>
        <row r="1127">
          <cell r="B1127">
            <v>37704</v>
          </cell>
          <cell r="C1127">
            <v>26.22</v>
          </cell>
          <cell r="D1127">
            <v>26.22</v>
          </cell>
        </row>
        <row r="1128">
          <cell r="B1128">
            <v>37705</v>
          </cell>
          <cell r="C1128">
            <v>26.19</v>
          </cell>
          <cell r="D1128">
            <v>26.19</v>
          </cell>
        </row>
        <row r="1129">
          <cell r="B1129">
            <v>37706</v>
          </cell>
          <cell r="C1129">
            <v>26.2</v>
          </cell>
          <cell r="D1129">
            <v>26.2</v>
          </cell>
        </row>
        <row r="1130">
          <cell r="B1130">
            <v>37707</v>
          </cell>
          <cell r="C1130">
            <v>26.19</v>
          </cell>
          <cell r="D1130">
            <v>26.19</v>
          </cell>
        </row>
        <row r="1131">
          <cell r="B1131">
            <v>37708</v>
          </cell>
          <cell r="C1131">
            <v>26.22</v>
          </cell>
          <cell r="D1131">
            <v>26.22</v>
          </cell>
        </row>
        <row r="1132">
          <cell r="B1132">
            <v>37709</v>
          </cell>
        </row>
        <row r="1133">
          <cell r="B1133">
            <v>37710</v>
          </cell>
        </row>
        <row r="1134">
          <cell r="B1134">
            <v>37711</v>
          </cell>
          <cell r="C1134">
            <v>26.23</v>
          </cell>
          <cell r="D1134">
            <v>26.23</v>
          </cell>
        </row>
        <row r="1135">
          <cell r="B1135">
            <v>37712</v>
          </cell>
          <cell r="C1135">
            <v>26.21</v>
          </cell>
          <cell r="D1135">
            <v>26.21</v>
          </cell>
        </row>
        <row r="1136">
          <cell r="B1136">
            <v>37713</v>
          </cell>
          <cell r="C1136">
            <v>26.21</v>
          </cell>
          <cell r="D1136">
            <v>26.21</v>
          </cell>
        </row>
        <row r="1137">
          <cell r="B1137">
            <v>37714</v>
          </cell>
          <cell r="C1137">
            <v>26.21</v>
          </cell>
          <cell r="D1137">
            <v>26.21</v>
          </cell>
        </row>
        <row r="1138">
          <cell r="B1138">
            <v>37715</v>
          </cell>
          <cell r="C1138">
            <v>26.21</v>
          </cell>
          <cell r="D1138">
            <v>26.21</v>
          </cell>
        </row>
        <row r="1139">
          <cell r="B1139">
            <v>37716</v>
          </cell>
        </row>
        <row r="1140">
          <cell r="B1140">
            <v>37717</v>
          </cell>
        </row>
        <row r="1141">
          <cell r="B1141">
            <v>37718</v>
          </cell>
          <cell r="C1141">
            <v>26.22</v>
          </cell>
          <cell r="D1141">
            <v>26.22</v>
          </cell>
        </row>
        <row r="1142">
          <cell r="B1142">
            <v>37719</v>
          </cell>
          <cell r="C1142">
            <v>26.22</v>
          </cell>
          <cell r="D1142">
            <v>26.22</v>
          </cell>
        </row>
        <row r="1143">
          <cell r="B1143">
            <v>37720</v>
          </cell>
          <cell r="C1143">
            <v>26.21</v>
          </cell>
          <cell r="D1143">
            <v>26.21</v>
          </cell>
        </row>
        <row r="1144">
          <cell r="B1144">
            <v>37721</v>
          </cell>
          <cell r="C1144">
            <v>26.19</v>
          </cell>
          <cell r="D1144">
            <v>26.19</v>
          </cell>
        </row>
        <row r="1145">
          <cell r="B1145">
            <v>37722</v>
          </cell>
          <cell r="C1145">
            <v>26.2</v>
          </cell>
          <cell r="D1145">
            <v>26.2</v>
          </cell>
        </row>
        <row r="1146">
          <cell r="B1146">
            <v>37723</v>
          </cell>
        </row>
        <row r="1147">
          <cell r="B1147">
            <v>37724</v>
          </cell>
        </row>
        <row r="1148">
          <cell r="B1148">
            <v>37725</v>
          </cell>
          <cell r="C1148">
            <v>26.2</v>
          </cell>
          <cell r="D1148">
            <v>26.2</v>
          </cell>
        </row>
        <row r="1149">
          <cell r="B1149">
            <v>37726</v>
          </cell>
          <cell r="C1149">
            <v>26.21</v>
          </cell>
          <cell r="D1149">
            <v>26.21</v>
          </cell>
        </row>
        <row r="1150">
          <cell r="B1150">
            <v>37727</v>
          </cell>
          <cell r="C1150">
            <v>26.27</v>
          </cell>
          <cell r="D1150">
            <v>26.27</v>
          </cell>
        </row>
        <row r="1151">
          <cell r="B1151">
            <v>37728</v>
          </cell>
          <cell r="C1151">
            <v>26.29</v>
          </cell>
          <cell r="D1151">
            <v>26.29</v>
          </cell>
        </row>
        <row r="1152">
          <cell r="B1152">
            <v>37729</v>
          </cell>
        </row>
        <row r="1153">
          <cell r="B1153">
            <v>37730</v>
          </cell>
        </row>
        <row r="1154">
          <cell r="B1154">
            <v>37731</v>
          </cell>
        </row>
        <row r="1155">
          <cell r="B1155">
            <v>37732</v>
          </cell>
        </row>
        <row r="1156">
          <cell r="B1156">
            <v>37733</v>
          </cell>
          <cell r="C1156">
            <v>26.28</v>
          </cell>
          <cell r="D1156">
            <v>26.28</v>
          </cell>
        </row>
        <row r="1157">
          <cell r="B1157">
            <v>37734</v>
          </cell>
          <cell r="C1157">
            <v>26.28</v>
          </cell>
          <cell r="D1157">
            <v>26.28</v>
          </cell>
        </row>
        <row r="1158">
          <cell r="B1158">
            <v>37735</v>
          </cell>
          <cell r="C1158">
            <v>26.25</v>
          </cell>
          <cell r="D1158">
            <v>26.25</v>
          </cell>
        </row>
        <row r="1159">
          <cell r="B1159">
            <v>37736</v>
          </cell>
          <cell r="C1159">
            <v>26.22</v>
          </cell>
          <cell r="D1159">
            <v>26.22</v>
          </cell>
        </row>
        <row r="1160">
          <cell r="B1160">
            <v>37737</v>
          </cell>
        </row>
        <row r="1161">
          <cell r="B1161">
            <v>37738</v>
          </cell>
        </row>
        <row r="1162">
          <cell r="B1162">
            <v>37739</v>
          </cell>
          <cell r="C1162">
            <v>26.23</v>
          </cell>
          <cell r="D1162">
            <v>26.23</v>
          </cell>
        </row>
        <row r="1163">
          <cell r="B1163">
            <v>37740</v>
          </cell>
          <cell r="C1163">
            <v>26.23</v>
          </cell>
          <cell r="D1163">
            <v>26.23</v>
          </cell>
        </row>
        <row r="1164">
          <cell r="B1164">
            <v>37741</v>
          </cell>
          <cell r="C1164">
            <v>26.28</v>
          </cell>
          <cell r="D1164">
            <v>26.28</v>
          </cell>
        </row>
        <row r="1165">
          <cell r="B1165">
            <v>37742</v>
          </cell>
        </row>
        <row r="1166">
          <cell r="B1166">
            <v>37743</v>
          </cell>
          <cell r="C1166">
            <v>26.29</v>
          </cell>
          <cell r="D1166">
            <v>26.29</v>
          </cell>
        </row>
        <row r="1167">
          <cell r="B1167">
            <v>37744</v>
          </cell>
        </row>
        <row r="1168">
          <cell r="B1168">
            <v>37745</v>
          </cell>
        </row>
        <row r="1169">
          <cell r="B1169">
            <v>37746</v>
          </cell>
          <cell r="C1169">
            <v>26.28</v>
          </cell>
          <cell r="D1169">
            <v>26.28</v>
          </cell>
        </row>
        <row r="1170">
          <cell r="B1170">
            <v>37747</v>
          </cell>
          <cell r="C1170">
            <v>26.25</v>
          </cell>
          <cell r="D1170">
            <v>26.25</v>
          </cell>
        </row>
        <row r="1171">
          <cell r="B1171">
            <v>37748</v>
          </cell>
          <cell r="C1171">
            <v>26.24</v>
          </cell>
          <cell r="D1171">
            <v>26.24</v>
          </cell>
        </row>
        <row r="1172">
          <cell r="B1172">
            <v>37749</v>
          </cell>
          <cell r="C1172">
            <v>26.23</v>
          </cell>
          <cell r="D1172">
            <v>26.23</v>
          </cell>
        </row>
        <row r="1173">
          <cell r="B1173">
            <v>37750</v>
          </cell>
          <cell r="C1173">
            <v>26.23</v>
          </cell>
          <cell r="D1173">
            <v>26.23</v>
          </cell>
        </row>
        <row r="1174">
          <cell r="B1174">
            <v>37751</v>
          </cell>
        </row>
        <row r="1175">
          <cell r="B1175">
            <v>37752</v>
          </cell>
        </row>
        <row r="1176">
          <cell r="B1176">
            <v>37753</v>
          </cell>
          <cell r="C1176">
            <v>26.22</v>
          </cell>
          <cell r="D1176">
            <v>26.22</v>
          </cell>
        </row>
        <row r="1177">
          <cell r="B1177">
            <v>37754</v>
          </cell>
          <cell r="C1177">
            <v>26.21</v>
          </cell>
          <cell r="D1177">
            <v>26.21</v>
          </cell>
        </row>
        <row r="1178">
          <cell r="B1178">
            <v>37755</v>
          </cell>
          <cell r="C1178">
            <v>26.23</v>
          </cell>
          <cell r="D1178">
            <v>26.23</v>
          </cell>
        </row>
        <row r="1179">
          <cell r="B1179">
            <v>37756</v>
          </cell>
          <cell r="C1179">
            <v>26.2</v>
          </cell>
          <cell r="D1179">
            <v>26.2</v>
          </cell>
        </row>
        <row r="1180">
          <cell r="B1180">
            <v>37757</v>
          </cell>
          <cell r="C1180">
            <v>26.25</v>
          </cell>
          <cell r="D1180">
            <v>26.25</v>
          </cell>
        </row>
        <row r="1181">
          <cell r="B1181">
            <v>37758</v>
          </cell>
        </row>
        <row r="1182">
          <cell r="B1182">
            <v>37759</v>
          </cell>
        </row>
        <row r="1183">
          <cell r="B1183">
            <v>37760</v>
          </cell>
          <cell r="C1183">
            <v>26.26</v>
          </cell>
          <cell r="D1183">
            <v>26.26</v>
          </cell>
        </row>
        <row r="1184">
          <cell r="B1184">
            <v>37761</v>
          </cell>
          <cell r="C1184">
            <v>26.24</v>
          </cell>
          <cell r="D1184">
            <v>26.24</v>
          </cell>
        </row>
        <row r="1185">
          <cell r="B1185">
            <v>37762</v>
          </cell>
          <cell r="C1185">
            <v>26.2</v>
          </cell>
          <cell r="D1185">
            <v>26.2</v>
          </cell>
        </row>
        <row r="1186">
          <cell r="B1186">
            <v>37763</v>
          </cell>
          <cell r="C1186">
            <v>26.18</v>
          </cell>
          <cell r="D1186">
            <v>26.18</v>
          </cell>
        </row>
        <row r="1187">
          <cell r="B1187">
            <v>37764</v>
          </cell>
          <cell r="C1187">
            <v>26.19</v>
          </cell>
          <cell r="D1187">
            <v>26.19</v>
          </cell>
        </row>
        <row r="1188">
          <cell r="B1188">
            <v>37765</v>
          </cell>
        </row>
        <row r="1189">
          <cell r="B1189">
            <v>37766</v>
          </cell>
        </row>
        <row r="1190">
          <cell r="B1190">
            <v>37767</v>
          </cell>
          <cell r="C1190">
            <v>26.19</v>
          </cell>
          <cell r="D1190">
            <v>26.19</v>
          </cell>
        </row>
        <row r="1191">
          <cell r="B1191">
            <v>37768</v>
          </cell>
          <cell r="C1191">
            <v>26.18</v>
          </cell>
          <cell r="D1191">
            <v>26.18</v>
          </cell>
        </row>
        <row r="1192">
          <cell r="B1192">
            <v>37769</v>
          </cell>
          <cell r="C1192">
            <v>26.17</v>
          </cell>
          <cell r="D1192">
            <v>26.17</v>
          </cell>
        </row>
        <row r="1193">
          <cell r="B1193">
            <v>37770</v>
          </cell>
          <cell r="C1193">
            <v>26.18</v>
          </cell>
          <cell r="D1193">
            <v>26.18</v>
          </cell>
        </row>
        <row r="1194">
          <cell r="B1194">
            <v>37771</v>
          </cell>
          <cell r="C1194">
            <v>26.18</v>
          </cell>
          <cell r="D1194">
            <v>26.18</v>
          </cell>
        </row>
        <row r="1195">
          <cell r="B1195">
            <v>37772</v>
          </cell>
        </row>
        <row r="1196">
          <cell r="B1196">
            <v>37773</v>
          </cell>
        </row>
        <row r="1197">
          <cell r="B1197">
            <v>37774</v>
          </cell>
          <cell r="C1197">
            <v>26.19</v>
          </cell>
          <cell r="D1197">
            <v>26.19</v>
          </cell>
        </row>
        <row r="1198">
          <cell r="B1198">
            <v>37775</v>
          </cell>
          <cell r="C1198">
            <v>26.2</v>
          </cell>
          <cell r="D1198">
            <v>26.2</v>
          </cell>
        </row>
        <row r="1199">
          <cell r="B1199">
            <v>37776</v>
          </cell>
          <cell r="C1199">
            <v>26.18</v>
          </cell>
          <cell r="D1199">
            <v>26.18</v>
          </cell>
        </row>
        <row r="1200">
          <cell r="B1200">
            <v>37777</v>
          </cell>
          <cell r="C1200">
            <v>26.19</v>
          </cell>
          <cell r="D1200">
            <v>26.19</v>
          </cell>
        </row>
        <row r="1201">
          <cell r="B1201">
            <v>37778</v>
          </cell>
          <cell r="C1201">
            <v>26.18</v>
          </cell>
          <cell r="D1201">
            <v>26.18</v>
          </cell>
        </row>
        <row r="1202">
          <cell r="B1202">
            <v>37779</v>
          </cell>
        </row>
        <row r="1203">
          <cell r="B1203">
            <v>37780</v>
          </cell>
        </row>
        <row r="1204">
          <cell r="B1204">
            <v>37781</v>
          </cell>
          <cell r="C1204">
            <v>26.18</v>
          </cell>
          <cell r="D1204">
            <v>26.18</v>
          </cell>
        </row>
        <row r="1205">
          <cell r="B1205">
            <v>37782</v>
          </cell>
          <cell r="C1205">
            <v>26.18</v>
          </cell>
          <cell r="D1205">
            <v>26.18</v>
          </cell>
        </row>
        <row r="1206">
          <cell r="B1206">
            <v>37783</v>
          </cell>
          <cell r="C1206">
            <v>26.17</v>
          </cell>
          <cell r="D1206">
            <v>26.17</v>
          </cell>
        </row>
        <row r="1207">
          <cell r="B1207">
            <v>37784</v>
          </cell>
          <cell r="C1207">
            <v>26.16</v>
          </cell>
          <cell r="D1207">
            <v>26.16</v>
          </cell>
        </row>
        <row r="1208">
          <cell r="B1208">
            <v>37785</v>
          </cell>
          <cell r="C1208">
            <v>26.16</v>
          </cell>
          <cell r="D1208">
            <v>26.16</v>
          </cell>
        </row>
        <row r="1209">
          <cell r="B1209">
            <v>37786</v>
          </cell>
        </row>
        <row r="1210">
          <cell r="B1210">
            <v>37787</v>
          </cell>
        </row>
        <row r="1211">
          <cell r="B1211">
            <v>37788</v>
          </cell>
          <cell r="C1211">
            <v>26.16</v>
          </cell>
          <cell r="D1211">
            <v>26.16</v>
          </cell>
        </row>
        <row r="1212">
          <cell r="B1212">
            <v>37789</v>
          </cell>
          <cell r="C1212">
            <v>26.16</v>
          </cell>
          <cell r="D1212">
            <v>26.16</v>
          </cell>
        </row>
        <row r="1213">
          <cell r="B1213">
            <v>37790</v>
          </cell>
          <cell r="C1213">
            <v>26.14</v>
          </cell>
          <cell r="D1213">
            <v>26.14</v>
          </cell>
        </row>
        <row r="1214">
          <cell r="B1214">
            <v>37791</v>
          </cell>
        </row>
        <row r="1215">
          <cell r="B1215">
            <v>37792</v>
          </cell>
          <cell r="C1215">
            <v>25.66</v>
          </cell>
          <cell r="D1215">
            <v>25.66</v>
          </cell>
        </row>
        <row r="1216">
          <cell r="B1216">
            <v>37793</v>
          </cell>
        </row>
        <row r="1217">
          <cell r="B1217">
            <v>37794</v>
          </cell>
        </row>
        <row r="1218">
          <cell r="B1218">
            <v>37795</v>
          </cell>
          <cell r="C1218">
            <v>25.65</v>
          </cell>
          <cell r="D1218">
            <v>25.65</v>
          </cell>
        </row>
        <row r="1219">
          <cell r="B1219">
            <v>37796</v>
          </cell>
          <cell r="C1219">
            <v>25.66</v>
          </cell>
          <cell r="D1219">
            <v>25.66</v>
          </cell>
        </row>
        <row r="1220">
          <cell r="B1220">
            <v>37797</v>
          </cell>
          <cell r="C1220">
            <v>25.66</v>
          </cell>
          <cell r="D1220">
            <v>25.66</v>
          </cell>
        </row>
        <row r="1221">
          <cell r="B1221">
            <v>37798</v>
          </cell>
          <cell r="C1221">
            <v>25.66</v>
          </cell>
          <cell r="D1221">
            <v>25.66</v>
          </cell>
        </row>
        <row r="1222">
          <cell r="B1222">
            <v>37799</v>
          </cell>
          <cell r="C1222">
            <v>25.67</v>
          </cell>
          <cell r="D1222">
            <v>25.67</v>
          </cell>
        </row>
        <row r="1223">
          <cell r="B1223">
            <v>37800</v>
          </cell>
        </row>
        <row r="1224">
          <cell r="B1224">
            <v>37801</v>
          </cell>
        </row>
        <row r="1225">
          <cell r="B1225">
            <v>37802</v>
          </cell>
          <cell r="C1225">
            <v>25.68</v>
          </cell>
          <cell r="D1225">
            <v>25.68</v>
          </cell>
        </row>
        <row r="1226">
          <cell r="B1226">
            <v>37803</v>
          </cell>
          <cell r="C1226">
            <v>25.65</v>
          </cell>
          <cell r="D1226">
            <v>25.65</v>
          </cell>
        </row>
        <row r="1227">
          <cell r="B1227">
            <v>37804</v>
          </cell>
          <cell r="C1227">
            <v>25.65</v>
          </cell>
          <cell r="D1227">
            <v>25.65</v>
          </cell>
        </row>
        <row r="1228">
          <cell r="B1228">
            <v>37805</v>
          </cell>
          <cell r="C1228">
            <v>25.64</v>
          </cell>
          <cell r="D1228">
            <v>25.64</v>
          </cell>
        </row>
        <row r="1229">
          <cell r="B1229">
            <v>37806</v>
          </cell>
          <cell r="C1229">
            <v>25.63</v>
          </cell>
          <cell r="D1229">
            <v>25.63</v>
          </cell>
        </row>
        <row r="1230">
          <cell r="B1230">
            <v>37807</v>
          </cell>
        </row>
        <row r="1231">
          <cell r="B1231">
            <v>37808</v>
          </cell>
        </row>
        <row r="1232">
          <cell r="B1232">
            <v>37809</v>
          </cell>
          <cell r="C1232">
            <v>25.62</v>
          </cell>
          <cell r="D1232">
            <v>25.62</v>
          </cell>
        </row>
        <row r="1233">
          <cell r="B1233">
            <v>37810</v>
          </cell>
          <cell r="C1233">
            <v>25.63</v>
          </cell>
          <cell r="D1233">
            <v>25.63</v>
          </cell>
        </row>
        <row r="1234">
          <cell r="B1234">
            <v>37811</v>
          </cell>
          <cell r="C1234">
            <v>25.63</v>
          </cell>
          <cell r="D1234">
            <v>25.63</v>
          </cell>
        </row>
        <row r="1235">
          <cell r="B1235">
            <v>37812</v>
          </cell>
          <cell r="C1235">
            <v>25.61</v>
          </cell>
          <cell r="D1235">
            <v>25.61</v>
          </cell>
        </row>
        <row r="1236">
          <cell r="B1236">
            <v>37813</v>
          </cell>
          <cell r="C1236">
            <v>25.61</v>
          </cell>
          <cell r="D1236">
            <v>25.61</v>
          </cell>
        </row>
        <row r="1237">
          <cell r="B1237">
            <v>37814</v>
          </cell>
        </row>
        <row r="1238">
          <cell r="B1238">
            <v>37815</v>
          </cell>
        </row>
        <row r="1239">
          <cell r="B1239">
            <v>37816</v>
          </cell>
          <cell r="C1239">
            <v>25.62</v>
          </cell>
          <cell r="D1239">
            <v>25.62</v>
          </cell>
        </row>
        <row r="1240">
          <cell r="B1240">
            <v>37817</v>
          </cell>
          <cell r="C1240">
            <v>25.63</v>
          </cell>
          <cell r="D1240">
            <v>25.63</v>
          </cell>
        </row>
        <row r="1241">
          <cell r="B1241">
            <v>37818</v>
          </cell>
          <cell r="C1241">
            <v>25.62</v>
          </cell>
          <cell r="D1241">
            <v>25.62</v>
          </cell>
        </row>
        <row r="1242">
          <cell r="B1242">
            <v>37819</v>
          </cell>
          <cell r="C1242">
            <v>25.6</v>
          </cell>
          <cell r="D1242">
            <v>25.6</v>
          </cell>
        </row>
        <row r="1243">
          <cell r="B1243">
            <v>37820</v>
          </cell>
          <cell r="C1243">
            <v>25.63</v>
          </cell>
          <cell r="D1243">
            <v>25.63</v>
          </cell>
        </row>
        <row r="1244">
          <cell r="B1244">
            <v>37821</v>
          </cell>
        </row>
        <row r="1245">
          <cell r="B1245">
            <v>37822</v>
          </cell>
        </row>
        <row r="1246">
          <cell r="B1246">
            <v>37823</v>
          </cell>
          <cell r="C1246">
            <v>25.6</v>
          </cell>
          <cell r="D1246">
            <v>25.6</v>
          </cell>
        </row>
        <row r="1247">
          <cell r="B1247">
            <v>37824</v>
          </cell>
          <cell r="C1247">
            <v>25.58</v>
          </cell>
          <cell r="D1247">
            <v>25.58</v>
          </cell>
        </row>
        <row r="1248">
          <cell r="B1248">
            <v>37825</v>
          </cell>
          <cell r="C1248">
            <v>25.56</v>
          </cell>
          <cell r="D1248">
            <v>25.56</v>
          </cell>
        </row>
        <row r="1249">
          <cell r="B1249">
            <v>37826</v>
          </cell>
          <cell r="C1249">
            <v>24.18</v>
          </cell>
          <cell r="D1249">
            <v>24.18</v>
          </cell>
        </row>
        <row r="1250">
          <cell r="B1250">
            <v>37827</v>
          </cell>
          <cell r="C1250">
            <v>24.19</v>
          </cell>
          <cell r="D1250">
            <v>24.19</v>
          </cell>
        </row>
        <row r="1251">
          <cell r="B1251">
            <v>37828</v>
          </cell>
        </row>
        <row r="1252">
          <cell r="B1252">
            <v>37829</v>
          </cell>
        </row>
        <row r="1253">
          <cell r="B1253">
            <v>37830</v>
          </cell>
          <cell r="C1253">
            <v>24.18</v>
          </cell>
          <cell r="D1253">
            <v>24.18</v>
          </cell>
        </row>
        <row r="1254">
          <cell r="B1254">
            <v>37831</v>
          </cell>
          <cell r="C1254">
            <v>24.18</v>
          </cell>
          <cell r="D1254">
            <v>24.18</v>
          </cell>
        </row>
        <row r="1255">
          <cell r="B1255">
            <v>37832</v>
          </cell>
          <cell r="C1255">
            <v>24.19</v>
          </cell>
          <cell r="D1255">
            <v>24.19</v>
          </cell>
        </row>
        <row r="1256">
          <cell r="B1256">
            <v>37833</v>
          </cell>
          <cell r="C1256">
            <v>24.21</v>
          </cell>
          <cell r="D1256">
            <v>24.21</v>
          </cell>
        </row>
        <row r="1257">
          <cell r="B1257">
            <v>37834</v>
          </cell>
          <cell r="C1257">
            <v>24.21</v>
          </cell>
          <cell r="D1257">
            <v>24.21</v>
          </cell>
        </row>
        <row r="1258">
          <cell r="B1258">
            <v>37835</v>
          </cell>
        </row>
        <row r="1259">
          <cell r="B1259">
            <v>37836</v>
          </cell>
        </row>
        <row r="1260">
          <cell r="B1260">
            <v>37837</v>
          </cell>
          <cell r="C1260">
            <v>24.24</v>
          </cell>
          <cell r="D1260">
            <v>24.24</v>
          </cell>
        </row>
        <row r="1261">
          <cell r="B1261">
            <v>37838</v>
          </cell>
          <cell r="C1261">
            <v>24.24</v>
          </cell>
          <cell r="D1261">
            <v>24.24</v>
          </cell>
        </row>
        <row r="1262">
          <cell r="B1262">
            <v>37839</v>
          </cell>
          <cell r="C1262">
            <v>24.24</v>
          </cell>
          <cell r="D1262">
            <v>24.24</v>
          </cell>
        </row>
        <row r="1263">
          <cell r="B1263">
            <v>37840</v>
          </cell>
          <cell r="C1263">
            <v>24.22</v>
          </cell>
          <cell r="D1263">
            <v>24.22</v>
          </cell>
        </row>
        <row r="1264">
          <cell r="B1264">
            <v>37841</v>
          </cell>
          <cell r="C1264">
            <v>24.24</v>
          </cell>
          <cell r="D1264">
            <v>24.24</v>
          </cell>
        </row>
        <row r="1265">
          <cell r="B1265">
            <v>37842</v>
          </cell>
        </row>
        <row r="1266">
          <cell r="B1266">
            <v>37843</v>
          </cell>
        </row>
        <row r="1267">
          <cell r="B1267">
            <v>37844</v>
          </cell>
          <cell r="C1267">
            <v>24.25</v>
          </cell>
          <cell r="D1267">
            <v>24.25</v>
          </cell>
        </row>
        <row r="1268">
          <cell r="B1268">
            <v>37845</v>
          </cell>
          <cell r="C1268">
            <v>24.25</v>
          </cell>
          <cell r="D1268">
            <v>24.25</v>
          </cell>
        </row>
        <row r="1269">
          <cell r="B1269">
            <v>37846</v>
          </cell>
          <cell r="C1269">
            <v>24.23</v>
          </cell>
          <cell r="D1269">
            <v>24.23</v>
          </cell>
        </row>
        <row r="1270">
          <cell r="B1270">
            <v>37847</v>
          </cell>
          <cell r="C1270">
            <v>24.2</v>
          </cell>
          <cell r="D1270">
            <v>24.2</v>
          </cell>
        </row>
        <row r="1271">
          <cell r="B1271">
            <v>37848</v>
          </cell>
          <cell r="C1271">
            <v>24.2</v>
          </cell>
          <cell r="D1271">
            <v>24.2</v>
          </cell>
        </row>
        <row r="1272">
          <cell r="B1272">
            <v>37849</v>
          </cell>
        </row>
        <row r="1273">
          <cell r="B1273">
            <v>37850</v>
          </cell>
        </row>
        <row r="1274">
          <cell r="B1274">
            <v>37851</v>
          </cell>
          <cell r="C1274">
            <v>24.21</v>
          </cell>
          <cell r="D1274">
            <v>24.21</v>
          </cell>
        </row>
        <row r="1275">
          <cell r="B1275">
            <v>37852</v>
          </cell>
          <cell r="C1275">
            <v>24.2</v>
          </cell>
          <cell r="D1275">
            <v>24.2</v>
          </cell>
        </row>
        <row r="1276">
          <cell r="B1276">
            <v>37853</v>
          </cell>
          <cell r="C1276">
            <v>23.87</v>
          </cell>
          <cell r="D1276">
            <v>23.87</v>
          </cell>
        </row>
        <row r="1277">
          <cell r="B1277">
            <v>37854</v>
          </cell>
          <cell r="C1277">
            <v>21.71</v>
          </cell>
          <cell r="D1277">
            <v>21.71</v>
          </cell>
        </row>
        <row r="1278">
          <cell r="B1278">
            <v>37855</v>
          </cell>
          <cell r="C1278">
            <v>21.68</v>
          </cell>
          <cell r="D1278">
            <v>21.68</v>
          </cell>
        </row>
        <row r="1279">
          <cell r="B1279">
            <v>37856</v>
          </cell>
        </row>
        <row r="1280">
          <cell r="B1280">
            <v>37857</v>
          </cell>
        </row>
        <row r="1281">
          <cell r="B1281">
            <v>37858</v>
          </cell>
          <cell r="C1281">
            <v>21.67</v>
          </cell>
          <cell r="D1281">
            <v>21.67</v>
          </cell>
        </row>
        <row r="1282">
          <cell r="B1282">
            <v>37859</v>
          </cell>
          <cell r="C1282">
            <v>21.66</v>
          </cell>
          <cell r="D1282">
            <v>21.66</v>
          </cell>
        </row>
        <row r="1283">
          <cell r="B1283">
            <v>37860</v>
          </cell>
          <cell r="C1283">
            <v>21.69</v>
          </cell>
          <cell r="D1283">
            <v>21.69</v>
          </cell>
        </row>
        <row r="1284">
          <cell r="B1284">
            <v>37861</v>
          </cell>
          <cell r="C1284">
            <v>21.7</v>
          </cell>
          <cell r="D1284">
            <v>21.7</v>
          </cell>
        </row>
        <row r="1285">
          <cell r="B1285">
            <v>37862</v>
          </cell>
          <cell r="C1285">
            <v>21.69</v>
          </cell>
          <cell r="D1285">
            <v>21.69</v>
          </cell>
        </row>
        <row r="1286">
          <cell r="B1286">
            <v>37863</v>
          </cell>
        </row>
        <row r="1287">
          <cell r="B1287">
            <v>37864</v>
          </cell>
        </row>
        <row r="1288">
          <cell r="B1288">
            <v>37865</v>
          </cell>
          <cell r="C1288">
            <v>21.69</v>
          </cell>
          <cell r="D1288">
            <v>21.69</v>
          </cell>
        </row>
        <row r="1289">
          <cell r="B1289">
            <v>37866</v>
          </cell>
          <cell r="C1289">
            <v>21.69</v>
          </cell>
          <cell r="D1289">
            <v>21.69</v>
          </cell>
        </row>
        <row r="1290">
          <cell r="B1290">
            <v>37867</v>
          </cell>
          <cell r="C1290">
            <v>21.7</v>
          </cell>
          <cell r="D1290">
            <v>21.7</v>
          </cell>
        </row>
        <row r="1291">
          <cell r="B1291">
            <v>37868</v>
          </cell>
          <cell r="C1291">
            <v>21.7</v>
          </cell>
          <cell r="D1291">
            <v>21.7</v>
          </cell>
        </row>
        <row r="1292">
          <cell r="B1292">
            <v>37869</v>
          </cell>
          <cell r="C1292">
            <v>21.71</v>
          </cell>
          <cell r="D1292">
            <v>21.71</v>
          </cell>
        </row>
        <row r="1293">
          <cell r="B1293">
            <v>37870</v>
          </cell>
        </row>
        <row r="1294">
          <cell r="B1294">
            <v>37871</v>
          </cell>
        </row>
        <row r="1295">
          <cell r="B1295">
            <v>37872</v>
          </cell>
          <cell r="C1295">
            <v>21.71</v>
          </cell>
          <cell r="D1295">
            <v>21.71</v>
          </cell>
        </row>
        <row r="1296">
          <cell r="B1296">
            <v>37873</v>
          </cell>
          <cell r="C1296">
            <v>21.72</v>
          </cell>
          <cell r="D1296">
            <v>21.72</v>
          </cell>
        </row>
        <row r="1297">
          <cell r="B1297">
            <v>37874</v>
          </cell>
          <cell r="C1297">
            <v>21.72</v>
          </cell>
          <cell r="D1297">
            <v>21.72</v>
          </cell>
        </row>
        <row r="1298">
          <cell r="B1298">
            <v>37875</v>
          </cell>
          <cell r="C1298">
            <v>21.72</v>
          </cell>
          <cell r="D1298">
            <v>21.72</v>
          </cell>
        </row>
        <row r="1299">
          <cell r="B1299">
            <v>37876</v>
          </cell>
          <cell r="C1299">
            <v>21.73</v>
          </cell>
          <cell r="D1299">
            <v>21.73</v>
          </cell>
        </row>
        <row r="1300">
          <cell r="B1300">
            <v>37877</v>
          </cell>
        </row>
        <row r="1301">
          <cell r="B1301">
            <v>37878</v>
          </cell>
        </row>
        <row r="1302">
          <cell r="B1302">
            <v>37879</v>
          </cell>
          <cell r="C1302">
            <v>21.71</v>
          </cell>
          <cell r="D1302">
            <v>21.71</v>
          </cell>
        </row>
        <row r="1303">
          <cell r="B1303">
            <v>37880</v>
          </cell>
          <cell r="C1303">
            <v>21.67</v>
          </cell>
          <cell r="D1303">
            <v>21.67</v>
          </cell>
        </row>
        <row r="1304">
          <cell r="B1304">
            <v>37881</v>
          </cell>
          <cell r="C1304">
            <v>21.59</v>
          </cell>
          <cell r="D1304">
            <v>21.59</v>
          </cell>
        </row>
        <row r="1305">
          <cell r="B1305">
            <v>37882</v>
          </cell>
          <cell r="C1305">
            <v>19.690000000000001</v>
          </cell>
          <cell r="D1305">
            <v>19.690000000000001</v>
          </cell>
        </row>
        <row r="1306">
          <cell r="B1306">
            <v>37883</v>
          </cell>
          <cell r="C1306">
            <v>19.68</v>
          </cell>
          <cell r="D1306">
            <v>19.68</v>
          </cell>
        </row>
        <row r="1307">
          <cell r="B1307">
            <v>37884</v>
          </cell>
        </row>
        <row r="1308">
          <cell r="B1308">
            <v>37885</v>
          </cell>
        </row>
        <row r="1309">
          <cell r="B1309">
            <v>37886</v>
          </cell>
          <cell r="C1309">
            <v>19.7</v>
          </cell>
          <cell r="D1309">
            <v>19.7</v>
          </cell>
        </row>
        <row r="1310">
          <cell r="B1310">
            <v>37887</v>
          </cell>
          <cell r="C1310">
            <v>19.72</v>
          </cell>
          <cell r="D1310">
            <v>19.72</v>
          </cell>
        </row>
        <row r="1311">
          <cell r="B1311">
            <v>37888</v>
          </cell>
          <cell r="C1311">
            <v>19.72</v>
          </cell>
          <cell r="D1311">
            <v>19.72</v>
          </cell>
        </row>
        <row r="1312">
          <cell r="B1312">
            <v>37889</v>
          </cell>
          <cell r="C1312">
            <v>19.71</v>
          </cell>
          <cell r="D1312">
            <v>19.71</v>
          </cell>
        </row>
        <row r="1313">
          <cell r="B1313">
            <v>37890</v>
          </cell>
          <cell r="C1313">
            <v>19.71</v>
          </cell>
          <cell r="D1313">
            <v>19.71</v>
          </cell>
        </row>
        <row r="1314">
          <cell r="B1314">
            <v>37891</v>
          </cell>
        </row>
        <row r="1315">
          <cell r="B1315">
            <v>37892</v>
          </cell>
        </row>
        <row r="1316">
          <cell r="B1316">
            <v>37893</v>
          </cell>
          <cell r="C1316">
            <v>19.71</v>
          </cell>
          <cell r="D1316">
            <v>19.71</v>
          </cell>
        </row>
        <row r="1317">
          <cell r="B1317">
            <v>37894</v>
          </cell>
          <cell r="C1317">
            <v>19.71</v>
          </cell>
          <cell r="D1317">
            <v>19.71</v>
          </cell>
        </row>
        <row r="1318">
          <cell r="B1318">
            <v>37895</v>
          </cell>
          <cell r="C1318">
            <v>19.72</v>
          </cell>
          <cell r="D1318">
            <v>19.72</v>
          </cell>
        </row>
        <row r="1319">
          <cell r="B1319">
            <v>37896</v>
          </cell>
          <cell r="C1319">
            <v>19.73</v>
          </cell>
          <cell r="D1319">
            <v>19.73</v>
          </cell>
        </row>
        <row r="1320">
          <cell r="B1320">
            <v>37897</v>
          </cell>
          <cell r="C1320">
            <v>19.73</v>
          </cell>
          <cell r="D1320">
            <v>19.73</v>
          </cell>
        </row>
        <row r="1321">
          <cell r="B1321">
            <v>37898</v>
          </cell>
        </row>
        <row r="1322">
          <cell r="B1322">
            <v>37899</v>
          </cell>
        </row>
        <row r="1323">
          <cell r="B1323">
            <v>37900</v>
          </cell>
          <cell r="C1323">
            <v>19.72</v>
          </cell>
          <cell r="D1323">
            <v>19.72</v>
          </cell>
        </row>
        <row r="1324">
          <cell r="B1324">
            <v>37901</v>
          </cell>
          <cell r="C1324">
            <v>19.72</v>
          </cell>
          <cell r="D1324">
            <v>19.72</v>
          </cell>
        </row>
        <row r="1325">
          <cell r="B1325">
            <v>37902</v>
          </cell>
          <cell r="C1325">
            <v>19.72</v>
          </cell>
          <cell r="D1325">
            <v>19.72</v>
          </cell>
        </row>
        <row r="1326">
          <cell r="B1326">
            <v>37903</v>
          </cell>
          <cell r="C1326">
            <v>19.71</v>
          </cell>
          <cell r="D1326">
            <v>19.71</v>
          </cell>
        </row>
        <row r="1327">
          <cell r="B1327">
            <v>37904</v>
          </cell>
          <cell r="C1327">
            <v>19.73</v>
          </cell>
          <cell r="D1327">
            <v>19.73</v>
          </cell>
        </row>
        <row r="1328">
          <cell r="B1328">
            <v>37905</v>
          </cell>
        </row>
        <row r="1329">
          <cell r="B1329">
            <v>37906</v>
          </cell>
        </row>
        <row r="1330">
          <cell r="B1330">
            <v>37907</v>
          </cell>
          <cell r="C1330">
            <v>19.739999999999998</v>
          </cell>
          <cell r="D1330">
            <v>19.739999999999998</v>
          </cell>
        </row>
        <row r="1331">
          <cell r="B1331">
            <v>37908</v>
          </cell>
          <cell r="C1331">
            <v>19.739999999999998</v>
          </cell>
          <cell r="D1331">
            <v>19.739999999999998</v>
          </cell>
        </row>
        <row r="1332">
          <cell r="B1332">
            <v>37909</v>
          </cell>
          <cell r="C1332">
            <v>19.739999999999998</v>
          </cell>
          <cell r="D1332">
            <v>19.739999999999998</v>
          </cell>
        </row>
        <row r="1333">
          <cell r="B1333">
            <v>37910</v>
          </cell>
          <cell r="C1333">
            <v>19.75</v>
          </cell>
          <cell r="D1333">
            <v>19.75</v>
          </cell>
        </row>
        <row r="1334">
          <cell r="B1334">
            <v>37911</v>
          </cell>
          <cell r="C1334">
            <v>19.760000000000002</v>
          </cell>
          <cell r="D1334">
            <v>19.760000000000002</v>
          </cell>
        </row>
        <row r="1335">
          <cell r="B1335">
            <v>37912</v>
          </cell>
        </row>
        <row r="1336">
          <cell r="B1336">
            <v>37913</v>
          </cell>
        </row>
        <row r="1337">
          <cell r="B1337">
            <v>37914</v>
          </cell>
          <cell r="C1337">
            <v>19.75</v>
          </cell>
          <cell r="D1337">
            <v>19.75</v>
          </cell>
        </row>
        <row r="1338">
          <cell r="B1338">
            <v>37915</v>
          </cell>
          <cell r="C1338">
            <v>19.73</v>
          </cell>
          <cell r="D1338">
            <v>19.73</v>
          </cell>
        </row>
        <row r="1339">
          <cell r="B1339">
            <v>37916</v>
          </cell>
          <cell r="C1339">
            <v>19.690000000000001</v>
          </cell>
          <cell r="D1339">
            <v>19.690000000000001</v>
          </cell>
        </row>
        <row r="1340">
          <cell r="B1340">
            <v>37917</v>
          </cell>
          <cell r="C1340">
            <v>18.72</v>
          </cell>
          <cell r="D1340">
            <v>18.72</v>
          </cell>
        </row>
        <row r="1341">
          <cell r="B1341">
            <v>37918</v>
          </cell>
          <cell r="C1341">
            <v>18.7</v>
          </cell>
          <cell r="D1341">
            <v>18.7</v>
          </cell>
        </row>
        <row r="1342">
          <cell r="B1342">
            <v>37919</v>
          </cell>
        </row>
        <row r="1343">
          <cell r="B1343">
            <v>37920</v>
          </cell>
        </row>
        <row r="1344">
          <cell r="B1344">
            <v>37921</v>
          </cell>
          <cell r="C1344">
            <v>18.7</v>
          </cell>
          <cell r="D1344">
            <v>18.7</v>
          </cell>
        </row>
        <row r="1345">
          <cell r="B1345">
            <v>37922</v>
          </cell>
          <cell r="C1345">
            <v>18.7</v>
          </cell>
          <cell r="D1345">
            <v>18.7</v>
          </cell>
        </row>
        <row r="1346">
          <cell r="B1346">
            <v>37923</v>
          </cell>
          <cell r="C1346">
            <v>18.739999999999998</v>
          </cell>
          <cell r="D1346">
            <v>18.739999999999998</v>
          </cell>
        </row>
        <row r="1347">
          <cell r="B1347">
            <v>37924</v>
          </cell>
          <cell r="C1347">
            <v>18.739999999999998</v>
          </cell>
          <cell r="D1347">
            <v>18.739999999999998</v>
          </cell>
        </row>
        <row r="1348">
          <cell r="B1348">
            <v>37925</v>
          </cell>
          <cell r="C1348">
            <v>18.75</v>
          </cell>
          <cell r="D1348">
            <v>18.75</v>
          </cell>
        </row>
        <row r="1349">
          <cell r="B1349">
            <v>37926</v>
          </cell>
        </row>
        <row r="1350">
          <cell r="B1350">
            <v>37927</v>
          </cell>
        </row>
        <row r="1351">
          <cell r="B1351">
            <v>37928</v>
          </cell>
          <cell r="C1351">
            <v>18.739999999999998</v>
          </cell>
          <cell r="D1351">
            <v>18.739999999999998</v>
          </cell>
        </row>
        <row r="1352">
          <cell r="B1352">
            <v>37929</v>
          </cell>
          <cell r="C1352">
            <v>18.75</v>
          </cell>
          <cell r="D1352">
            <v>18.75</v>
          </cell>
        </row>
        <row r="1353">
          <cell r="B1353">
            <v>37930</v>
          </cell>
          <cell r="C1353">
            <v>18.760000000000002</v>
          </cell>
          <cell r="D1353">
            <v>18.760000000000002</v>
          </cell>
        </row>
        <row r="1354">
          <cell r="B1354">
            <v>37931</v>
          </cell>
          <cell r="C1354">
            <v>18.760000000000002</v>
          </cell>
          <cell r="D1354">
            <v>18.760000000000002</v>
          </cell>
        </row>
        <row r="1355">
          <cell r="B1355">
            <v>37932</v>
          </cell>
          <cell r="C1355">
            <v>18.75</v>
          </cell>
          <cell r="D1355">
            <v>18.75</v>
          </cell>
        </row>
        <row r="1356">
          <cell r="B1356">
            <v>37933</v>
          </cell>
        </row>
        <row r="1357">
          <cell r="B1357">
            <v>37934</v>
          </cell>
        </row>
        <row r="1358">
          <cell r="B1358">
            <v>37935</v>
          </cell>
          <cell r="C1358">
            <v>18.75</v>
          </cell>
          <cell r="D1358">
            <v>18.75</v>
          </cell>
        </row>
        <row r="1359">
          <cell r="B1359">
            <v>37936</v>
          </cell>
          <cell r="C1359">
            <v>18.75</v>
          </cell>
          <cell r="D1359">
            <v>18.75</v>
          </cell>
        </row>
        <row r="1360">
          <cell r="B1360">
            <v>37937</v>
          </cell>
          <cell r="C1360">
            <v>18.760000000000002</v>
          </cell>
          <cell r="D1360">
            <v>18.760000000000002</v>
          </cell>
        </row>
        <row r="1361">
          <cell r="B1361">
            <v>37938</v>
          </cell>
          <cell r="C1361">
            <v>18.760000000000002</v>
          </cell>
          <cell r="D1361">
            <v>18.760000000000002</v>
          </cell>
        </row>
        <row r="1362">
          <cell r="B1362">
            <v>37939</v>
          </cell>
          <cell r="C1362">
            <v>18.760000000000002</v>
          </cell>
          <cell r="D1362">
            <v>18.760000000000002</v>
          </cell>
        </row>
        <row r="1363">
          <cell r="B1363">
            <v>37940</v>
          </cell>
        </row>
        <row r="1364">
          <cell r="B1364">
            <v>37941</v>
          </cell>
        </row>
        <row r="1365">
          <cell r="B1365">
            <v>37942</v>
          </cell>
          <cell r="C1365">
            <v>18.760000000000002</v>
          </cell>
          <cell r="D1365">
            <v>18.760000000000002</v>
          </cell>
        </row>
        <row r="1366">
          <cell r="B1366">
            <v>37943</v>
          </cell>
          <cell r="C1366">
            <v>18.75</v>
          </cell>
          <cell r="D1366">
            <v>18.75</v>
          </cell>
        </row>
        <row r="1367">
          <cell r="B1367">
            <v>37944</v>
          </cell>
          <cell r="C1367">
            <v>18.73</v>
          </cell>
          <cell r="D1367">
            <v>18.73</v>
          </cell>
        </row>
        <row r="1368">
          <cell r="B1368">
            <v>37945</v>
          </cell>
          <cell r="C1368">
            <v>17.29</v>
          </cell>
          <cell r="D1368">
            <v>17.29</v>
          </cell>
        </row>
        <row r="1369">
          <cell r="B1369">
            <v>37946</v>
          </cell>
          <cell r="C1369">
            <v>17.28</v>
          </cell>
          <cell r="D1369">
            <v>17.28</v>
          </cell>
        </row>
        <row r="1370">
          <cell r="B1370">
            <v>37947</v>
          </cell>
        </row>
        <row r="1371">
          <cell r="B1371">
            <v>37948</v>
          </cell>
        </row>
        <row r="1372">
          <cell r="B1372">
            <v>37949</v>
          </cell>
          <cell r="C1372">
            <v>17.29</v>
          </cell>
          <cell r="D1372">
            <v>17.29</v>
          </cell>
        </row>
        <row r="1373">
          <cell r="B1373">
            <v>37950</v>
          </cell>
          <cell r="C1373">
            <v>17.27</v>
          </cell>
          <cell r="D1373">
            <v>17.27</v>
          </cell>
        </row>
        <row r="1374">
          <cell r="B1374">
            <v>37951</v>
          </cell>
          <cell r="C1374">
            <v>17.27</v>
          </cell>
          <cell r="D1374">
            <v>17.27</v>
          </cell>
        </row>
        <row r="1375">
          <cell r="B1375">
            <v>37952</v>
          </cell>
          <cell r="C1375">
            <v>17.260000000000002</v>
          </cell>
          <cell r="D1375">
            <v>17.260000000000002</v>
          </cell>
        </row>
        <row r="1376">
          <cell r="B1376">
            <v>37953</v>
          </cell>
          <cell r="C1376">
            <v>17.25</v>
          </cell>
          <cell r="D1376">
            <v>17.25</v>
          </cell>
        </row>
        <row r="1377">
          <cell r="B1377">
            <v>37954</v>
          </cell>
        </row>
        <row r="1378">
          <cell r="B1378">
            <v>37955</v>
          </cell>
        </row>
        <row r="1379">
          <cell r="B1379">
            <v>37956</v>
          </cell>
          <cell r="C1379">
            <v>17.23</v>
          </cell>
          <cell r="D1379">
            <v>17.23</v>
          </cell>
        </row>
        <row r="1380">
          <cell r="B1380">
            <v>37957</v>
          </cell>
          <cell r="C1380">
            <v>17.21</v>
          </cell>
          <cell r="D1380">
            <v>17.21</v>
          </cell>
        </row>
        <row r="1381">
          <cell r="B1381">
            <v>37958</v>
          </cell>
          <cell r="C1381">
            <v>17.22</v>
          </cell>
          <cell r="D1381">
            <v>17.22</v>
          </cell>
        </row>
        <row r="1382">
          <cell r="B1382">
            <v>37959</v>
          </cell>
          <cell r="C1382">
            <v>17.22</v>
          </cell>
          <cell r="D1382">
            <v>17.22</v>
          </cell>
        </row>
        <row r="1383">
          <cell r="B1383">
            <v>37960</v>
          </cell>
          <cell r="C1383">
            <v>17.22</v>
          </cell>
          <cell r="D1383">
            <v>17.22</v>
          </cell>
        </row>
        <row r="1384">
          <cell r="B1384">
            <v>37961</v>
          </cell>
        </row>
        <row r="1385">
          <cell r="B1385">
            <v>37962</v>
          </cell>
        </row>
        <row r="1386">
          <cell r="B1386">
            <v>37963</v>
          </cell>
          <cell r="C1386">
            <v>17.23</v>
          </cell>
          <cell r="D1386">
            <v>17.23</v>
          </cell>
        </row>
        <row r="1387">
          <cell r="B1387">
            <v>37964</v>
          </cell>
          <cell r="C1387">
            <v>17.22</v>
          </cell>
          <cell r="D1387">
            <v>17.22</v>
          </cell>
        </row>
        <row r="1388">
          <cell r="B1388">
            <v>37965</v>
          </cell>
          <cell r="C1388">
            <v>17.23</v>
          </cell>
          <cell r="D1388">
            <v>17.23</v>
          </cell>
        </row>
        <row r="1389">
          <cell r="B1389">
            <v>37966</v>
          </cell>
          <cell r="C1389">
            <v>17.21</v>
          </cell>
          <cell r="D1389">
            <v>17.21</v>
          </cell>
        </row>
        <row r="1390">
          <cell r="B1390">
            <v>37967</v>
          </cell>
          <cell r="C1390">
            <v>17.2</v>
          </cell>
          <cell r="D1390">
            <v>17.2</v>
          </cell>
        </row>
        <row r="1391">
          <cell r="B1391">
            <v>37968</v>
          </cell>
        </row>
        <row r="1392">
          <cell r="B1392">
            <v>37969</v>
          </cell>
        </row>
        <row r="1393">
          <cell r="B1393">
            <v>37970</v>
          </cell>
          <cell r="C1393">
            <v>17.2</v>
          </cell>
          <cell r="D1393">
            <v>17.2</v>
          </cell>
        </row>
        <row r="1394">
          <cell r="B1394">
            <v>37971</v>
          </cell>
          <cell r="C1394">
            <v>17.190000000000001</v>
          </cell>
          <cell r="D1394">
            <v>17.190000000000001</v>
          </cell>
        </row>
        <row r="1395">
          <cell r="B1395">
            <v>37972</v>
          </cell>
          <cell r="C1395">
            <v>17.18</v>
          </cell>
          <cell r="D1395">
            <v>17.18</v>
          </cell>
        </row>
        <row r="1396">
          <cell r="B1396">
            <v>37973</v>
          </cell>
          <cell r="C1396">
            <v>16.2</v>
          </cell>
          <cell r="D1396">
            <v>16.2</v>
          </cell>
        </row>
        <row r="1397">
          <cell r="B1397">
            <v>37974</v>
          </cell>
          <cell r="C1397">
            <v>16.23</v>
          </cell>
          <cell r="D1397">
            <v>16.23</v>
          </cell>
        </row>
        <row r="1398">
          <cell r="B1398">
            <v>37975</v>
          </cell>
        </row>
        <row r="1399">
          <cell r="B1399">
            <v>37976</v>
          </cell>
        </row>
        <row r="1400">
          <cell r="B1400">
            <v>37977</v>
          </cell>
          <cell r="C1400">
            <v>16.23</v>
          </cell>
          <cell r="D1400">
            <v>16.23</v>
          </cell>
        </row>
        <row r="1401">
          <cell r="B1401">
            <v>37978</v>
          </cell>
          <cell r="C1401">
            <v>16.239999999999998</v>
          </cell>
          <cell r="D1401">
            <v>16.239999999999998</v>
          </cell>
        </row>
        <row r="1402">
          <cell r="B1402">
            <v>37979</v>
          </cell>
          <cell r="C1402">
            <v>16.23</v>
          </cell>
          <cell r="D1402">
            <v>16.23</v>
          </cell>
        </row>
        <row r="1403">
          <cell r="B1403">
            <v>37980</v>
          </cell>
        </row>
        <row r="1404">
          <cell r="B1404">
            <v>37981</v>
          </cell>
          <cell r="C1404">
            <v>16.22</v>
          </cell>
          <cell r="D1404">
            <v>16.22</v>
          </cell>
        </row>
        <row r="1405">
          <cell r="B1405">
            <v>37982</v>
          </cell>
        </row>
        <row r="1406">
          <cell r="B1406">
            <v>37983</v>
          </cell>
        </row>
        <row r="1407">
          <cell r="B1407">
            <v>37984</v>
          </cell>
          <cell r="C1407">
            <v>16.23</v>
          </cell>
          <cell r="D1407">
            <v>16.23</v>
          </cell>
        </row>
        <row r="1408">
          <cell r="B1408">
            <v>37985</v>
          </cell>
          <cell r="C1408">
            <v>16.239999999999998</v>
          </cell>
          <cell r="D1408">
            <v>16.239999999999998</v>
          </cell>
        </row>
        <row r="1409">
          <cell r="B1409">
            <v>37986</v>
          </cell>
          <cell r="C1409">
            <v>16.27</v>
          </cell>
          <cell r="D1409">
            <v>16.27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DETALHE"/>
      <sheetName val="DET IND"/>
      <sheetName val="SIMULA"/>
      <sheetName val="DET ORD"/>
      <sheetName val="CUSTO"/>
      <sheetName val="INF GRAF"/>
      <sheetName val="RESUMO"/>
      <sheetName val="RELCOM"/>
      <sheetName val="DEZ00_DEZ01"/>
      <sheetName val="Macro1"/>
      <sheetName val="O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astro"/>
      <sheetName val="VAR"/>
      <sheetName val="INDICES"/>
      <sheetName val="DETALHE"/>
      <sheetName val="Balanço"/>
      <sheetName val="CONTRATO"/>
      <sheetName val="CREDOR"/>
      <sheetName val="RELCOM"/>
      <sheetName val="DEZ07 X DEZ08"/>
      <sheetName val="CUSTO"/>
      <sheetName val="INF GRAF"/>
      <sheetName val="RESUMO"/>
      <sheetName val="RESUMO União"/>
      <sheetName val="DET IND"/>
      <sheetName val="DET IND Vic"/>
      <sheetName val="Redução TAXA"/>
      <sheetName val="UNIÃO"/>
      <sheetName val="Dívida Prazo"/>
      <sheetName val="Acompanhamento Dívida"/>
      <sheetName val="AVAL Estado"/>
      <sheetName val="DET ORD"/>
      <sheetName val="ITR"/>
      <sheetName val="Macro1"/>
      <sheetName val="ORD"/>
      <sheetName val="Gráficos"/>
      <sheetName val="CUSTO IFRS"/>
    </sheetNames>
    <sheetDataSet>
      <sheetData sheetId="0"/>
      <sheetData sheetId="1"/>
      <sheetData sheetId="2"/>
      <sheetData sheetId="3" refreshError="1">
        <row r="6">
          <cell r="AP6">
            <v>1</v>
          </cell>
          <cell r="AQ6">
            <v>2</v>
          </cell>
          <cell r="AR6">
            <v>3</v>
          </cell>
          <cell r="AS6">
            <v>4</v>
          </cell>
          <cell r="AT6">
            <v>5</v>
          </cell>
        </row>
        <row r="8">
          <cell r="AP8" t="str">
            <v>M.º</v>
          </cell>
          <cell r="AQ8" t="str">
            <v>FÓRMULA</v>
          </cell>
          <cell r="AR8" t="str">
            <v>MENSAL</v>
          </cell>
          <cell r="AS8" t="str">
            <v>SEMESTRAL</v>
          </cell>
          <cell r="AT8" t="str">
            <v>ANUAL</v>
          </cell>
        </row>
        <row r="9">
          <cell r="AQ9">
            <v>0</v>
          </cell>
        </row>
        <row r="10">
          <cell r="AQ10">
            <v>0</v>
          </cell>
        </row>
        <row r="11">
          <cell r="AP11">
            <v>6000000</v>
          </cell>
          <cell r="AQ11" t="e">
            <v>#VALUE!</v>
          </cell>
          <cell r="AR11" t="e">
            <v>#VALUE!</v>
          </cell>
          <cell r="AS11" t="e">
            <v>#VALUE!</v>
          </cell>
          <cell r="AT11" t="e">
            <v>#VALUE!</v>
          </cell>
        </row>
        <row r="12">
          <cell r="AP12">
            <v>24276000</v>
          </cell>
          <cell r="AQ12" t="e">
            <v>#REF!</v>
          </cell>
          <cell r="AR12" t="e">
            <v>#REF!</v>
          </cell>
          <cell r="AS12" t="e">
            <v>#REF!</v>
          </cell>
          <cell r="AT12" t="e">
            <v>#REF!</v>
          </cell>
        </row>
        <row r="13">
          <cell r="AP13">
            <v>40000</v>
          </cell>
          <cell r="AQ13" t="e">
            <v>#REF!</v>
          </cell>
          <cell r="AR13" t="e">
            <v>#REF!</v>
          </cell>
          <cell r="AS13" t="e">
            <v>#REF!</v>
          </cell>
          <cell r="AT13" t="e">
            <v>#REF!</v>
          </cell>
        </row>
        <row r="14">
          <cell r="AP14">
            <v>645674.87</v>
          </cell>
          <cell r="AQ14" t="e">
            <v>#REF!</v>
          </cell>
          <cell r="AR14" t="e">
            <v>#REF!</v>
          </cell>
          <cell r="AS14" t="e">
            <v>#REF!</v>
          </cell>
          <cell r="AT14" t="e">
            <v>#REF!</v>
          </cell>
        </row>
        <row r="15">
          <cell r="AP15">
            <v>641657</v>
          </cell>
          <cell r="AQ15" t="e">
            <v>#REF!</v>
          </cell>
          <cell r="AR15" t="e">
            <v>#REF!</v>
          </cell>
          <cell r="AS15" t="e">
            <v>#REF!</v>
          </cell>
          <cell r="AT15" t="e">
            <v>#REF!</v>
          </cell>
        </row>
        <row r="16">
          <cell r="AP16">
            <v>471662</v>
          </cell>
          <cell r="AQ16" t="e">
            <v>#REF!</v>
          </cell>
          <cell r="AR16" t="e">
            <v>#REF!</v>
          </cell>
          <cell r="AS16" t="e">
            <v>#REF!</v>
          </cell>
          <cell r="AT16" t="e">
            <v>#REF!</v>
          </cell>
        </row>
        <row r="17">
          <cell r="AP17">
            <v>90000000</v>
          </cell>
          <cell r="AQ17" t="e">
            <v>#REF!</v>
          </cell>
          <cell r="AR17" t="e">
            <v>#REF!</v>
          </cell>
          <cell r="AS17" t="e">
            <v>#REF!</v>
          </cell>
          <cell r="AT17" t="e">
            <v>#REF!</v>
          </cell>
        </row>
        <row r="18">
          <cell r="AP18">
            <v>109061228669.3</v>
          </cell>
          <cell r="AQ18" t="e">
            <v>#REF!</v>
          </cell>
          <cell r="AR18" t="e">
            <v>#REF!</v>
          </cell>
          <cell r="AS18" t="e">
            <v>#REF!</v>
          </cell>
          <cell r="AT18" t="e">
            <v>#REF!</v>
          </cell>
        </row>
        <row r="19">
          <cell r="AP19">
            <v>12813350691.309999</v>
          </cell>
          <cell r="AQ19" t="e">
            <v>#REF!</v>
          </cell>
          <cell r="AR19" t="e">
            <v>#REF!</v>
          </cell>
          <cell r="AS19" t="e">
            <v>#REF!</v>
          </cell>
          <cell r="AT19" t="e">
            <v>#REF!</v>
          </cell>
        </row>
        <row r="20">
          <cell r="AP20">
            <v>1</v>
          </cell>
          <cell r="AQ20">
            <v>7</v>
          </cell>
          <cell r="AR20">
            <v>7</v>
          </cell>
          <cell r="AS20">
            <v>7</v>
          </cell>
          <cell r="AT20">
            <v>7</v>
          </cell>
        </row>
        <row r="21"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AP22">
            <v>1723096467.48</v>
          </cell>
          <cell r="AQ22" t="e">
            <v>#REF!</v>
          </cell>
          <cell r="AR22" t="e">
            <v>#REF!</v>
          </cell>
          <cell r="AS22" t="e">
            <v>#REF!</v>
          </cell>
          <cell r="AT22" t="e">
            <v>#REF!</v>
          </cell>
        </row>
        <row r="23">
          <cell r="AP23">
            <v>226296696</v>
          </cell>
          <cell r="AQ23" t="e">
            <v>#REF!</v>
          </cell>
          <cell r="AR23" t="e">
            <v>#REF!</v>
          </cell>
          <cell r="AS23" t="e">
            <v>#REF!</v>
          </cell>
          <cell r="AT23" t="e">
            <v>#REF!</v>
          </cell>
        </row>
        <row r="24">
          <cell r="AP24">
            <v>554721541</v>
          </cell>
          <cell r="AQ24" t="e">
            <v>#REF!</v>
          </cell>
          <cell r="AR24" t="e">
            <v>#REF!</v>
          </cell>
          <cell r="AS24" t="e">
            <v>#REF!</v>
          </cell>
          <cell r="AT24" t="e">
            <v>#REF!</v>
          </cell>
        </row>
        <row r="25">
          <cell r="AP25">
            <v>52500000</v>
          </cell>
          <cell r="AQ25" t="e">
            <v>#REF!</v>
          </cell>
          <cell r="AR25" t="e">
            <v>#REF!</v>
          </cell>
          <cell r="AS25" t="e">
            <v>#REF!</v>
          </cell>
          <cell r="AT25" t="e">
            <v>#REF!</v>
          </cell>
        </row>
        <row r="26">
          <cell r="AP26">
            <v>750000000</v>
          </cell>
          <cell r="AQ26" t="e">
            <v>#REF!</v>
          </cell>
          <cell r="AR26" t="e">
            <v>#REF!</v>
          </cell>
          <cell r="AS26" t="e">
            <v>#REF!</v>
          </cell>
          <cell r="AT26" t="e">
            <v>#REF!</v>
          </cell>
        </row>
        <row r="27">
          <cell r="AP27">
            <v>1</v>
          </cell>
          <cell r="AQ27">
            <v>7</v>
          </cell>
          <cell r="AR27">
            <v>7</v>
          </cell>
          <cell r="AS27">
            <v>7</v>
          </cell>
          <cell r="AT27">
            <v>7</v>
          </cell>
        </row>
        <row r="28"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AP29">
            <v>450000000</v>
          </cell>
          <cell r="AQ29" t="e">
            <v>#REF!</v>
          </cell>
          <cell r="AR29" t="e">
            <v>#REF!</v>
          </cell>
          <cell r="AS29" t="e">
            <v>#REF!</v>
          </cell>
          <cell r="AT29" t="e">
            <v>#REF!</v>
          </cell>
        </row>
        <row r="30">
          <cell r="AP30">
            <v>650000000</v>
          </cell>
          <cell r="AQ30" t="e">
            <v>#REF!</v>
          </cell>
          <cell r="AR30" t="e">
            <v>#REF!</v>
          </cell>
          <cell r="AS30" t="e">
            <v>#REF!</v>
          </cell>
          <cell r="AT30" t="e">
            <v>#REF!</v>
          </cell>
        </row>
        <row r="31">
          <cell r="AP31">
            <v>650000000</v>
          </cell>
          <cell r="AQ31" t="e">
            <v>#REF!</v>
          </cell>
          <cell r="AR31" t="e">
            <v>#REF!</v>
          </cell>
          <cell r="AS31" t="e">
            <v>#REF!</v>
          </cell>
          <cell r="AT31" t="e">
            <v>#REF!</v>
          </cell>
        </row>
        <row r="32">
          <cell r="AP32">
            <v>1250000000</v>
          </cell>
          <cell r="AQ32" t="e">
            <v>#REF!</v>
          </cell>
          <cell r="AR32" t="e">
            <v>#REF!</v>
          </cell>
          <cell r="AS32" t="e">
            <v>#REF!</v>
          </cell>
          <cell r="AT32" t="e">
            <v>#REF!</v>
          </cell>
        </row>
        <row r="33">
          <cell r="AP33">
            <v>1</v>
          </cell>
          <cell r="AQ33">
            <v>7</v>
          </cell>
          <cell r="AR33">
            <v>7</v>
          </cell>
          <cell r="AS33">
            <v>7</v>
          </cell>
          <cell r="AT33">
            <v>7</v>
          </cell>
        </row>
        <row r="34"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AQ35">
            <v>0</v>
          </cell>
          <cell r="AR35">
            <v>0</v>
          </cell>
          <cell r="AS35">
            <v>0</v>
          </cell>
          <cell r="AT35">
            <v>0</v>
          </cell>
        </row>
        <row r="36">
          <cell r="AP36">
            <v>552650508</v>
          </cell>
          <cell r="AQ36" t="e">
            <v>#REF!</v>
          </cell>
          <cell r="AR36" t="e">
            <v>#REF!</v>
          </cell>
          <cell r="AS36" t="e">
            <v>#REF!</v>
          </cell>
          <cell r="AT36" t="e">
            <v>#REF!</v>
          </cell>
        </row>
        <row r="37">
          <cell r="AP37">
            <v>229823023</v>
          </cell>
          <cell r="AQ37" t="e">
            <v>#REF!</v>
          </cell>
          <cell r="AR37" t="e">
            <v>#REF!</v>
          </cell>
          <cell r="AS37" t="e">
            <v>#REF!</v>
          </cell>
          <cell r="AT37" t="e">
            <v>#REF!</v>
          </cell>
        </row>
        <row r="38">
          <cell r="AP38">
            <v>69472965</v>
          </cell>
          <cell r="AQ38" t="e">
            <v>#REF!</v>
          </cell>
          <cell r="AR38" t="e">
            <v>#REF!</v>
          </cell>
          <cell r="AS38" t="e">
            <v>#REF!</v>
          </cell>
          <cell r="AT38" t="e">
            <v>#REF!</v>
          </cell>
        </row>
        <row r="39">
          <cell r="AP39">
            <v>263423872</v>
          </cell>
          <cell r="AQ39" t="e">
            <v>#REF!</v>
          </cell>
          <cell r="AR39" t="e">
            <v>#REF!</v>
          </cell>
          <cell r="AS39" t="e">
            <v>#REF!</v>
          </cell>
          <cell r="AT39" t="e">
            <v>#REF!</v>
          </cell>
        </row>
        <row r="40">
          <cell r="AP40">
            <v>53917205</v>
          </cell>
          <cell r="AQ40" t="e">
            <v>#REF!</v>
          </cell>
          <cell r="AR40" t="e">
            <v>#REF!</v>
          </cell>
          <cell r="AS40" t="e">
            <v>#REF!</v>
          </cell>
          <cell r="AT40" t="e">
            <v>#REF!</v>
          </cell>
        </row>
        <row r="41">
          <cell r="AP41">
            <v>1644727.66</v>
          </cell>
          <cell r="AQ41" t="e">
            <v>#REF!</v>
          </cell>
          <cell r="AR41" t="e">
            <v>#REF!</v>
          </cell>
          <cell r="AS41" t="e">
            <v>#REF!</v>
          </cell>
          <cell r="AT41" t="e">
            <v>#REF!</v>
          </cell>
        </row>
        <row r="42">
          <cell r="AP42">
            <v>1183565</v>
          </cell>
          <cell r="AQ42" t="e">
            <v>#REF!</v>
          </cell>
          <cell r="AR42" t="e">
            <v>#REF!</v>
          </cell>
          <cell r="AS42" t="e">
            <v>#REF!</v>
          </cell>
          <cell r="AT42" t="e">
            <v>#REF!</v>
          </cell>
        </row>
        <row r="43">
          <cell r="AP43">
            <v>994398</v>
          </cell>
          <cell r="AQ43" t="e">
            <v>#REF!</v>
          </cell>
          <cell r="AR43" t="e">
            <v>#REF!</v>
          </cell>
          <cell r="AS43" t="e">
            <v>#REF!</v>
          </cell>
          <cell r="AT43" t="e">
            <v>#REF!</v>
          </cell>
        </row>
        <row r="44">
          <cell r="AP44">
            <v>825853</v>
          </cell>
          <cell r="AQ44" t="e">
            <v>#REF!</v>
          </cell>
          <cell r="AR44" t="e">
            <v>#REF!</v>
          </cell>
          <cell r="AS44" t="e">
            <v>#REF!</v>
          </cell>
          <cell r="AT44" t="e">
            <v>#REF!</v>
          </cell>
        </row>
        <row r="45">
          <cell r="AP45">
            <v>252601</v>
          </cell>
          <cell r="AQ45" t="e">
            <v>#REF!</v>
          </cell>
          <cell r="AR45" t="e">
            <v>#REF!</v>
          </cell>
          <cell r="AS45" t="e">
            <v>#REF!</v>
          </cell>
          <cell r="AT45" t="e">
            <v>#REF!</v>
          </cell>
        </row>
        <row r="46">
          <cell r="AP46">
            <v>196041</v>
          </cell>
          <cell r="AQ46" t="e">
            <v>#REF!</v>
          </cell>
          <cell r="AR46" t="e">
            <v>#REF!</v>
          </cell>
          <cell r="AS46" t="e">
            <v>#REF!</v>
          </cell>
          <cell r="AT46" t="e">
            <v>#REF!</v>
          </cell>
        </row>
        <row r="47">
          <cell r="AP47">
            <v>957800</v>
          </cell>
          <cell r="AQ47" t="e">
            <v>#REF!</v>
          </cell>
          <cell r="AR47" t="e">
            <v>#REF!</v>
          </cell>
          <cell r="AS47" t="e">
            <v>#REF!</v>
          </cell>
          <cell r="AT47" t="e">
            <v>#REF!</v>
          </cell>
        </row>
        <row r="48">
          <cell r="AP48">
            <v>149484.95000000001</v>
          </cell>
          <cell r="AQ48" t="e">
            <v>#REF!</v>
          </cell>
          <cell r="AR48" t="e">
            <v>#REF!</v>
          </cell>
          <cell r="AS48" t="e">
            <v>#REF!</v>
          </cell>
          <cell r="AT48" t="e">
            <v>#REF!</v>
          </cell>
        </row>
        <row r="49">
          <cell r="AP49">
            <v>74309.16</v>
          </cell>
          <cell r="AQ49" t="e">
            <v>#REF!</v>
          </cell>
          <cell r="AR49" t="e">
            <v>#REF!</v>
          </cell>
          <cell r="AS49" t="e">
            <v>#REF!</v>
          </cell>
          <cell r="AT49" t="e">
            <v>#REF!</v>
          </cell>
        </row>
        <row r="50">
          <cell r="AP50">
            <v>15209.49</v>
          </cell>
          <cell r="AQ50" t="e">
            <v>#REF!</v>
          </cell>
          <cell r="AR50" t="e">
            <v>#REF!</v>
          </cell>
          <cell r="AS50" t="e">
            <v>#REF!</v>
          </cell>
          <cell r="AT50" t="e">
            <v>#REF!</v>
          </cell>
        </row>
        <row r="51">
          <cell r="AP51">
            <v>64072.32</v>
          </cell>
          <cell r="AQ51" t="e">
            <v>#REF!</v>
          </cell>
          <cell r="AR51" t="e">
            <v>#REF!</v>
          </cell>
          <cell r="AS51" t="e">
            <v>#REF!</v>
          </cell>
          <cell r="AT51" t="e">
            <v>#REF!</v>
          </cell>
        </row>
        <row r="52">
          <cell r="AP52">
            <v>19597.61</v>
          </cell>
          <cell r="AQ52" t="e">
            <v>#REF!</v>
          </cell>
          <cell r="AR52" t="e">
            <v>#REF!</v>
          </cell>
          <cell r="AS52" t="e">
            <v>#REF!</v>
          </cell>
          <cell r="AT52" t="e">
            <v>#REF!</v>
          </cell>
        </row>
        <row r="53">
          <cell r="AP53">
            <v>91824.69</v>
          </cell>
          <cell r="AQ53" t="e">
            <v>#REF!</v>
          </cell>
          <cell r="AR53" t="e">
            <v>#REF!</v>
          </cell>
          <cell r="AS53" t="e">
            <v>#REF!</v>
          </cell>
          <cell r="AT53" t="e">
            <v>#REF!</v>
          </cell>
        </row>
        <row r="54">
          <cell r="AP54">
            <v>64830.7</v>
          </cell>
          <cell r="AQ54" t="e">
            <v>#REF!</v>
          </cell>
          <cell r="AR54" t="e">
            <v>#REF!</v>
          </cell>
          <cell r="AS54" t="e">
            <v>#REF!</v>
          </cell>
          <cell r="AT54" t="e">
            <v>#REF!</v>
          </cell>
        </row>
        <row r="55">
          <cell r="AP55">
            <v>300000000</v>
          </cell>
          <cell r="AQ55" t="e">
            <v>#REF!</v>
          </cell>
          <cell r="AR55" t="e">
            <v>#REF!</v>
          </cell>
          <cell r="AS55" t="e">
            <v>#REF!</v>
          </cell>
          <cell r="AT55" t="e">
            <v>#REF!</v>
          </cell>
        </row>
        <row r="56">
          <cell r="AP56">
            <v>220000000</v>
          </cell>
          <cell r="AQ56" t="e">
            <v>#REF!</v>
          </cell>
          <cell r="AR56" t="e">
            <v>#REF!</v>
          </cell>
          <cell r="AS56" t="e">
            <v>#REF!</v>
          </cell>
          <cell r="AT56" t="e">
            <v>#REF!</v>
          </cell>
        </row>
        <row r="57">
          <cell r="AP57">
            <v>1</v>
          </cell>
          <cell r="AQ57">
            <v>7</v>
          </cell>
          <cell r="AR57">
            <v>7</v>
          </cell>
          <cell r="AS57">
            <v>7</v>
          </cell>
          <cell r="AT57">
            <v>7</v>
          </cell>
        </row>
        <row r="58">
          <cell r="AQ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AP59">
            <v>7287420.5999999996</v>
          </cell>
          <cell r="AQ59" t="e">
            <v>#REF!</v>
          </cell>
          <cell r="AR59" t="e">
            <v>#REF!</v>
          </cell>
          <cell r="AS59" t="e">
            <v>#REF!</v>
          </cell>
          <cell r="AT59" t="e">
            <v>#REF!</v>
          </cell>
        </row>
        <row r="60">
          <cell r="AP60">
            <v>1</v>
          </cell>
          <cell r="AQ60">
            <v>7</v>
          </cell>
          <cell r="AR60">
            <v>7</v>
          </cell>
          <cell r="AS60">
            <v>7</v>
          </cell>
          <cell r="AT60">
            <v>7</v>
          </cell>
        </row>
        <row r="61">
          <cell r="AQ61">
            <v>0</v>
          </cell>
          <cell r="AR61">
            <v>0</v>
          </cell>
          <cell r="AS61">
            <v>0</v>
          </cell>
          <cell r="AT61">
            <v>0</v>
          </cell>
        </row>
        <row r="62">
          <cell r="AP62">
            <v>153584161</v>
          </cell>
          <cell r="AQ62" t="e">
            <v>#REF!</v>
          </cell>
          <cell r="AR62" t="e">
            <v>#REF!</v>
          </cell>
          <cell r="AS62" t="e">
            <v>#REF!</v>
          </cell>
          <cell r="AT62" t="e">
            <v>#REF!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F1">
            <v>1</v>
          </cell>
        </row>
      </sheetData>
      <sheetData sheetId="20" refreshError="1">
        <row r="1">
          <cell r="A1" t="str">
            <v>Macro1</v>
          </cell>
          <cell r="F1">
            <v>1</v>
          </cell>
          <cell r="G1">
            <v>2</v>
          </cell>
          <cell r="H1">
            <v>3</v>
          </cell>
          <cell r="I1">
            <v>4</v>
          </cell>
          <cell r="J1">
            <v>2.5000000000000001E-3</v>
          </cell>
          <cell r="K1">
            <v>6</v>
          </cell>
          <cell r="L1">
            <v>7</v>
          </cell>
        </row>
        <row r="3">
          <cell r="G3" t="str">
            <v>POSIÇÃO :</v>
          </cell>
          <cell r="H3" t="str">
            <v>31/12/2008</v>
          </cell>
        </row>
        <row r="4">
          <cell r="F4" t="str">
            <v xml:space="preserve">          Custo: pela cotação/variação do mês - Ranking Mês, Semestre e Ano</v>
          </cell>
        </row>
        <row r="5">
          <cell r="F5" t="str">
            <v>VALOR</v>
          </cell>
          <cell r="G5" t="str">
            <v>SALDO</v>
          </cell>
          <cell r="H5" t="str">
            <v xml:space="preserve">TIPO </v>
          </cell>
          <cell r="I5" t="str">
            <v xml:space="preserve">TAXA </v>
          </cell>
          <cell r="J5" t="str">
            <v>ÚLTIMO</v>
          </cell>
          <cell r="K5" t="str">
            <v xml:space="preserve">CUSTO </v>
          </cell>
          <cell r="L5" t="str">
            <v>RANKING</v>
          </cell>
        </row>
        <row r="6">
          <cell r="F6" t="str">
            <v>CONTRATADO</v>
          </cell>
          <cell r="G6" t="str">
            <v>DEVEDOR</v>
          </cell>
          <cell r="H6" t="str">
            <v>DE</v>
          </cell>
          <cell r="I6" t="str">
            <v>REAL DE</v>
          </cell>
          <cell r="J6" t="str">
            <v>VENC.</v>
          </cell>
          <cell r="K6" t="str">
            <v>% a.a.</v>
          </cell>
          <cell r="L6" t="str">
            <v>BASE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 t="e">
            <v>#NUM!</v>
          </cell>
          <cell r="K7">
            <v>-100</v>
          </cell>
        </row>
        <row r="8">
          <cell r="F8" t="str">
            <v>EM MO</v>
          </cell>
          <cell r="G8" t="str">
            <v>EM R$</v>
          </cell>
          <cell r="H8" t="str">
            <v>ÍNDICE</v>
          </cell>
          <cell r="I8" t="str">
            <v>JUROS</v>
          </cell>
          <cell r="J8" t="str">
            <v>CONTR.</v>
          </cell>
          <cell r="K8" t="str">
            <v>C/  VC</v>
          </cell>
          <cell r="L8" t="str">
            <v>MÊS</v>
          </cell>
        </row>
        <row r="9"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>
            <v>1</v>
          </cell>
        </row>
        <row r="10">
          <cell r="F10">
            <v>1723096467.48</v>
          </cell>
          <cell r="G10">
            <v>206959148.87</v>
          </cell>
          <cell r="H10" t="str">
            <v>IGP-M</v>
          </cell>
          <cell r="I10" t="str">
            <v xml:space="preserve">0,833% a.m. </v>
          </cell>
          <cell r="J10">
            <v>41409</v>
          </cell>
          <cell r="K10">
            <v>0.20785535185976167</v>
          </cell>
          <cell r="L10" t="e">
            <v>#REF!</v>
          </cell>
        </row>
        <row r="11">
          <cell r="F11">
            <v>12813350691.309999</v>
          </cell>
          <cell r="G11">
            <v>38318973.979999997</v>
          </cell>
          <cell r="H11" t="str">
            <v>IGP-M</v>
          </cell>
          <cell r="I11" t="str">
            <v>8,07549% a.a.</v>
          </cell>
          <cell r="J11">
            <v>41699</v>
          </cell>
          <cell r="K11">
            <v>0.18672757902179793</v>
          </cell>
          <cell r="L11" t="e">
            <v>#REF!</v>
          </cell>
        </row>
        <row r="12">
          <cell r="F12">
            <v>52500000</v>
          </cell>
          <cell r="G12">
            <v>40094890.460000001</v>
          </cell>
          <cell r="H12" t="str">
            <v>CDI</v>
          </cell>
          <cell r="I12" t="str">
            <v>maior entre 99% CDI e Var. US$</v>
          </cell>
          <cell r="J12">
            <v>40293</v>
          </cell>
          <cell r="K12">
            <v>0.12255893084266534</v>
          </cell>
          <cell r="L12" t="e">
            <v>#REF!</v>
          </cell>
        </row>
        <row r="13">
          <cell r="F13">
            <v>554721541</v>
          </cell>
          <cell r="G13">
            <v>424757272.82999998</v>
          </cell>
          <cell r="H13" t="str">
            <v>IGP-DI</v>
          </cell>
          <cell r="I13" t="str">
            <v>6,00% a.a.  ou Atuarial</v>
          </cell>
          <cell r="J13">
            <v>43069</v>
          </cell>
          <cell r="K13">
            <v>0.17872492340762847</v>
          </cell>
          <cell r="L13" t="e">
            <v>#REF!</v>
          </cell>
        </row>
        <row r="14">
          <cell r="F14">
            <v>750000000</v>
          </cell>
          <cell r="G14">
            <v>860368478.25</v>
          </cell>
          <cell r="H14" t="str">
            <v>IPCA</v>
          </cell>
          <cell r="I14" t="str">
            <v>9,75% a.a.</v>
          </cell>
          <cell r="J14">
            <v>42019</v>
          </cell>
          <cell r="K14">
            <v>0.16227904292520567</v>
          </cell>
          <cell r="L14" t="e">
            <v>#REF!</v>
          </cell>
        </row>
        <row r="15">
          <cell r="F15">
            <v>450000000</v>
          </cell>
          <cell r="G15">
            <v>160803378.27000001</v>
          </cell>
          <cell r="H15" t="str">
            <v>CDI</v>
          </cell>
          <cell r="I15" t="str">
            <v>1,90% a.a.</v>
          </cell>
          <cell r="J15">
            <v>40162</v>
          </cell>
          <cell r="K15">
            <v>0.14514904093805647</v>
          </cell>
          <cell r="L15" t="e">
            <v>#REF!</v>
          </cell>
        </row>
        <row r="16">
          <cell r="F16">
            <v>1250000000</v>
          </cell>
          <cell r="G16">
            <v>1457420831.01</v>
          </cell>
          <cell r="H16" t="str">
            <v>CDI</v>
          </cell>
          <cell r="I16" t="str">
            <v>1,75% a.a.</v>
          </cell>
          <cell r="J16">
            <v>42863</v>
          </cell>
          <cell r="K16">
            <v>0.14346334558829499</v>
          </cell>
          <cell r="L16" t="e">
            <v>#REF!</v>
          </cell>
        </row>
        <row r="17">
          <cell r="F17">
            <v>650000000</v>
          </cell>
          <cell r="G17">
            <v>368060212.36000001</v>
          </cell>
          <cell r="H17" t="str">
            <v>CDI</v>
          </cell>
          <cell r="I17" t="str">
            <v>1,65% a.a.</v>
          </cell>
          <cell r="J17">
            <v>40478</v>
          </cell>
          <cell r="K17">
            <v>0.14233954868845378</v>
          </cell>
          <cell r="L17" t="e">
            <v>#REF!</v>
          </cell>
        </row>
        <row r="18">
          <cell r="F18">
            <v>650000000</v>
          </cell>
          <cell r="G18">
            <v>379059550.39999998</v>
          </cell>
          <cell r="H18" t="str">
            <v>CDI</v>
          </cell>
          <cell r="I18" t="str">
            <v>1,50% a.a.</v>
          </cell>
          <cell r="J18">
            <v>40448</v>
          </cell>
          <cell r="K18">
            <v>0.14065385333869207</v>
          </cell>
          <cell r="L18" t="e">
            <v>#REF!</v>
          </cell>
        </row>
        <row r="19">
          <cell r="F19">
            <v>226296696</v>
          </cell>
          <cell r="G19">
            <v>131339024.20999999</v>
          </cell>
          <cell r="H19" t="str">
            <v>TR</v>
          </cell>
          <cell r="I19" t="str">
            <v>8,00%a.a.  ou Atuarial</v>
          </cell>
          <cell r="J19">
            <v>43069</v>
          </cell>
          <cell r="K19">
            <v>9.7656313667318528E-2</v>
          </cell>
          <cell r="L19" t="e">
            <v>#REF!</v>
          </cell>
        </row>
        <row r="20">
          <cell r="F20">
            <v>109061228669.3</v>
          </cell>
          <cell r="G20">
            <v>175141803.59999999</v>
          </cell>
          <cell r="H20" t="str">
            <v>TJLP (-) 6%a a</v>
          </cell>
          <cell r="I20" t="str">
            <v xml:space="preserve">8,07549% a.a </v>
          </cell>
          <cell r="J20">
            <v>41699</v>
          </cell>
          <cell r="K20">
            <v>8.3332209072180863E-2</v>
          </cell>
          <cell r="L20" t="e">
            <v>#REF!</v>
          </cell>
        </row>
        <row r="21">
          <cell r="F21">
            <v>24276000</v>
          </cell>
          <cell r="G21">
            <v>311459.31</v>
          </cell>
          <cell r="H21" t="str">
            <v>TX. FIXA</v>
          </cell>
          <cell r="I21" t="str">
            <v>8% a.a.</v>
          </cell>
          <cell r="J21">
            <v>41774</v>
          </cell>
          <cell r="K21">
            <v>8.0000000000000071E-2</v>
          </cell>
          <cell r="L21" t="e">
            <v>#REF!</v>
          </cell>
        </row>
        <row r="22">
          <cell r="F22">
            <v>40000</v>
          </cell>
          <cell r="G22">
            <v>19655.07</v>
          </cell>
          <cell r="H22" t="str">
            <v>TX. FIXA</v>
          </cell>
          <cell r="I22" t="str">
            <v>8% a.a.</v>
          </cell>
          <cell r="J22">
            <v>42323</v>
          </cell>
          <cell r="K22">
            <v>8.0000000000000071E-2</v>
          </cell>
          <cell r="L22" t="e">
            <v>#REF!</v>
          </cell>
        </row>
        <row r="23">
          <cell r="F23">
            <v>645674.87</v>
          </cell>
          <cell r="G23">
            <v>682573.63</v>
          </cell>
          <cell r="H23" t="str">
            <v>TX. FIXA</v>
          </cell>
          <cell r="I23" t="str">
            <v>8% a.a.</v>
          </cell>
          <cell r="J23">
            <v>43692</v>
          </cell>
          <cell r="K23">
            <v>8.0000000000000071E-2</v>
          </cell>
          <cell r="L23" t="e">
            <v>#REF!</v>
          </cell>
        </row>
        <row r="24">
          <cell r="F24">
            <v>641657</v>
          </cell>
          <cell r="G24">
            <v>471477.94</v>
          </cell>
          <cell r="H24" t="str">
            <v>TX. FIXA</v>
          </cell>
          <cell r="I24" t="str">
            <v>8% a.a.</v>
          </cell>
          <cell r="J24">
            <v>43784</v>
          </cell>
          <cell r="K24">
            <v>8.0000000000000071E-2</v>
          </cell>
          <cell r="L24" t="e">
            <v>#REF!</v>
          </cell>
        </row>
        <row r="25">
          <cell r="F25">
            <v>471662</v>
          </cell>
          <cell r="G25">
            <v>518683.41</v>
          </cell>
          <cell r="H25" t="str">
            <v>TX. FIXA</v>
          </cell>
          <cell r="I25" t="str">
            <v>8% a.a.</v>
          </cell>
          <cell r="J25">
            <v>44058</v>
          </cell>
          <cell r="K25">
            <v>8.0000000000000071E-2</v>
          </cell>
          <cell r="L25" t="e">
            <v>#REF!</v>
          </cell>
        </row>
        <row r="26">
          <cell r="F26">
            <v>90000000</v>
          </cell>
          <cell r="G26">
            <v>54597405.149999999</v>
          </cell>
          <cell r="H26" t="str">
            <v>TX. FIXA</v>
          </cell>
          <cell r="I26" t="str">
            <v xml:space="preserve">5% a.a </v>
          </cell>
          <cell r="J26">
            <v>43799</v>
          </cell>
          <cell r="K26">
            <v>5.0000000000000044E-2</v>
          </cell>
          <cell r="L26" t="e">
            <v>#REF!</v>
          </cell>
        </row>
        <row r="27">
          <cell r="F27">
            <v>7287420.5999999996</v>
          </cell>
          <cell r="G27">
            <v>3753954.6495000003</v>
          </cell>
          <cell r="H27" t="str">
            <v>CAMBIAL</v>
          </cell>
          <cell r="I27" t="str">
            <v xml:space="preserve">SEBR  FIXA + 0,75%a.a. </v>
          </cell>
          <cell r="J27">
            <v>40421</v>
          </cell>
          <cell r="K27">
            <v>0.41970529906393772</v>
          </cell>
          <cell r="L27" t="e">
            <v>#REF!</v>
          </cell>
        </row>
        <row r="28">
          <cell r="F28">
            <v>300000000</v>
          </cell>
          <cell r="G28">
            <v>429080211.00000006</v>
          </cell>
          <cell r="H28" t="str">
            <v>CAMBIAL</v>
          </cell>
          <cell r="I28" t="str">
            <v>10,25 % A.A.</v>
          </cell>
          <cell r="J28">
            <v>40604</v>
          </cell>
          <cell r="K28">
            <v>0.42186995427087454</v>
          </cell>
          <cell r="L28" t="e">
            <v>#REF!</v>
          </cell>
        </row>
        <row r="29">
          <cell r="F29">
            <v>552650508</v>
          </cell>
          <cell r="G29">
            <v>1061833634.6336001</v>
          </cell>
          <cell r="H29" t="str">
            <v>CAMBIAL</v>
          </cell>
          <cell r="I29" t="str">
            <v>2,86 % a.a.+ UMBNDES TRIM.</v>
          </cell>
          <cell r="J29">
            <v>43753</v>
          </cell>
          <cell r="K29">
            <v>0.40343217333925169</v>
          </cell>
          <cell r="L29" t="e">
            <v>#REF!</v>
          </cell>
        </row>
        <row r="30">
          <cell r="F30">
            <v>220000000</v>
          </cell>
          <cell r="G30">
            <v>514140000.00000006</v>
          </cell>
          <cell r="H30" t="str">
            <v>CAMBIAL</v>
          </cell>
          <cell r="I30" t="str">
            <v>9,25 % A.A.</v>
          </cell>
          <cell r="J30">
            <v>41497</v>
          </cell>
          <cell r="K30">
            <v>0.41186995427087458</v>
          </cell>
          <cell r="L30" t="e">
            <v>#REF!</v>
          </cell>
        </row>
        <row r="31">
          <cell r="F31">
            <v>229823023</v>
          </cell>
          <cell r="G31">
            <v>355643570.958</v>
          </cell>
          <cell r="H31" t="str">
            <v>CAMBIAL</v>
          </cell>
          <cell r="I31" t="str">
            <v xml:space="preserve">8,00 % A A </v>
          </cell>
          <cell r="J31">
            <v>41744</v>
          </cell>
          <cell r="K31">
            <v>0.39936995427087457</v>
          </cell>
          <cell r="L31" t="e">
            <v>#REF!</v>
          </cell>
        </row>
        <row r="32">
          <cell r="F32">
            <v>994398</v>
          </cell>
          <cell r="G32">
            <v>1293108.8400000001</v>
          </cell>
          <cell r="H32" t="str">
            <v>CAMBIAL</v>
          </cell>
          <cell r="I32" t="str">
            <v xml:space="preserve">8,00 % A A </v>
          </cell>
          <cell r="J32">
            <v>41744</v>
          </cell>
          <cell r="K32">
            <v>0.39936995427087457</v>
          </cell>
          <cell r="L32" t="e">
            <v>#REF!</v>
          </cell>
        </row>
        <row r="33">
          <cell r="F33">
            <v>64830.7</v>
          </cell>
          <cell r="G33">
            <v>100322.736</v>
          </cell>
          <cell r="H33" t="str">
            <v>CAMBIAL</v>
          </cell>
          <cell r="I33" t="str">
            <v xml:space="preserve">8,00 % A A </v>
          </cell>
          <cell r="J33">
            <v>41744</v>
          </cell>
          <cell r="K33">
            <v>0.39936995427087457</v>
          </cell>
          <cell r="L33" t="e">
            <v>#REF!</v>
          </cell>
        </row>
        <row r="34">
          <cell r="F34">
            <v>69472965</v>
          </cell>
          <cell r="G34">
            <v>9550489.3650000002</v>
          </cell>
          <cell r="H34" t="str">
            <v>CAMBIAL</v>
          </cell>
          <cell r="I34" t="str">
            <v>0,8750 % a.a.+LIBOR SEM.</v>
          </cell>
          <cell r="J34">
            <v>39918</v>
          </cell>
          <cell r="K34">
            <v>0.36391286880852353</v>
          </cell>
          <cell r="L34" t="e">
            <v>#REF!</v>
          </cell>
        </row>
        <row r="35">
          <cell r="F35">
            <v>252601</v>
          </cell>
          <cell r="G35">
            <v>34725.483</v>
          </cell>
          <cell r="H35" t="str">
            <v>CAMBIAL</v>
          </cell>
          <cell r="I35" t="str">
            <v>0,8750 % a.a.+LIBOR SEM.</v>
          </cell>
          <cell r="J35">
            <v>39918</v>
          </cell>
          <cell r="K35">
            <v>0.36391286880852353</v>
          </cell>
          <cell r="L35" t="e">
            <v>#REF!</v>
          </cell>
        </row>
        <row r="36">
          <cell r="F36">
            <v>19597.61</v>
          </cell>
          <cell r="G36">
            <v>2694.5610000000001</v>
          </cell>
          <cell r="H36" t="str">
            <v>CAMBIAL</v>
          </cell>
          <cell r="I36" t="str">
            <v>0,8750 % a.a.+LIBOR SEM.</v>
          </cell>
          <cell r="J36">
            <v>39918</v>
          </cell>
          <cell r="K36">
            <v>0.36391286880852353</v>
          </cell>
          <cell r="L36" t="e">
            <v>#REF!</v>
          </cell>
        </row>
        <row r="37">
          <cell r="F37">
            <v>263423872</v>
          </cell>
          <cell r="G37">
            <v>253491242.06100002</v>
          </cell>
          <cell r="H37" t="str">
            <v>CAMBIAL</v>
          </cell>
          <cell r="I37" t="str">
            <v>0,8750 % a.a.+LIBOR SEM.</v>
          </cell>
          <cell r="J37">
            <v>41014</v>
          </cell>
          <cell r="K37">
            <v>0.36391286880852353</v>
          </cell>
          <cell r="L37" t="e">
            <v>#REF!</v>
          </cell>
        </row>
        <row r="38">
          <cell r="F38">
            <v>957800</v>
          </cell>
          <cell r="G38">
            <v>921684.75600000005</v>
          </cell>
          <cell r="H38" t="str">
            <v>CAMBIAL</v>
          </cell>
          <cell r="I38" t="str">
            <v>0,8750 % a.a.+LIBOR SEM.</v>
          </cell>
          <cell r="J38">
            <v>41014</v>
          </cell>
          <cell r="K38">
            <v>0.36391286880852353</v>
          </cell>
          <cell r="L38" t="e">
            <v>#REF!</v>
          </cell>
        </row>
        <row r="39">
          <cell r="F39">
            <v>74309.16</v>
          </cell>
          <cell r="G39">
            <v>71507.526000000013</v>
          </cell>
          <cell r="H39" t="str">
            <v>CAMBIAL</v>
          </cell>
          <cell r="I39" t="str">
            <v>0,8750 % a.a.+LIBOR SEM.</v>
          </cell>
          <cell r="J39">
            <v>41014</v>
          </cell>
          <cell r="K39">
            <v>0.36391286880852353</v>
          </cell>
          <cell r="L39" t="e">
            <v>#REF!</v>
          </cell>
        </row>
        <row r="40">
          <cell r="F40">
            <v>15209.49</v>
          </cell>
          <cell r="G40">
            <v>2734.2900000000004</v>
          </cell>
          <cell r="H40" t="str">
            <v>CAMBIAL</v>
          </cell>
          <cell r="I40" t="str">
            <v>0,8125 % a.a.+LIBOR SEM.</v>
          </cell>
          <cell r="J40">
            <v>39918</v>
          </cell>
          <cell r="K40">
            <v>0.36328786880852354</v>
          </cell>
          <cell r="L40" t="e">
            <v>#REF!</v>
          </cell>
        </row>
        <row r="41">
          <cell r="F41">
            <v>149484.95000000001</v>
          </cell>
          <cell r="G41">
            <v>23290.542000000001</v>
          </cell>
          <cell r="H41" t="str">
            <v>CAMBIAL</v>
          </cell>
          <cell r="I41" t="str">
            <v>0,8125 % a.a.+LIBOR TRIM.</v>
          </cell>
          <cell r="J41">
            <v>40177</v>
          </cell>
          <cell r="K41">
            <v>0.36328786880852354</v>
          </cell>
          <cell r="L41" t="e">
            <v>#REF!</v>
          </cell>
        </row>
        <row r="42">
          <cell r="F42">
            <v>1644727.66</v>
          </cell>
          <cell r="G42">
            <v>256249.71300000002</v>
          </cell>
          <cell r="H42" t="str">
            <v>CAMBIAL</v>
          </cell>
          <cell r="I42" t="str">
            <v>0,8125 % a.a.+LIBOR TRIM.</v>
          </cell>
          <cell r="J42">
            <v>40178</v>
          </cell>
          <cell r="K42">
            <v>0.36328786880852354</v>
          </cell>
          <cell r="L42" t="e">
            <v>#REF!</v>
          </cell>
        </row>
        <row r="43">
          <cell r="F43">
            <v>825853</v>
          </cell>
          <cell r="G43">
            <v>1930020.7980000002</v>
          </cell>
          <cell r="H43" t="str">
            <v>CAMBIAL</v>
          </cell>
          <cell r="I43" t="str">
            <v>0,8125 % a.a.+LIBOR SEM.</v>
          </cell>
          <cell r="J43">
            <v>45397</v>
          </cell>
          <cell r="K43">
            <v>0.36328786880852354</v>
          </cell>
          <cell r="L43" t="e">
            <v>#REF!</v>
          </cell>
        </row>
        <row r="44">
          <cell r="F44">
            <v>64072.32</v>
          </cell>
          <cell r="G44">
            <v>149736.26400000002</v>
          </cell>
          <cell r="H44" t="str">
            <v>CAMBIAL</v>
          </cell>
          <cell r="I44" t="str">
            <v>0,8125 %a.a.+LIBOR SEM.</v>
          </cell>
          <cell r="J44">
            <v>45397</v>
          </cell>
          <cell r="K44">
            <v>0.36328786880852354</v>
          </cell>
          <cell r="L44" t="e">
            <v>#REF!</v>
          </cell>
        </row>
        <row r="45">
          <cell r="F45">
            <v>91824.69</v>
          </cell>
          <cell r="G45">
            <v>214595.02500000002</v>
          </cell>
          <cell r="H45" t="str">
            <v>CAMBIAL</v>
          </cell>
          <cell r="I45" t="str">
            <v>6,00 % A A</v>
          </cell>
          <cell r="J45">
            <v>45397</v>
          </cell>
          <cell r="K45">
            <v>0.37936995427087455</v>
          </cell>
          <cell r="L45" t="e">
            <v>#REF!</v>
          </cell>
        </row>
        <row r="46">
          <cell r="F46">
            <v>1183565</v>
          </cell>
          <cell r="G46">
            <v>2765991.4050000003</v>
          </cell>
          <cell r="H46" t="str">
            <v>CAMBIAL</v>
          </cell>
          <cell r="I46" t="str">
            <v xml:space="preserve">6,00 % A A </v>
          </cell>
          <cell r="J46">
            <v>45397</v>
          </cell>
          <cell r="K46">
            <v>0.37936995427087455</v>
          </cell>
          <cell r="L46" t="e">
            <v>#REF!</v>
          </cell>
        </row>
        <row r="47">
          <cell r="F47">
            <v>53917205</v>
          </cell>
          <cell r="G47">
            <v>9692653.7490000017</v>
          </cell>
          <cell r="H47" t="str">
            <v>CAMBIAL</v>
          </cell>
          <cell r="I47" t="str">
            <v>0,8125 %a.a.+LIBOR SEM.</v>
          </cell>
          <cell r="J47">
            <v>39918</v>
          </cell>
          <cell r="K47">
            <v>0.36436995427087454</v>
          </cell>
          <cell r="L47" t="e">
            <v>#REF!</v>
          </cell>
        </row>
        <row r="48">
          <cell r="F48">
            <v>196041</v>
          </cell>
          <cell r="G48">
            <v>35241.960000000006</v>
          </cell>
          <cell r="H48" t="str">
            <v>CAMBIAL</v>
          </cell>
          <cell r="I48" t="str">
            <v>0,8125 %a.a.+LIBOR SEM.</v>
          </cell>
          <cell r="J48">
            <v>39918</v>
          </cell>
          <cell r="K48">
            <v>0.36436995427087454</v>
          </cell>
          <cell r="L48" t="e">
            <v>#REF!</v>
          </cell>
        </row>
        <row r="49">
          <cell r="F49">
            <v>153584161</v>
          </cell>
          <cell r="G49">
            <v>35892617.023500003</v>
          </cell>
          <cell r="H49" t="str">
            <v>CAMBIAL</v>
          </cell>
          <cell r="I49" t="str">
            <v>50%(0,8125%a.a.+ LIBOR TRIM.)</v>
          </cell>
          <cell r="J49">
            <v>40193</v>
          </cell>
          <cell r="K49">
            <v>0.34132891153969908</v>
          </cell>
          <cell r="L49" t="e">
            <v>#REF!</v>
          </cell>
        </row>
        <row r="50">
          <cell r="F50">
            <v>7695015.5599999996</v>
          </cell>
          <cell r="G50">
            <v>5784787.6299999999</v>
          </cell>
          <cell r="H50" t="str">
            <v>IGP-M</v>
          </cell>
          <cell r="I50" t="str">
            <v>2,00% a.a.</v>
          </cell>
          <cell r="J50">
            <v>40449</v>
          </cell>
          <cell r="K50">
            <v>-100</v>
          </cell>
          <cell r="L50" t="e">
            <v>#REF!</v>
          </cell>
        </row>
        <row r="51">
          <cell r="F51">
            <v>22500000</v>
          </cell>
          <cell r="G51">
            <v>40539971.119999997</v>
          </cell>
          <cell r="H51" t="str">
            <v>SELIC</v>
          </cell>
          <cell r="I51" t="str">
            <v>( - ) DEDUÇÃO DE DESPESAS</v>
          </cell>
          <cell r="J51">
            <v>40178</v>
          </cell>
          <cell r="K51">
            <v>-100</v>
          </cell>
          <cell r="L51" t="e">
            <v>#REF!</v>
          </cell>
        </row>
        <row r="52">
          <cell r="F52">
            <v>71187521.590000004</v>
          </cell>
          <cell r="G52">
            <v>54843163.75</v>
          </cell>
          <cell r="H52" t="str">
            <v>IPC-A</v>
          </cell>
          <cell r="I52" t="str">
            <v>6,00% a.a.</v>
          </cell>
          <cell r="J52">
            <v>40209</v>
          </cell>
          <cell r="K52">
            <v>-100</v>
          </cell>
          <cell r="L52" t="e">
            <v>#REF!</v>
          </cell>
        </row>
        <row r="53">
          <cell r="F53">
            <v>32500000</v>
          </cell>
          <cell r="G53">
            <v>55813874.340000004</v>
          </cell>
          <cell r="H53" t="str">
            <v>CDI</v>
          </cell>
          <cell r="I53" t="str">
            <v>-</v>
          </cell>
          <cell r="J53">
            <v>40448</v>
          </cell>
          <cell r="K53">
            <v>-100</v>
          </cell>
          <cell r="L53" t="e">
            <v>#REF!</v>
          </cell>
        </row>
        <row r="54">
          <cell r="F54">
            <v>32339167.41</v>
          </cell>
          <cell r="G54">
            <v>52098789.049999997</v>
          </cell>
          <cell r="H54" t="str">
            <v>CDI</v>
          </cell>
          <cell r="I54" t="str">
            <v>-</v>
          </cell>
          <cell r="J54">
            <v>40478</v>
          </cell>
          <cell r="K54">
            <v>-100</v>
          </cell>
          <cell r="L54" t="e">
            <v>#REF!</v>
          </cell>
        </row>
        <row r="55">
          <cell r="F55">
            <v>61634000</v>
          </cell>
          <cell r="G55">
            <v>68539976.239999995</v>
          </cell>
          <cell r="H55" t="str">
            <v>CDI</v>
          </cell>
          <cell r="I55" t="str">
            <v>-</v>
          </cell>
          <cell r="J55">
            <v>42863</v>
          </cell>
          <cell r="K55">
            <v>-100</v>
          </cell>
          <cell r="L55" t="e">
            <v>#REF!</v>
          </cell>
        </row>
        <row r="56">
          <cell r="F56">
            <v>361473.94999999995</v>
          </cell>
          <cell r="G56">
            <v>3105084.3092400003</v>
          </cell>
          <cell r="H56" t="str">
            <v>CAMBIAL</v>
          </cell>
          <cell r="I56" t="str">
            <v>BASE 31/12/1999 - ATUAL.  B. BRASIL</v>
          </cell>
          <cell r="J56">
            <v>45397</v>
          </cell>
          <cell r="K56">
            <v>-100</v>
          </cell>
          <cell r="L56" t="e">
            <v>#REF!</v>
          </cell>
        </row>
        <row r="57">
          <cell r="F57">
            <v>0</v>
          </cell>
          <cell r="G57">
            <v>270084633.13</v>
          </cell>
          <cell r="H57">
            <v>0</v>
          </cell>
          <cell r="I57">
            <v>0</v>
          </cell>
          <cell r="J57" t="e">
            <v>#NUM!</v>
          </cell>
          <cell r="K57">
            <v>-100</v>
          </cell>
          <cell r="L57" t="e">
            <v>#REF!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e">
            <v>#NUM!</v>
          </cell>
          <cell r="K58">
            <v>-100</v>
          </cell>
          <cell r="L58" t="e">
            <v>#REF!</v>
          </cell>
        </row>
        <row r="59">
          <cell r="F59">
            <v>0</v>
          </cell>
          <cell r="G59">
            <v>1663518814.6199999</v>
          </cell>
          <cell r="H59">
            <v>0</v>
          </cell>
          <cell r="I59">
            <v>0</v>
          </cell>
          <cell r="J59" t="e">
            <v>#NUM!</v>
          </cell>
          <cell r="K59">
            <v>-100</v>
          </cell>
          <cell r="L59" t="e">
            <v>#REF!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 t="e">
            <v>#NUM!</v>
          </cell>
          <cell r="K60">
            <v>-100</v>
          </cell>
          <cell r="L60" t="e">
            <v>#REF!</v>
          </cell>
        </row>
        <row r="61">
          <cell r="F61">
            <v>0</v>
          </cell>
          <cell r="G61">
            <v>2365343972.04</v>
          </cell>
          <cell r="H61">
            <v>0</v>
          </cell>
          <cell r="I61">
            <v>0</v>
          </cell>
          <cell r="J61" t="e">
            <v>#NUM!</v>
          </cell>
          <cell r="K61">
            <v>-100</v>
          </cell>
          <cell r="L61" t="e">
            <v>#REF!</v>
          </cell>
        </row>
        <row r="62">
          <cell r="F62">
            <v>0</v>
          </cell>
          <cell r="G62">
            <v>2680880277.3386006</v>
          </cell>
          <cell r="H62">
            <v>0</v>
          </cell>
          <cell r="I62">
            <v>0</v>
          </cell>
          <cell r="J62" t="e">
            <v>#NUM!</v>
          </cell>
          <cell r="K62">
            <v>-100</v>
          </cell>
          <cell r="L62" t="e">
            <v>#REF!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e">
            <v>#NUM!</v>
          </cell>
          <cell r="K63">
            <v>-100</v>
          </cell>
          <cell r="L63" t="e">
            <v>#REF!</v>
          </cell>
        </row>
        <row r="64">
          <cell r="F64">
            <v>0</v>
          </cell>
          <cell r="G64">
            <v>2641233705.6656008</v>
          </cell>
          <cell r="H64">
            <v>0</v>
          </cell>
          <cell r="I64">
            <v>0</v>
          </cell>
          <cell r="J64" t="e">
            <v>#NUM!</v>
          </cell>
          <cell r="K64">
            <v>-100</v>
          </cell>
          <cell r="L64" t="e">
            <v>#REF!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e">
            <v>#NUM!</v>
          </cell>
          <cell r="K65">
            <v>-100</v>
          </cell>
          <cell r="L65" t="e">
            <v>#REF!</v>
          </cell>
        </row>
        <row r="66">
          <cell r="F66">
            <v>0</v>
          </cell>
          <cell r="G66">
            <v>3753954.6495000003</v>
          </cell>
          <cell r="H66">
            <v>0</v>
          </cell>
          <cell r="I66">
            <v>0</v>
          </cell>
          <cell r="J66" t="e">
            <v>#NUM!</v>
          </cell>
          <cell r="K66">
            <v>-100</v>
          </cell>
          <cell r="L66" t="e">
            <v>#REF!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e">
            <v>#NUM!</v>
          </cell>
          <cell r="K67">
            <v>-100</v>
          </cell>
          <cell r="L67" t="e">
            <v>#REF!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e">
            <v>#NUM!</v>
          </cell>
          <cell r="K68">
            <v>-100</v>
          </cell>
          <cell r="L68" t="e">
            <v>#REF!</v>
          </cell>
        </row>
        <row r="69">
          <cell r="F69">
            <v>0</v>
          </cell>
          <cell r="G69">
            <v>6979827697.1286011</v>
          </cell>
          <cell r="H69">
            <v>0</v>
          </cell>
          <cell r="I69">
            <v>0</v>
          </cell>
          <cell r="J69" t="e">
            <v>#NUM!</v>
          </cell>
          <cell r="K69">
            <v>-100</v>
          </cell>
          <cell r="L69" t="e">
            <v>#REF!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e">
            <v>#NUM!</v>
          </cell>
          <cell r="K70">
            <v>-100</v>
          </cell>
          <cell r="L70" t="e">
            <v>#REF!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e">
            <v>#NUM!</v>
          </cell>
          <cell r="K71">
            <v>-100</v>
          </cell>
          <cell r="L71" t="e">
            <v>#REF!</v>
          </cell>
        </row>
        <row r="72">
          <cell r="F72">
            <v>0</v>
          </cell>
          <cell r="G72">
            <v>0</v>
          </cell>
          <cell r="H72">
            <v>0</v>
          </cell>
          <cell r="I72" t="str">
            <v>31/12/2008</v>
          </cell>
          <cell r="J72" t="e">
            <v>#NUM!</v>
          </cell>
          <cell r="K72">
            <v>-100</v>
          </cell>
          <cell r="L72" t="e">
            <v>#REF!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#NUM!</v>
          </cell>
          <cell r="K73">
            <v>-100</v>
          </cell>
          <cell r="L73" t="e">
            <v>#REF!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e">
            <v>#NUM!</v>
          </cell>
          <cell r="K74">
            <v>-100</v>
          </cell>
          <cell r="L74" t="e">
            <v>#REF!</v>
          </cell>
        </row>
        <row r="75">
          <cell r="F75">
            <v>0</v>
          </cell>
          <cell r="G75">
            <v>0</v>
          </cell>
          <cell r="H75">
            <v>0</v>
          </cell>
          <cell r="I75" t="str">
            <v>Contratuais</v>
          </cell>
          <cell r="J75" t="e">
            <v>#NUM!</v>
          </cell>
          <cell r="K75">
            <v>-100</v>
          </cell>
          <cell r="L75" t="e">
            <v>#REF!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e">
            <v>#NUM!</v>
          </cell>
          <cell r="K76">
            <v>-100</v>
          </cell>
          <cell r="L76" t="e">
            <v>#REF!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e">
            <v>#NUM!</v>
          </cell>
          <cell r="K77">
            <v>-100</v>
          </cell>
          <cell r="L77" t="e">
            <v>#REF!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e">
            <v>#NUM!</v>
          </cell>
          <cell r="K78">
            <v>-100</v>
          </cell>
          <cell r="L78" t="e">
            <v>#REF!</v>
          </cell>
        </row>
        <row r="79">
          <cell r="F79">
            <v>0</v>
          </cell>
          <cell r="G79">
            <v>3105084.3092400003</v>
          </cell>
          <cell r="H79">
            <v>0</v>
          </cell>
          <cell r="I79">
            <v>0</v>
          </cell>
          <cell r="J79" t="e">
            <v>#NUM!</v>
          </cell>
          <cell r="K79">
            <v>-100</v>
          </cell>
          <cell r="L79" t="e">
            <v>#REF!</v>
          </cell>
        </row>
        <row r="80">
          <cell r="F80" t="str">
            <v>-</v>
          </cell>
          <cell r="G80">
            <v>42106.3</v>
          </cell>
          <cell r="H80" t="str">
            <v>-</v>
          </cell>
          <cell r="I80" t="str">
            <v>-</v>
          </cell>
          <cell r="J80" t="e">
            <v>#NUM!</v>
          </cell>
          <cell r="K80">
            <v>-100</v>
          </cell>
          <cell r="L80" t="e">
            <v>#REF!</v>
          </cell>
        </row>
        <row r="81">
          <cell r="F81">
            <v>0</v>
          </cell>
          <cell r="G81">
            <v>42106.3</v>
          </cell>
          <cell r="H81">
            <v>0</v>
          </cell>
          <cell r="I81">
            <v>0</v>
          </cell>
          <cell r="J81" t="e">
            <v>#NUM!</v>
          </cell>
          <cell r="K81">
            <v>-100</v>
          </cell>
          <cell r="L81" t="e">
            <v>#REF!</v>
          </cell>
        </row>
        <row r="82">
          <cell r="F82">
            <v>0</v>
          </cell>
          <cell r="G82">
            <v>298405744.37</v>
          </cell>
          <cell r="H82">
            <v>0</v>
          </cell>
          <cell r="I82">
            <v>0</v>
          </cell>
          <cell r="J82" t="e">
            <v>#NUM!</v>
          </cell>
          <cell r="K82">
            <v>-100</v>
          </cell>
          <cell r="L82" t="e">
            <v>#REF!</v>
          </cell>
        </row>
        <row r="83">
          <cell r="F83">
            <v>0</v>
          </cell>
          <cell r="G83">
            <v>301552934.97924</v>
          </cell>
          <cell r="H83">
            <v>0</v>
          </cell>
          <cell r="I83">
            <v>0</v>
          </cell>
          <cell r="J83" t="e">
            <v>#NUM!</v>
          </cell>
          <cell r="K83">
            <v>-100</v>
          </cell>
          <cell r="L83" t="e">
            <v>#REF!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e">
            <v>#NUM!</v>
          </cell>
          <cell r="K84">
            <v>-100</v>
          </cell>
          <cell r="L84" t="e">
            <v>#REF!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 t="e">
            <v>#NUM!</v>
          </cell>
          <cell r="K85">
            <v>-100</v>
          </cell>
          <cell r="L85" t="e">
            <v>#REF!</v>
          </cell>
        </row>
        <row r="86">
          <cell r="F86">
            <v>0</v>
          </cell>
          <cell r="G86">
            <v>6678274762.1493607</v>
          </cell>
          <cell r="H86">
            <v>0</v>
          </cell>
          <cell r="I86">
            <v>0</v>
          </cell>
          <cell r="J86" t="e">
            <v>#NUM!</v>
          </cell>
          <cell r="K86">
            <v>-100</v>
          </cell>
          <cell r="L86" t="e">
            <v>#REF!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 t="e">
            <v>#NUM!</v>
          </cell>
          <cell r="K87">
            <v>-100</v>
          </cell>
          <cell r="L87" t="e">
            <v>#REF!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 t="e">
            <v>#NUM!</v>
          </cell>
          <cell r="K88">
            <v>-100</v>
          </cell>
          <cell r="L88" t="e">
            <v>#REF!</v>
          </cell>
        </row>
        <row r="89">
          <cell r="F89" t="str">
            <v>Financeiro (-)Cr.Brady</v>
          </cell>
          <cell r="G89">
            <v>6976722612.8193607</v>
          </cell>
          <cell r="H89">
            <v>0</v>
          </cell>
          <cell r="I89">
            <v>0</v>
          </cell>
          <cell r="J89" t="e">
            <v>#NUM!</v>
          </cell>
          <cell r="K89">
            <v>-100</v>
          </cell>
          <cell r="L89" t="e">
            <v>#REF!</v>
          </cell>
        </row>
        <row r="90">
          <cell r="F90" t="str">
            <v>Contábil</v>
          </cell>
          <cell r="G90">
            <v>8710466198.3099995</v>
          </cell>
          <cell r="H90">
            <v>0</v>
          </cell>
          <cell r="I90">
            <v>0</v>
          </cell>
          <cell r="J90" t="e">
            <v>#NUM!</v>
          </cell>
          <cell r="K90">
            <v>-100</v>
          </cell>
          <cell r="L90" t="e">
            <v>#REF!</v>
          </cell>
        </row>
        <row r="91">
          <cell r="F91" t="str">
            <v>Diferença</v>
          </cell>
          <cell r="G91">
            <v>-1733743585.4906387</v>
          </cell>
          <cell r="H91">
            <v>0</v>
          </cell>
          <cell r="I91">
            <v>0</v>
          </cell>
          <cell r="J91" t="e">
            <v>#NUM!</v>
          </cell>
          <cell r="K91">
            <v>-100</v>
          </cell>
          <cell r="L91" t="e">
            <v>#REF!</v>
          </cell>
        </row>
        <row r="92">
          <cell r="F92">
            <v>0</v>
          </cell>
          <cell r="G92" t="str">
            <v>31/12/2008</v>
          </cell>
          <cell r="H92">
            <v>0</v>
          </cell>
          <cell r="I92">
            <v>0</v>
          </cell>
          <cell r="J92" t="e">
            <v>#NUM!</v>
          </cell>
          <cell r="K92">
            <v>-100</v>
          </cell>
          <cell r="L92" t="e">
            <v>#REF!</v>
          </cell>
        </row>
        <row r="93">
          <cell r="F93" t="str">
            <v>CONTRATOS</v>
          </cell>
          <cell r="G93" t="str">
            <v>EM R$</v>
          </cell>
          <cell r="H93">
            <v>0</v>
          </cell>
          <cell r="I93">
            <v>0</v>
          </cell>
          <cell r="J93" t="e">
            <v>#NUM!</v>
          </cell>
          <cell r="K93">
            <v>-100</v>
          </cell>
          <cell r="L93" t="e">
            <v>#REF!</v>
          </cell>
        </row>
        <row r="94">
          <cell r="F94" t="str">
            <v>Garantidos</v>
          </cell>
          <cell r="G94">
            <v>1903672368.3466001</v>
          </cell>
          <cell r="H94">
            <v>0</v>
          </cell>
          <cell r="I94">
            <v>0</v>
          </cell>
          <cell r="J94" t="e">
            <v>#NUM!</v>
          </cell>
          <cell r="K94">
            <v>-100</v>
          </cell>
          <cell r="L94" t="e">
            <v>#REF!</v>
          </cell>
        </row>
        <row r="95">
          <cell r="F95" t="str">
            <v>Não Garantidos</v>
          </cell>
          <cell r="G95">
            <v>5076155328.7820015</v>
          </cell>
          <cell r="H95">
            <v>0</v>
          </cell>
          <cell r="I95">
            <v>0</v>
          </cell>
          <cell r="J95" t="e">
            <v>#NUM!</v>
          </cell>
          <cell r="K95">
            <v>-100</v>
          </cell>
          <cell r="L95" t="e">
            <v>#REF!</v>
          </cell>
        </row>
        <row r="96">
          <cell r="F96" t="str">
            <v>Total</v>
          </cell>
          <cell r="G96">
            <v>6979827697.1286011</v>
          </cell>
          <cell r="H96">
            <v>0</v>
          </cell>
          <cell r="I96">
            <v>0</v>
          </cell>
          <cell r="J96" t="e">
            <v>#NUM!</v>
          </cell>
          <cell r="K96">
            <v>-100</v>
          </cell>
          <cell r="L96" t="e">
            <v>#REF!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 t="e">
            <v>#NUM!</v>
          </cell>
          <cell r="K97">
            <v>-100</v>
          </cell>
          <cell r="L97" t="e">
            <v>#REF!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 t="e">
            <v>#NUM!</v>
          </cell>
          <cell r="K98">
            <v>-100</v>
          </cell>
          <cell r="L98" t="e">
            <v>#REF!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 t="e">
            <v>#NUM!</v>
          </cell>
          <cell r="K99">
            <v>-100</v>
          </cell>
          <cell r="L99" t="e">
            <v>#REF!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 t="e">
            <v>#NUM!</v>
          </cell>
          <cell r="K100">
            <v>-100</v>
          </cell>
          <cell r="L100" t="e">
            <v>#REF!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 t="e">
            <v>#NUM!</v>
          </cell>
          <cell r="K101">
            <v>-100</v>
          </cell>
          <cell r="L101" t="e">
            <v>#REF!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 t="e">
            <v>#NUM!</v>
          </cell>
          <cell r="K102">
            <v>-100</v>
          </cell>
          <cell r="L102" t="e">
            <v>#REF!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 t="e">
            <v>#NUM!</v>
          </cell>
          <cell r="K103">
            <v>-100</v>
          </cell>
          <cell r="L103" t="e">
            <v>#REF!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 t="e">
            <v>#NUM!</v>
          </cell>
          <cell r="K104">
            <v>-100</v>
          </cell>
          <cell r="L104" t="e">
            <v>#REF!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 t="e">
            <v>#NUM!</v>
          </cell>
          <cell r="K105">
            <v>-100</v>
          </cell>
          <cell r="L105" t="e">
            <v>#REF!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 t="e">
            <v>#NUM!</v>
          </cell>
          <cell r="K106">
            <v>-100</v>
          </cell>
          <cell r="L106" t="e">
            <v>#REF!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 t="e">
            <v>#NUM!</v>
          </cell>
          <cell r="K107">
            <v>-100</v>
          </cell>
          <cell r="L107" t="e">
            <v>#REF!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 t="e">
            <v>#NUM!</v>
          </cell>
          <cell r="K108">
            <v>-100</v>
          </cell>
          <cell r="L108" t="e">
            <v>#REF!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 t="e">
            <v>#NUM!</v>
          </cell>
          <cell r="K109">
            <v>-100</v>
          </cell>
          <cell r="L109" t="e">
            <v>#REF!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 t="e">
            <v>#NUM!</v>
          </cell>
          <cell r="K110">
            <v>-100</v>
          </cell>
          <cell r="L110" t="e">
            <v>#REF!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 t="e">
            <v>#NUM!</v>
          </cell>
          <cell r="K111">
            <v>-100</v>
          </cell>
          <cell r="L111" t="e">
            <v>#REF!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 t="e">
            <v>#NUM!</v>
          </cell>
          <cell r="K112">
            <v>-100</v>
          </cell>
          <cell r="L112" t="e">
            <v>#REF!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 t="e">
            <v>#NUM!</v>
          </cell>
          <cell r="K113">
            <v>-100</v>
          </cell>
          <cell r="L113" t="e">
            <v>#REF!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 t="e">
            <v>#NUM!</v>
          </cell>
          <cell r="K114">
            <v>-100</v>
          </cell>
          <cell r="L114" t="e">
            <v>#REF!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 t="e">
            <v>#NUM!</v>
          </cell>
          <cell r="K115">
            <v>-100</v>
          </cell>
          <cell r="L115" t="e">
            <v>#REF!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 t="e">
            <v>#NUM!</v>
          </cell>
          <cell r="K116">
            <v>-100</v>
          </cell>
          <cell r="L116" t="e">
            <v>#REF!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 t="e">
            <v>#NUM!</v>
          </cell>
          <cell r="K117">
            <v>-100</v>
          </cell>
          <cell r="L117" t="e">
            <v>#REF!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 t="e">
            <v>#NUM!</v>
          </cell>
          <cell r="K118">
            <v>-100</v>
          </cell>
          <cell r="L118" t="e">
            <v>#REF!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 t="e">
            <v>#NUM!</v>
          </cell>
          <cell r="K119">
            <v>-100</v>
          </cell>
          <cell r="L119" t="e">
            <v>#REF!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 t="e">
            <v>#NUM!</v>
          </cell>
          <cell r="K120">
            <v>-100</v>
          </cell>
          <cell r="L120" t="e">
            <v>#REF!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 t="e">
            <v>#NUM!</v>
          </cell>
          <cell r="K121">
            <v>-100</v>
          </cell>
          <cell r="L121" t="e">
            <v>#REF!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 t="e">
            <v>#NUM!</v>
          </cell>
          <cell r="K122">
            <v>-100</v>
          </cell>
          <cell r="L122" t="e">
            <v>#REF!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 t="e">
            <v>#NUM!</v>
          </cell>
          <cell r="K123">
            <v>-100</v>
          </cell>
          <cell r="L123" t="e">
            <v>#REF!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 t="e">
            <v>#NUM!</v>
          </cell>
          <cell r="K124">
            <v>-100</v>
          </cell>
          <cell r="L124" t="e">
            <v>#REF!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 t="e">
            <v>#NUM!</v>
          </cell>
          <cell r="K125">
            <v>-100</v>
          </cell>
          <cell r="L125" t="e">
            <v>#REF!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 t="e">
            <v>#NUM!</v>
          </cell>
          <cell r="K126">
            <v>-100</v>
          </cell>
          <cell r="L126" t="e">
            <v>#REF!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 t="e">
            <v>#NUM!</v>
          </cell>
          <cell r="K127">
            <v>-100</v>
          </cell>
          <cell r="L127" t="e">
            <v>#REF!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 t="e">
            <v>#NUM!</v>
          </cell>
          <cell r="K128">
            <v>-100</v>
          </cell>
          <cell r="L128" t="e">
            <v>#REF!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 t="e">
            <v>#NUM!</v>
          </cell>
          <cell r="K129">
            <v>-100</v>
          </cell>
          <cell r="L129" t="e">
            <v>#REF!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 t="e">
            <v>#NUM!</v>
          </cell>
          <cell r="K130">
            <v>-100</v>
          </cell>
          <cell r="L130" t="e">
            <v>#REF!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 t="e">
            <v>#NUM!</v>
          </cell>
          <cell r="K131">
            <v>-100</v>
          </cell>
          <cell r="L131" t="e">
            <v>#REF!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 t="e">
            <v>#NUM!</v>
          </cell>
          <cell r="K132">
            <v>-100</v>
          </cell>
          <cell r="L132" t="e">
            <v>#REF!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 t="e">
            <v>#NUM!</v>
          </cell>
          <cell r="K133">
            <v>-100</v>
          </cell>
          <cell r="L133" t="e">
            <v>#REF!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 t="e">
            <v>#NUM!</v>
          </cell>
          <cell r="K134">
            <v>-100</v>
          </cell>
          <cell r="L134" t="e">
            <v>#REF!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 t="e">
            <v>#NUM!</v>
          </cell>
          <cell r="K135">
            <v>-100</v>
          </cell>
          <cell r="L135" t="e">
            <v>#REF!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 t="e">
            <v>#NUM!</v>
          </cell>
          <cell r="K136">
            <v>-100</v>
          </cell>
          <cell r="L136" t="e">
            <v>#REF!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 t="e">
            <v>#NUM!</v>
          </cell>
          <cell r="K137">
            <v>-100</v>
          </cell>
          <cell r="L137" t="e">
            <v>#REF!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 t="e">
            <v>#NUM!</v>
          </cell>
          <cell r="K138">
            <v>-100</v>
          </cell>
          <cell r="L138" t="e">
            <v>#REF!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 t="e">
            <v>#NUM!</v>
          </cell>
          <cell r="K139">
            <v>-100</v>
          </cell>
          <cell r="L139" t="e">
            <v>#REF!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 t="e">
            <v>#NUM!</v>
          </cell>
          <cell r="K140">
            <v>-100</v>
          </cell>
          <cell r="L140" t="e">
            <v>#REF!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 t="e">
            <v>#NUM!</v>
          </cell>
          <cell r="K141">
            <v>-100</v>
          </cell>
          <cell r="L141" t="e">
            <v>#REF!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 t="e">
            <v>#NUM!</v>
          </cell>
          <cell r="K142">
            <v>-100</v>
          </cell>
          <cell r="L142" t="e">
            <v>#REF!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 t="e">
            <v>#NUM!</v>
          </cell>
          <cell r="K143">
            <v>-100</v>
          </cell>
          <cell r="L143" t="e">
            <v>#REF!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 t="e">
            <v>#NUM!</v>
          </cell>
          <cell r="K144">
            <v>-100</v>
          </cell>
          <cell r="L144" t="e">
            <v>#REF!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 t="e">
            <v>#NUM!</v>
          </cell>
          <cell r="K145">
            <v>-100</v>
          </cell>
          <cell r="L145" t="e">
            <v>#REF!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 t="e">
            <v>#NUM!</v>
          </cell>
          <cell r="K146">
            <v>-100</v>
          </cell>
          <cell r="L146" t="e">
            <v>#REF!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 t="e">
            <v>#NUM!</v>
          </cell>
          <cell r="K147">
            <v>-100</v>
          </cell>
          <cell r="L147" t="e">
            <v>#REF!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 t="e">
            <v>#NUM!</v>
          </cell>
          <cell r="K148">
            <v>-100</v>
          </cell>
          <cell r="L148" t="e">
            <v>#REF!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 t="e">
            <v>#NUM!</v>
          </cell>
          <cell r="K149">
            <v>-100</v>
          </cell>
          <cell r="L149" t="e">
            <v>#REF!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 t="e">
            <v>#NUM!</v>
          </cell>
          <cell r="K150">
            <v>-100</v>
          </cell>
          <cell r="L150" t="e">
            <v>#REF!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 t="e">
            <v>#NUM!</v>
          </cell>
          <cell r="K151">
            <v>-100</v>
          </cell>
          <cell r="L151" t="e">
            <v>#REF!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 t="e">
            <v>#NUM!</v>
          </cell>
          <cell r="K152">
            <v>-100</v>
          </cell>
          <cell r="L152" t="e">
            <v>#REF!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 t="e">
            <v>#NUM!</v>
          </cell>
          <cell r="K153">
            <v>-100</v>
          </cell>
          <cell r="L153" t="e">
            <v>#REF!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 t="e">
            <v>#NUM!</v>
          </cell>
          <cell r="K154">
            <v>-100</v>
          </cell>
          <cell r="L154" t="e">
            <v>#REF!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 t="e">
            <v>#NUM!</v>
          </cell>
          <cell r="K155">
            <v>-100</v>
          </cell>
          <cell r="L155" t="e">
            <v>#REF!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 t="e">
            <v>#NUM!</v>
          </cell>
          <cell r="K156">
            <v>-100</v>
          </cell>
          <cell r="L156" t="e">
            <v>#REF!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 t="e">
            <v>#NUM!</v>
          </cell>
          <cell r="K157">
            <v>-100</v>
          </cell>
          <cell r="L157" t="e">
            <v>#REF!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 t="e">
            <v>#NUM!</v>
          </cell>
          <cell r="K158">
            <v>-100</v>
          </cell>
          <cell r="L158" t="e">
            <v>#REF!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 t="e">
            <v>#NUM!</v>
          </cell>
          <cell r="K159">
            <v>-100</v>
          </cell>
          <cell r="L159" t="e">
            <v>#REF!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 t="e">
            <v>#NUM!</v>
          </cell>
          <cell r="K160">
            <v>-100</v>
          </cell>
          <cell r="L160" t="e">
            <v>#REF!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 t="e">
            <v>#NUM!</v>
          </cell>
          <cell r="K161">
            <v>-100</v>
          </cell>
          <cell r="L161" t="e">
            <v>#REF!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 t="e">
            <v>#NUM!</v>
          </cell>
          <cell r="K162">
            <v>-100</v>
          </cell>
          <cell r="L162" t="e">
            <v>#REF!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 t="e">
            <v>#NUM!</v>
          </cell>
          <cell r="K163">
            <v>-100</v>
          </cell>
          <cell r="L163" t="e">
            <v>#REF!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 t="e">
            <v>#NUM!</v>
          </cell>
          <cell r="K164">
            <v>-100</v>
          </cell>
          <cell r="L164" t="e">
            <v>#REF!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 t="e">
            <v>#NUM!</v>
          </cell>
          <cell r="K165">
            <v>-100</v>
          </cell>
          <cell r="L165" t="e">
            <v>#REF!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 t="e">
            <v>#NUM!</v>
          </cell>
          <cell r="K166">
            <v>-100</v>
          </cell>
          <cell r="L166" t="e">
            <v>#REF!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 t="e">
            <v>#NUM!</v>
          </cell>
          <cell r="K167">
            <v>-100</v>
          </cell>
          <cell r="L167" t="e">
            <v>#REF!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 t="e">
            <v>#NUM!</v>
          </cell>
          <cell r="K168">
            <v>-100</v>
          </cell>
          <cell r="L168" t="e">
            <v>#REF!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 t="e">
            <v>#NUM!</v>
          </cell>
          <cell r="K169">
            <v>-100</v>
          </cell>
          <cell r="L169" t="e">
            <v>#REF!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 t="e">
            <v>#NUM!</v>
          </cell>
          <cell r="K170">
            <v>-100</v>
          </cell>
          <cell r="L170" t="e">
            <v>#REF!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 t="e">
            <v>#NUM!</v>
          </cell>
          <cell r="K171">
            <v>-100</v>
          </cell>
          <cell r="L171" t="e">
            <v>#REF!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 t="e">
            <v>#NUM!</v>
          </cell>
          <cell r="K172">
            <v>-100</v>
          </cell>
          <cell r="L172" t="e">
            <v>#REF!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 t="e">
            <v>#NUM!</v>
          </cell>
          <cell r="K173">
            <v>-100</v>
          </cell>
          <cell r="L173" t="e">
            <v>#REF!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 t="e">
            <v>#NUM!</v>
          </cell>
          <cell r="K174">
            <v>-100</v>
          </cell>
          <cell r="L174" t="e">
            <v>#REF!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 t="e">
            <v>#NUM!</v>
          </cell>
          <cell r="K175">
            <v>-100</v>
          </cell>
          <cell r="L175" t="e">
            <v>#REF!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 t="e">
            <v>#NUM!</v>
          </cell>
          <cell r="K176">
            <v>-100</v>
          </cell>
          <cell r="L176" t="e">
            <v>#REF!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 t="e">
            <v>#NUM!</v>
          </cell>
          <cell r="K177">
            <v>-100</v>
          </cell>
          <cell r="L177" t="e">
            <v>#REF!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 t="e">
            <v>#NUM!</v>
          </cell>
          <cell r="K178">
            <v>-100</v>
          </cell>
          <cell r="L178" t="e">
            <v>#REF!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 t="e">
            <v>#NUM!</v>
          </cell>
          <cell r="K179">
            <v>-100</v>
          </cell>
          <cell r="L179" t="e">
            <v>#REF!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 t="e">
            <v>#NUM!</v>
          </cell>
          <cell r="K180">
            <v>-100</v>
          </cell>
          <cell r="L180" t="e">
            <v>#REF!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 t="e">
            <v>#NUM!</v>
          </cell>
          <cell r="K181">
            <v>-100</v>
          </cell>
          <cell r="L181" t="e">
            <v>#REF!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 t="e">
            <v>#NUM!</v>
          </cell>
          <cell r="K182">
            <v>-100</v>
          </cell>
          <cell r="L182" t="e">
            <v>#REF!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 t="e">
            <v>#NUM!</v>
          </cell>
          <cell r="K183">
            <v>-100</v>
          </cell>
          <cell r="L183" t="e">
            <v>#REF!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 t="e">
            <v>#NUM!</v>
          </cell>
          <cell r="K184">
            <v>-100</v>
          </cell>
          <cell r="L184" t="e">
            <v>#REF!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 t="e">
            <v>#NUM!</v>
          </cell>
          <cell r="K185">
            <v>-100</v>
          </cell>
          <cell r="L185" t="e">
            <v>#REF!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 t="e">
            <v>#NUM!</v>
          </cell>
          <cell r="K186">
            <v>-100</v>
          </cell>
          <cell r="L186" t="e">
            <v>#REF!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 t="e">
            <v>#NUM!</v>
          </cell>
          <cell r="K187">
            <v>-100</v>
          </cell>
          <cell r="L187" t="e">
            <v>#REF!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 t="e">
            <v>#NUM!</v>
          </cell>
          <cell r="K188">
            <v>-100</v>
          </cell>
          <cell r="L188" t="e">
            <v>#REF!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 t="e">
            <v>#NUM!</v>
          </cell>
          <cell r="K189">
            <v>-100</v>
          </cell>
          <cell r="L189" t="e">
            <v>#REF!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 t="e">
            <v>#NUM!</v>
          </cell>
          <cell r="K190">
            <v>-100</v>
          </cell>
          <cell r="L190" t="e">
            <v>#REF!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 t="e">
            <v>#NUM!</v>
          </cell>
          <cell r="K191">
            <v>-100</v>
          </cell>
          <cell r="L191" t="e">
            <v>#REF!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 t="e">
            <v>#NUM!</v>
          </cell>
          <cell r="K192">
            <v>-100</v>
          </cell>
          <cell r="L192" t="e">
            <v>#REF!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 t="e">
            <v>#NUM!</v>
          </cell>
          <cell r="K193">
            <v>-100</v>
          </cell>
          <cell r="L193" t="e">
            <v>#REF!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 t="e">
            <v>#NUM!</v>
          </cell>
          <cell r="K194">
            <v>-100</v>
          </cell>
          <cell r="L194" t="e">
            <v>#REF!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 t="e">
            <v>#NUM!</v>
          </cell>
          <cell r="K195">
            <v>-100</v>
          </cell>
          <cell r="L195" t="e">
            <v>#REF!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 t="e">
            <v>#NUM!</v>
          </cell>
          <cell r="K196">
            <v>-100</v>
          </cell>
          <cell r="L196" t="e">
            <v>#REF!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 t="e">
            <v>#NUM!</v>
          </cell>
          <cell r="K197">
            <v>-100</v>
          </cell>
          <cell r="L197" t="e">
            <v>#REF!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 t="e">
            <v>#NUM!</v>
          </cell>
          <cell r="K198">
            <v>-100</v>
          </cell>
          <cell r="L198" t="e">
            <v>#REF!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 t="e">
            <v>#NUM!</v>
          </cell>
          <cell r="K199">
            <v>-100</v>
          </cell>
          <cell r="L199" t="e">
            <v>#REF!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 t="e">
            <v>#NUM!</v>
          </cell>
          <cell r="K200">
            <v>-100</v>
          </cell>
          <cell r="L200" t="e">
            <v>#REF!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 t="e">
            <v>#NUM!</v>
          </cell>
          <cell r="K201">
            <v>-100</v>
          </cell>
          <cell r="L201" t="e">
            <v>#REF!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 t="e">
            <v>#NUM!</v>
          </cell>
          <cell r="K202">
            <v>-100</v>
          </cell>
          <cell r="L202" t="e">
            <v>#REF!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 t="e">
            <v>#NUM!</v>
          </cell>
          <cell r="K203">
            <v>-100</v>
          </cell>
          <cell r="L203" t="e">
            <v>#REF!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 t="e">
            <v>#NUM!</v>
          </cell>
          <cell r="K204">
            <v>-100</v>
          </cell>
          <cell r="L204" t="e">
            <v>#REF!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 t="e">
            <v>#NUM!</v>
          </cell>
          <cell r="K205">
            <v>-100</v>
          </cell>
          <cell r="L205" t="e">
            <v>#REF!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 t="e">
            <v>#NUM!</v>
          </cell>
          <cell r="K206">
            <v>-100</v>
          </cell>
          <cell r="L206" t="e">
            <v>#REF!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 t="e">
            <v>#NUM!</v>
          </cell>
          <cell r="K207">
            <v>-100</v>
          </cell>
          <cell r="L207" t="e">
            <v>#REF!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 t="e">
            <v>#NUM!</v>
          </cell>
          <cell r="K208">
            <v>-100</v>
          </cell>
          <cell r="L208" t="e">
            <v>#REF!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 t="e">
            <v>#NUM!</v>
          </cell>
          <cell r="K209">
            <v>-100</v>
          </cell>
          <cell r="L209" t="e">
            <v>#REF!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 t="e">
            <v>#NUM!</v>
          </cell>
          <cell r="K210">
            <v>-100</v>
          </cell>
          <cell r="L210" t="e">
            <v>#REF!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 t="e">
            <v>#NUM!</v>
          </cell>
          <cell r="K211">
            <v>-100</v>
          </cell>
          <cell r="L211" t="e">
            <v>#REF!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 t="e">
            <v>#NUM!</v>
          </cell>
          <cell r="K212">
            <v>-100</v>
          </cell>
          <cell r="L212" t="e">
            <v>#REF!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 t="e">
            <v>#NUM!</v>
          </cell>
          <cell r="K213">
            <v>-100</v>
          </cell>
          <cell r="L213" t="e">
            <v>#REF!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 t="e">
            <v>#NUM!</v>
          </cell>
          <cell r="K214">
            <v>-100</v>
          </cell>
          <cell r="L214" t="e">
            <v>#REF!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 t="e">
            <v>#NUM!</v>
          </cell>
          <cell r="K215">
            <v>-100</v>
          </cell>
          <cell r="L215" t="e">
            <v>#REF!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 t="e">
            <v>#NUM!</v>
          </cell>
          <cell r="K216">
            <v>-100</v>
          </cell>
          <cell r="L216" t="e">
            <v>#REF!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 t="e">
            <v>#NUM!</v>
          </cell>
          <cell r="K217">
            <v>-100</v>
          </cell>
          <cell r="L217" t="e">
            <v>#REF!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 t="e">
            <v>#NUM!</v>
          </cell>
          <cell r="K218">
            <v>-100</v>
          </cell>
          <cell r="L218" t="e">
            <v>#REF!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 t="e">
            <v>#NUM!</v>
          </cell>
          <cell r="K219">
            <v>-100</v>
          </cell>
          <cell r="L219" t="e">
            <v>#REF!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 t="e">
            <v>#NUM!</v>
          </cell>
          <cell r="K220">
            <v>-100</v>
          </cell>
          <cell r="L220" t="e">
            <v>#REF!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 t="e">
            <v>#NUM!</v>
          </cell>
          <cell r="K221">
            <v>-100</v>
          </cell>
          <cell r="L221" t="e">
            <v>#REF!</v>
          </cell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 t="e">
            <v>#NUM!</v>
          </cell>
          <cell r="K222">
            <v>-100</v>
          </cell>
          <cell r="L222" t="e">
            <v>#REF!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 t="e">
            <v>#NUM!</v>
          </cell>
          <cell r="K223">
            <v>-100</v>
          </cell>
          <cell r="L223" t="e">
            <v>#REF!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 t="e">
            <v>#NUM!</v>
          </cell>
          <cell r="K224">
            <v>-100</v>
          </cell>
          <cell r="L224" t="e">
            <v>#REF!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 t="e">
            <v>#NUM!</v>
          </cell>
          <cell r="K225">
            <v>-100</v>
          </cell>
          <cell r="L225" t="e">
            <v>#REF!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 t="e">
            <v>#NUM!</v>
          </cell>
          <cell r="K226">
            <v>-100</v>
          </cell>
          <cell r="L226" t="e">
            <v>#REF!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 t="e">
            <v>#NUM!</v>
          </cell>
          <cell r="K227">
            <v>-100</v>
          </cell>
          <cell r="L227" t="e">
            <v>#REF!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 t="e">
            <v>#NUM!</v>
          </cell>
          <cell r="K228">
            <v>-100</v>
          </cell>
          <cell r="L228" t="e">
            <v>#REF!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 t="e">
            <v>#NUM!</v>
          </cell>
          <cell r="K229">
            <v>-100</v>
          </cell>
          <cell r="L229" t="e">
            <v>#REF!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 t="e">
            <v>#NUM!</v>
          </cell>
          <cell r="K230">
            <v>-100</v>
          </cell>
          <cell r="L230" t="e">
            <v>#REF!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 t="e">
            <v>#NUM!</v>
          </cell>
          <cell r="K231">
            <v>-100</v>
          </cell>
          <cell r="L231" t="e">
            <v>#REF!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 t="e">
            <v>#NUM!</v>
          </cell>
          <cell r="K232">
            <v>-100</v>
          </cell>
          <cell r="L232" t="e">
            <v>#REF!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 t="e">
            <v>#NUM!</v>
          </cell>
          <cell r="K233">
            <v>-100</v>
          </cell>
          <cell r="L233" t="e">
            <v>#REF!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 t="e">
            <v>#NUM!</v>
          </cell>
          <cell r="K234">
            <v>-100</v>
          </cell>
          <cell r="L234" t="e">
            <v>#REF!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 t="e">
            <v>#NUM!</v>
          </cell>
          <cell r="K235">
            <v>-100</v>
          </cell>
          <cell r="L235" t="e">
            <v>#REF!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 t="e">
            <v>#NUM!</v>
          </cell>
          <cell r="K236">
            <v>-100</v>
          </cell>
          <cell r="L236" t="e">
            <v>#REF!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 t="e">
            <v>#NUM!</v>
          </cell>
          <cell r="K237">
            <v>-100</v>
          </cell>
          <cell r="L237" t="e">
            <v>#REF!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 t="e">
            <v>#NUM!</v>
          </cell>
          <cell r="K238">
            <v>-100</v>
          </cell>
          <cell r="L238" t="e">
            <v>#REF!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 t="e">
            <v>#NUM!</v>
          </cell>
          <cell r="K239">
            <v>-100</v>
          </cell>
          <cell r="L239" t="e">
            <v>#REF!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 t="e">
            <v>#NUM!</v>
          </cell>
          <cell r="K240">
            <v>-100</v>
          </cell>
          <cell r="L240" t="e">
            <v>#REF!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 t="e">
            <v>#NUM!</v>
          </cell>
          <cell r="K241">
            <v>-100</v>
          </cell>
          <cell r="L241" t="e">
            <v>#REF!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 t="e">
            <v>#NUM!</v>
          </cell>
          <cell r="K242">
            <v>-100</v>
          </cell>
          <cell r="L242" t="e">
            <v>#REF!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 t="e">
            <v>#NUM!</v>
          </cell>
          <cell r="K243">
            <v>-100</v>
          </cell>
          <cell r="L243" t="e">
            <v>#REF!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 t="e">
            <v>#NUM!</v>
          </cell>
          <cell r="K244">
            <v>-100</v>
          </cell>
          <cell r="L244" t="e">
            <v>#REF!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 t="e">
            <v>#NUM!</v>
          </cell>
          <cell r="K245">
            <v>-100</v>
          </cell>
          <cell r="L245" t="e">
            <v>#REF!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 t="e">
            <v>#NUM!</v>
          </cell>
          <cell r="K246">
            <v>-100</v>
          </cell>
          <cell r="L246" t="e">
            <v>#REF!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 t="e">
            <v>#NUM!</v>
          </cell>
          <cell r="K247">
            <v>-100</v>
          </cell>
          <cell r="L247" t="e">
            <v>#REF!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 t="e">
            <v>#NUM!</v>
          </cell>
          <cell r="K248">
            <v>-100</v>
          </cell>
          <cell r="L248" t="e">
            <v>#REF!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 t="e">
            <v>#NUM!</v>
          </cell>
          <cell r="K249">
            <v>-100</v>
          </cell>
          <cell r="L249" t="e">
            <v>#REF!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 t="e">
            <v>#NUM!</v>
          </cell>
          <cell r="K250">
            <v>-100</v>
          </cell>
          <cell r="L250" t="e">
            <v>#REF!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 t="e">
            <v>#NUM!</v>
          </cell>
          <cell r="K251">
            <v>-100</v>
          </cell>
          <cell r="L251" t="e">
            <v>#REF!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 t="e">
            <v>#NUM!</v>
          </cell>
          <cell r="K252">
            <v>-100</v>
          </cell>
          <cell r="L252" t="e">
            <v>#REF!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 t="e">
            <v>#NUM!</v>
          </cell>
          <cell r="K253">
            <v>-100</v>
          </cell>
          <cell r="L253" t="e">
            <v>#REF!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 t="e">
            <v>#NUM!</v>
          </cell>
          <cell r="K254">
            <v>-100</v>
          </cell>
          <cell r="L254" t="e">
            <v>#REF!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 t="e">
            <v>#NUM!</v>
          </cell>
          <cell r="K255">
            <v>-100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 t="e">
            <v>#NUM!</v>
          </cell>
          <cell r="K256">
            <v>-100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 t="e">
            <v>#NUM!</v>
          </cell>
          <cell r="K257">
            <v>-100</v>
          </cell>
        </row>
      </sheetData>
      <sheetData sheetId="21">
        <row r="1">
          <cell r="F1">
            <v>1</v>
          </cell>
        </row>
      </sheetData>
      <sheetData sheetId="22" refreshError="1">
        <row r="1">
          <cell r="A1" t="str">
            <v>Macro1</v>
          </cell>
        </row>
      </sheetData>
      <sheetData sheetId="23" refreshError="1">
        <row r="1">
          <cell r="A1" t="str">
            <v>ORD</v>
          </cell>
        </row>
      </sheetData>
      <sheetData sheetId="24">
        <row r="1">
          <cell r="A1" t="str">
            <v>ORD</v>
          </cell>
        </row>
      </sheetData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ssas"/>
      <sheetName val="Pagamentos"/>
      <sheetName val="Curva"/>
      <sheetName val="Transf"/>
      <sheetName val="Fluxo"/>
      <sheetName val="Saldo"/>
      <sheetName val="Resumo"/>
      <sheetName val="Liquidante"/>
      <sheetName val="Fiduciário"/>
      <sheetName val="Custo CETIP"/>
      <sheetName val="ORC"/>
      <sheetName val="Indicadores"/>
      <sheetName val="Lançamento"/>
      <sheetName val="Leilão BM&amp;F 05072001"/>
      <sheetName val="Trustee"/>
      <sheetName val="Resgate"/>
      <sheetName val="Planner"/>
      <sheetName val="Fluxo de caixa"/>
      <sheetName val="Planner AL"/>
    </sheetNames>
    <sheetDataSet>
      <sheetData sheetId="0" refreshError="1"/>
      <sheetData sheetId="1" refreshError="1">
        <row r="6">
          <cell r="B6" t="str">
            <v>ATIVOS: CSP A8 à CSP S8</v>
          </cell>
          <cell r="C6" t="str">
            <v>Nº Dias</v>
          </cell>
          <cell r="D6" t="str">
            <v>Taxa CDI no Período</v>
          </cell>
          <cell r="E6" t="str">
            <v>CDI em R$</v>
          </cell>
          <cell r="F6" t="str">
            <v>V.N.A.+
CDI</v>
          </cell>
          <cell r="G6" t="str">
            <v>Spread
2,00% a.a.</v>
          </cell>
          <cell r="H6" t="str">
            <v>P.U.</v>
          </cell>
          <cell r="I6" t="str">
            <v>TABELA SIERP DE:</v>
          </cell>
          <cell r="J6" t="str">
            <v>Total Títulos Transf</v>
          </cell>
          <cell r="K6">
            <v>37664</v>
          </cell>
        </row>
        <row r="7">
          <cell r="B7" t="str">
            <v>MÊS</v>
          </cell>
          <cell r="C7" t="str">
            <v>Nº 
DIAS</v>
          </cell>
          <cell r="D7" t="str">
            <v>TAXA CDI  NO PERÍODO</v>
          </cell>
          <cell r="E7" t="str">
            <v>CDI em R$</v>
          </cell>
          <cell r="F7" t="str">
            <v>V.N.A.+
CDI</v>
          </cell>
          <cell r="G7" t="str">
            <v>SPREAD
2,00% a.a.</v>
          </cell>
          <cell r="H7" t="str">
            <v>P.U.
(VNA + SPREAD)</v>
          </cell>
          <cell r="I7" t="str">
            <v>TÍTULOS TRANSFER</v>
          </cell>
          <cell r="J7" t="str">
            <v>TOTAL DE TÍTULOS TRANSFER</v>
          </cell>
          <cell r="K7" t="str">
            <v>TÍTULOS NA CETIP</v>
          </cell>
        </row>
        <row r="8">
          <cell r="A8">
            <v>37011</v>
          </cell>
          <cell r="B8">
            <v>36982</v>
          </cell>
          <cell r="C8">
            <v>30</v>
          </cell>
          <cell r="D8">
            <v>1</v>
          </cell>
          <cell r="E8">
            <v>0</v>
          </cell>
          <cell r="F8">
            <v>10000</v>
          </cell>
          <cell r="G8">
            <v>0</v>
          </cell>
          <cell r="H8">
            <v>10000</v>
          </cell>
          <cell r="I8">
            <v>0</v>
          </cell>
          <cell r="J8">
            <v>0</v>
          </cell>
          <cell r="K8">
            <v>23000</v>
          </cell>
        </row>
        <row r="9">
          <cell r="A9">
            <v>37011</v>
          </cell>
          <cell r="B9">
            <v>37012</v>
          </cell>
          <cell r="C9">
            <v>30</v>
          </cell>
          <cell r="D9">
            <v>1.3325555297527769</v>
          </cell>
          <cell r="E9">
            <v>246.74586094248775</v>
          </cell>
          <cell r="F9">
            <v>10246.745860942488</v>
          </cell>
          <cell r="G9">
            <v>33.066779520742784</v>
          </cell>
          <cell r="H9">
            <v>10279.812640463231</v>
          </cell>
          <cell r="I9">
            <v>0</v>
          </cell>
          <cell r="J9">
            <v>0</v>
          </cell>
          <cell r="K9">
            <v>23000</v>
          </cell>
        </row>
        <row r="10">
          <cell r="A10">
            <v>37042</v>
          </cell>
          <cell r="B10">
            <v>37043</v>
          </cell>
          <cell r="C10">
            <v>61</v>
          </cell>
          <cell r="D10">
            <v>1.2678836324051757</v>
          </cell>
          <cell r="E10">
            <v>383.57799735113883</v>
          </cell>
          <cell r="F10">
            <v>10383.577997351138</v>
          </cell>
          <cell r="G10">
            <v>49.893095211988111</v>
          </cell>
          <cell r="H10">
            <v>10433.471092563126</v>
          </cell>
          <cell r="I10">
            <v>0</v>
          </cell>
          <cell r="J10">
            <v>0</v>
          </cell>
          <cell r="K10">
            <v>23000</v>
          </cell>
        </row>
        <row r="11">
          <cell r="A11">
            <v>37072</v>
          </cell>
          <cell r="B11">
            <v>37073</v>
          </cell>
          <cell r="C11">
            <v>91</v>
          </cell>
          <cell r="D11">
            <v>1.4991747792748145</v>
          </cell>
          <cell r="E11">
            <v>532.22698431506069</v>
          </cell>
          <cell r="F11">
            <v>10532.226984315061</v>
          </cell>
          <cell r="G11">
            <v>68.918789912664579</v>
          </cell>
          <cell r="H11">
            <v>10601.145774227725</v>
          </cell>
          <cell r="I11">
            <v>13950</v>
          </cell>
          <cell r="J11">
            <v>13950</v>
          </cell>
          <cell r="K11">
            <v>23000</v>
          </cell>
        </row>
        <row r="12">
          <cell r="A12">
            <v>37103</v>
          </cell>
          <cell r="B12">
            <v>37104</v>
          </cell>
          <cell r="C12">
            <v>122</v>
          </cell>
          <cell r="D12">
            <v>1.6009491045380964</v>
          </cell>
          <cell r="E12">
            <v>700.84257790837603</v>
          </cell>
          <cell r="F12">
            <v>10700.842577908375</v>
          </cell>
          <cell r="G12">
            <v>89.506821517559729</v>
          </cell>
          <cell r="H12">
            <v>10790.349399425935</v>
          </cell>
          <cell r="I12">
            <v>1494</v>
          </cell>
          <cell r="J12">
            <v>15444</v>
          </cell>
          <cell r="K12">
            <v>23000</v>
          </cell>
        </row>
        <row r="13">
          <cell r="A13">
            <v>37134</v>
          </cell>
          <cell r="B13">
            <v>37135</v>
          </cell>
          <cell r="C13">
            <v>153</v>
          </cell>
          <cell r="D13">
            <v>1.3227586029540328</v>
          </cell>
          <cell r="E13">
            <v>849.90843029377982</v>
          </cell>
          <cell r="F13">
            <v>10849.908430293779</v>
          </cell>
          <cell r="G13">
            <v>107.1008910172186</v>
          </cell>
          <cell r="H13">
            <v>10957.009321310998</v>
          </cell>
          <cell r="I13">
            <v>3006</v>
          </cell>
          <cell r="J13">
            <v>18450</v>
          </cell>
          <cell r="K13">
            <v>23000</v>
          </cell>
        </row>
        <row r="14">
          <cell r="A14">
            <v>37164</v>
          </cell>
          <cell r="B14">
            <v>37165</v>
          </cell>
          <cell r="C14">
            <v>183</v>
          </cell>
          <cell r="D14">
            <v>1.5342239511381361</v>
          </cell>
          <cell r="E14">
            <v>1008.7354209788524</v>
          </cell>
          <cell r="F14">
            <v>11008.735420978852</v>
          </cell>
          <cell r="G14">
            <v>127.90509363352248</v>
          </cell>
          <cell r="H14">
            <v>11136.640514612374</v>
          </cell>
          <cell r="I14">
            <v>3924</v>
          </cell>
          <cell r="J14">
            <v>22374</v>
          </cell>
          <cell r="K14">
            <v>23000</v>
          </cell>
        </row>
        <row r="15">
          <cell r="A15">
            <v>37195</v>
          </cell>
          <cell r="B15">
            <v>37196</v>
          </cell>
          <cell r="C15">
            <v>214</v>
          </cell>
          <cell r="D15">
            <v>1.393198218221614</v>
          </cell>
          <cell r="E15">
            <v>1162.1089267126617</v>
          </cell>
          <cell r="F15">
            <v>11162.108926712663</v>
          </cell>
          <cell r="G15">
            <v>147.44762339888075</v>
          </cell>
          <cell r="H15">
            <v>11309.556550111543</v>
          </cell>
          <cell r="I15">
            <v>626</v>
          </cell>
          <cell r="J15">
            <v>23000</v>
          </cell>
          <cell r="K15">
            <v>23000</v>
          </cell>
        </row>
        <row r="16">
          <cell r="A16">
            <v>37225</v>
          </cell>
          <cell r="B16">
            <v>37226</v>
          </cell>
          <cell r="C16">
            <v>244</v>
          </cell>
          <cell r="D16">
            <v>1.393738921473564</v>
          </cell>
          <cell r="E16">
            <v>1317.6795832815369</v>
          </cell>
          <cell r="F16">
            <v>11317.679583281537</v>
          </cell>
          <cell r="G16">
            <v>167.53907684882142</v>
          </cell>
          <cell r="H16">
            <v>11485.218660130358</v>
          </cell>
          <cell r="I16">
            <v>0</v>
          </cell>
          <cell r="J16">
            <v>23000</v>
          </cell>
          <cell r="K16">
            <v>23000</v>
          </cell>
        </row>
        <row r="17">
          <cell r="A17">
            <v>37256</v>
          </cell>
          <cell r="B17">
            <v>37257</v>
          </cell>
          <cell r="C17">
            <v>275</v>
          </cell>
          <cell r="D17">
            <v>1.531854905545238</v>
          </cell>
          <cell r="E17">
            <v>1491.0500131719307</v>
          </cell>
          <cell r="F17">
            <v>11491.050013171931</v>
          </cell>
          <cell r="G17">
            <v>190.28278360076183</v>
          </cell>
          <cell r="H17">
            <v>11681.332796772693</v>
          </cell>
          <cell r="I17">
            <v>0</v>
          </cell>
          <cell r="J17">
            <v>23000</v>
          </cell>
          <cell r="K17">
            <v>23000</v>
          </cell>
        </row>
        <row r="18">
          <cell r="A18">
            <v>37287</v>
          </cell>
          <cell r="B18">
            <v>37288</v>
          </cell>
          <cell r="C18">
            <v>306</v>
          </cell>
          <cell r="D18">
            <v>1.2482794705541034</v>
          </cell>
          <cell r="E18">
            <v>1634.4904314374676</v>
          </cell>
          <cell r="F18">
            <v>11634.490431437467</v>
          </cell>
          <cell r="G18">
            <v>209.39906825988692</v>
          </cell>
          <cell r="H18">
            <v>11843.889499697354</v>
          </cell>
          <cell r="I18">
            <v>0</v>
          </cell>
          <cell r="J18">
            <v>23000</v>
          </cell>
          <cell r="K18">
            <v>23000</v>
          </cell>
        </row>
        <row r="19">
          <cell r="A19">
            <v>37315</v>
          </cell>
          <cell r="B19">
            <v>37316</v>
          </cell>
          <cell r="C19">
            <v>334</v>
          </cell>
          <cell r="D19">
            <v>1.3707570666776192</v>
          </cell>
          <cell r="E19">
            <v>1801.9376757221939</v>
          </cell>
          <cell r="F19">
            <v>11801.937675722194</v>
          </cell>
          <cell r="G19">
            <v>231.30985003814021</v>
          </cell>
          <cell r="H19">
            <v>12033.247525760335</v>
          </cell>
          <cell r="I19">
            <v>0</v>
          </cell>
          <cell r="J19">
            <v>23000</v>
          </cell>
          <cell r="K19">
            <v>23000</v>
          </cell>
        </row>
        <row r="20">
          <cell r="A20">
            <v>37346</v>
          </cell>
          <cell r="B20">
            <v>37347</v>
          </cell>
          <cell r="C20">
            <v>365</v>
          </cell>
          <cell r="D20">
            <v>1.4844138217006799</v>
          </cell>
          <cell r="E20">
            <v>1969.0423673128166</v>
          </cell>
          <cell r="F20">
            <v>11969.042367312817</v>
          </cell>
          <cell r="G20">
            <v>255.70087490567312</v>
          </cell>
          <cell r="H20">
            <v>12224.74324221849</v>
          </cell>
          <cell r="I20">
            <v>0</v>
          </cell>
          <cell r="J20">
            <v>23000</v>
          </cell>
          <cell r="K20">
            <v>23000</v>
          </cell>
        </row>
        <row r="21">
          <cell r="A21">
            <v>37376</v>
          </cell>
          <cell r="B21">
            <v>37377</v>
          </cell>
          <cell r="C21">
            <v>395</v>
          </cell>
          <cell r="D21">
            <v>1.4844138217006799</v>
          </cell>
          <cell r="E21">
            <v>2137.2059154218582</v>
          </cell>
          <cell r="F21">
            <v>12137.205915421859</v>
          </cell>
          <cell r="G21">
            <v>279.76726675870123</v>
          </cell>
          <cell r="H21">
            <v>12416.97318218056</v>
          </cell>
          <cell r="I21">
            <v>0</v>
          </cell>
          <cell r="J21">
            <v>23000</v>
          </cell>
          <cell r="K21">
            <v>23000</v>
          </cell>
        </row>
        <row r="22">
          <cell r="A22">
            <v>37407</v>
          </cell>
          <cell r="B22">
            <v>37408</v>
          </cell>
          <cell r="C22">
            <v>426</v>
          </cell>
          <cell r="D22">
            <v>1.3072854945037</v>
          </cell>
          <cell r="E22">
            <v>2304.1383164837393</v>
          </cell>
          <cell r="F22">
            <v>12304.138316483739</v>
          </cell>
          <cell r="G22">
            <v>303.41405728062455</v>
          </cell>
          <cell r="H22">
            <v>12607.552373764363</v>
          </cell>
          <cell r="I22">
            <v>0</v>
          </cell>
          <cell r="J22">
            <v>23000</v>
          </cell>
          <cell r="K22">
            <v>23000</v>
          </cell>
        </row>
        <row r="23">
          <cell r="A23">
            <v>37437</v>
          </cell>
          <cell r="B23">
            <v>37438</v>
          </cell>
          <cell r="C23">
            <v>456</v>
          </cell>
          <cell r="D23">
            <v>1.5358119270090898</v>
          </cell>
          <cell r="E23">
            <v>2484.7153448765957</v>
          </cell>
          <cell r="F23">
            <v>12484.715344876597</v>
          </cell>
          <cell r="G23">
            <v>331.00899713868603</v>
          </cell>
          <cell r="H23">
            <v>12815.724342015283</v>
          </cell>
          <cell r="I23">
            <v>0</v>
          </cell>
          <cell r="J23">
            <v>23000</v>
          </cell>
          <cell r="K23">
            <v>23000</v>
          </cell>
        </row>
        <row r="24">
          <cell r="A24">
            <v>37468</v>
          </cell>
          <cell r="B24">
            <v>37469</v>
          </cell>
          <cell r="C24">
            <v>487</v>
          </cell>
          <cell r="D24">
            <v>1.4455234950899953</v>
          </cell>
          <cell r="E24">
            <v>2673.4506699220306</v>
          </cell>
          <cell r="F24">
            <v>12673.450669922031</v>
          </cell>
          <cell r="G24">
            <v>358.52318642355931</v>
          </cell>
          <cell r="H24">
            <v>13031.97385634559</v>
          </cell>
          <cell r="I24">
            <v>0</v>
          </cell>
          <cell r="J24">
            <v>23000</v>
          </cell>
          <cell r="K24">
            <v>23000</v>
          </cell>
        </row>
        <row r="25">
          <cell r="A25">
            <v>37499</v>
          </cell>
          <cell r="B25">
            <v>37500</v>
          </cell>
          <cell r="C25">
            <v>518</v>
          </cell>
          <cell r="D25">
            <v>1.3806562245094689</v>
          </cell>
          <cell r="E25">
            <v>2840.0475013000182</v>
          </cell>
          <cell r="F25">
            <v>12840.047501300018</v>
          </cell>
          <cell r="G25">
            <v>385.04239229783525</v>
          </cell>
          <cell r="H25">
            <v>13225.089893597853</v>
          </cell>
          <cell r="I25">
            <v>0</v>
          </cell>
          <cell r="J25">
            <v>23000</v>
          </cell>
          <cell r="K25">
            <v>23000</v>
          </cell>
        </row>
        <row r="26">
          <cell r="A26">
            <v>37529</v>
          </cell>
          <cell r="B26">
            <v>37530</v>
          </cell>
          <cell r="C26">
            <v>548</v>
          </cell>
          <cell r="D26">
            <v>1.6316618925977799</v>
          </cell>
          <cell r="E26">
            <v>3049.5536633701813</v>
          </cell>
          <cell r="F26">
            <v>13049.553663370181</v>
          </cell>
          <cell r="G26">
            <v>415.63975958322408</v>
          </cell>
          <cell r="H26">
            <v>13465.193422953405</v>
          </cell>
          <cell r="I26">
            <v>0</v>
          </cell>
          <cell r="J26">
            <v>23000</v>
          </cell>
          <cell r="K26">
            <v>23000</v>
          </cell>
        </row>
        <row r="27">
          <cell r="A27">
            <v>37560</v>
          </cell>
          <cell r="B27">
            <v>37561</v>
          </cell>
          <cell r="C27">
            <v>579</v>
          </cell>
          <cell r="D27">
            <v>1.5303335456826606</v>
          </cell>
          <cell r="E27">
            <v>3259.606417174934</v>
          </cell>
          <cell r="F27">
            <v>13259.606417174935</v>
          </cell>
          <cell r="G27">
            <v>443.85006973958116</v>
          </cell>
          <cell r="H27">
            <v>13703.456486914516</v>
          </cell>
          <cell r="I27">
            <v>0</v>
          </cell>
          <cell r="J27">
            <v>23000</v>
          </cell>
          <cell r="K27">
            <v>23000</v>
          </cell>
        </row>
        <row r="28">
          <cell r="A28">
            <v>37590</v>
          </cell>
          <cell r="B28">
            <v>37591</v>
          </cell>
          <cell r="C28">
            <v>609</v>
          </cell>
          <cell r="D28">
            <v>1.7239963409584336</v>
          </cell>
          <cell r="E28">
            <v>3477.672038264308</v>
          </cell>
          <cell r="F28">
            <v>13477.672038264307</v>
          </cell>
          <cell r="G28">
            <v>474.15414684132338</v>
          </cell>
          <cell r="H28">
            <v>13951.82618510563</v>
          </cell>
          <cell r="I28">
            <v>0</v>
          </cell>
          <cell r="J28">
            <v>23000</v>
          </cell>
          <cell r="K28">
            <v>23000</v>
          </cell>
        </row>
        <row r="29">
          <cell r="A29">
            <v>37621</v>
          </cell>
          <cell r="B29">
            <v>37622</v>
          </cell>
          <cell r="C29">
            <v>640</v>
          </cell>
          <cell r="D29">
            <v>1.9639919434935038</v>
          </cell>
          <cell r="E29">
            <v>3742.3724312663053</v>
          </cell>
          <cell r="F29">
            <v>13742.372431266305</v>
          </cell>
          <cell r="G29">
            <v>508.08140875175559</v>
          </cell>
          <cell r="H29">
            <v>14250.453840018061</v>
          </cell>
          <cell r="I29">
            <v>0</v>
          </cell>
          <cell r="J29">
            <v>23000</v>
          </cell>
          <cell r="K29">
            <v>23000</v>
          </cell>
        </row>
        <row r="30">
          <cell r="A30">
            <v>37652</v>
          </cell>
          <cell r="B30">
            <v>37653</v>
          </cell>
          <cell r="C30">
            <v>671</v>
          </cell>
          <cell r="D30">
            <v>1.8106347023985059</v>
          </cell>
          <cell r="E30">
            <v>3941.4292272079397</v>
          </cell>
          <cell r="F30">
            <v>13941.42922720794</v>
          </cell>
          <cell r="G30">
            <v>538.17973083499237</v>
          </cell>
          <cell r="H30">
            <v>14479.608958042932</v>
          </cell>
          <cell r="I30">
            <v>0</v>
          </cell>
          <cell r="J30" t="str">
            <v/>
          </cell>
          <cell r="K30">
            <v>23000</v>
          </cell>
        </row>
        <row r="31">
          <cell r="A31">
            <v>37680</v>
          </cell>
          <cell r="B31">
            <v>37681</v>
          </cell>
          <cell r="C31">
            <v>699</v>
          </cell>
          <cell r="D31">
            <v>1.6966641228834733</v>
          </cell>
          <cell r="E31">
            <v>3941.4292272079397</v>
          </cell>
          <cell r="F31">
            <v>13941.42922720794</v>
          </cell>
          <cell r="G31">
            <v>852.38297583250096</v>
          </cell>
          <cell r="H31">
            <v>14793.812203040441</v>
          </cell>
          <cell r="I31">
            <v>0</v>
          </cell>
          <cell r="J31" t="str">
            <v/>
          </cell>
          <cell r="K31">
            <v>23000</v>
          </cell>
        </row>
        <row r="32">
          <cell r="A32">
            <v>37711</v>
          </cell>
          <cell r="B32">
            <v>37712</v>
          </cell>
          <cell r="C32">
            <v>730</v>
          </cell>
          <cell r="D32">
            <v>1.7218896852303933</v>
          </cell>
          <cell r="E32">
            <v>3941.4292272079397</v>
          </cell>
          <cell r="F32">
            <v>13941.42922720794</v>
          </cell>
          <cell r="G32">
            <v>1173.4043386019075</v>
          </cell>
          <cell r="H32">
            <v>15114.833565809848</v>
          </cell>
          <cell r="I32">
            <v>0</v>
          </cell>
          <cell r="J32" t="str">
            <v/>
          </cell>
          <cell r="K32">
            <v>23000</v>
          </cell>
        </row>
        <row r="33">
          <cell r="A33">
            <v>37741</v>
          </cell>
          <cell r="B33">
            <v>37742</v>
          </cell>
          <cell r="C33">
            <v>760</v>
          </cell>
          <cell r="D33">
            <v>1.7400841772181597</v>
          </cell>
          <cell r="E33">
            <v>3941.4292272079397</v>
          </cell>
          <cell r="F33">
            <v>13941.42922720794</v>
          </cell>
          <cell r="G33">
            <v>1501.3917702885028</v>
          </cell>
          <cell r="H33">
            <v>15442.820997496443</v>
          </cell>
          <cell r="I33">
            <v>0</v>
          </cell>
          <cell r="J33" t="str">
            <v/>
          </cell>
          <cell r="K33">
            <v>23000</v>
          </cell>
        </row>
        <row r="34">
          <cell r="A34">
            <v>37772</v>
          </cell>
          <cell r="B34">
            <v>37773</v>
          </cell>
          <cell r="C34">
            <v>791</v>
          </cell>
          <cell r="D34">
            <v>1.5907004726536167</v>
          </cell>
          <cell r="E34">
            <v>3941.4292272079397</v>
          </cell>
          <cell r="F34">
            <v>13941.42922720794</v>
          </cell>
          <cell r="G34">
            <v>1836.496432533806</v>
          </cell>
          <cell r="H34">
            <v>15777.925659741746</v>
          </cell>
          <cell r="I34">
            <v>0</v>
          </cell>
          <cell r="J34" t="str">
            <v/>
          </cell>
          <cell r="K34">
            <v>23000</v>
          </cell>
        </row>
        <row r="35">
          <cell r="A35">
            <v>37802</v>
          </cell>
          <cell r="B35">
            <v>37803</v>
          </cell>
          <cell r="C35">
            <v>821</v>
          </cell>
          <cell r="D35">
            <v>1.7550114767294511</v>
          </cell>
          <cell r="E35">
            <v>3941.4292272079397</v>
          </cell>
          <cell r="F35">
            <v>13941.42922720794</v>
          </cell>
          <cell r="G35">
            <v>2178.8727671423858</v>
          </cell>
          <cell r="H35">
            <v>16120.301994350326</v>
          </cell>
          <cell r="I35">
            <v>0</v>
          </cell>
          <cell r="J35" t="str">
            <v/>
          </cell>
          <cell r="K35">
            <v>23000</v>
          </cell>
        </row>
        <row r="36">
          <cell r="A36">
            <v>37833</v>
          </cell>
          <cell r="B36">
            <v>37834</v>
          </cell>
          <cell r="C36">
            <v>852</v>
          </cell>
          <cell r="D36">
            <v>1.5309470499731193</v>
          </cell>
          <cell r="E36">
            <v>3941.4292272079397</v>
          </cell>
          <cell r="F36">
            <v>13941.42922720794</v>
          </cell>
          <cell r="G36">
            <v>2528.6785672604346</v>
          </cell>
          <cell r="H36">
            <v>16470.107794468375</v>
          </cell>
          <cell r="I36">
            <v>0</v>
          </cell>
          <cell r="J36" t="str">
            <v/>
          </cell>
          <cell r="K36">
            <v>23000</v>
          </cell>
        </row>
        <row r="37">
          <cell r="A37">
            <v>37864</v>
          </cell>
          <cell r="B37">
            <v>37865</v>
          </cell>
          <cell r="C37">
            <v>883</v>
          </cell>
          <cell r="D37">
            <v>1.5674013437059209</v>
          </cell>
          <cell r="E37">
            <v>3941.4292272079397</v>
          </cell>
          <cell r="F37">
            <v>13941.42922720794</v>
          </cell>
          <cell r="G37">
            <v>2886.075050098887</v>
          </cell>
          <cell r="H37">
            <v>16827.504277306827</v>
          </cell>
          <cell r="I37">
            <v>0</v>
          </cell>
          <cell r="J37" t="str">
            <v/>
          </cell>
          <cell r="K37">
            <v>23000</v>
          </cell>
        </row>
        <row r="38">
          <cell r="A38">
            <v>37894</v>
          </cell>
          <cell r="B38">
            <v>37895</v>
          </cell>
          <cell r="C38">
            <v>913</v>
          </cell>
          <cell r="D38">
            <v>1.6392277014468659</v>
          </cell>
          <cell r="E38">
            <v>3941.4292272079397</v>
          </cell>
          <cell r="F38">
            <v>13941.42922720794</v>
          </cell>
          <cell r="G38">
            <v>3251.2269312346252</v>
          </cell>
          <cell r="H38">
            <v>17192.656158442565</v>
          </cell>
          <cell r="I38">
            <v>0</v>
          </cell>
          <cell r="J38" t="str">
            <v/>
          </cell>
          <cell r="K38">
            <v>23000</v>
          </cell>
        </row>
        <row r="39">
          <cell r="A39">
            <v>37925</v>
          </cell>
          <cell r="B39">
            <v>37926</v>
          </cell>
          <cell r="C39">
            <v>944</v>
          </cell>
          <cell r="D39">
            <v>1.4239008669961528</v>
          </cell>
          <cell r="E39">
            <v>3941.4292272079397</v>
          </cell>
          <cell r="F39">
            <v>13941.42922720794</v>
          </cell>
          <cell r="G39">
            <v>3624.3025005239761</v>
          </cell>
          <cell r="H39">
            <v>17565.731727731916</v>
          </cell>
          <cell r="I39">
            <v>0</v>
          </cell>
          <cell r="J39" t="str">
            <v/>
          </cell>
          <cell r="K39">
            <v>21722</v>
          </cell>
        </row>
        <row r="40">
          <cell r="A40">
            <v>37955</v>
          </cell>
          <cell r="B40">
            <v>37956</v>
          </cell>
          <cell r="C40">
            <v>974</v>
          </cell>
          <cell r="D40">
            <v>1.5674013437059209</v>
          </cell>
          <cell r="E40">
            <v>3941.4292272079397</v>
          </cell>
          <cell r="F40">
            <v>13941.42922720794</v>
          </cell>
          <cell r="G40">
            <v>4005.4736996635293</v>
          </cell>
          <cell r="H40">
            <v>17946.902926871469</v>
          </cell>
          <cell r="I40">
            <v>0</v>
          </cell>
          <cell r="J40" t="str">
            <v/>
          </cell>
          <cell r="K40">
            <v>20444</v>
          </cell>
        </row>
        <row r="41">
          <cell r="A41">
            <v>37986</v>
          </cell>
          <cell r="B41">
            <v>37987</v>
          </cell>
          <cell r="C41">
            <v>1005</v>
          </cell>
          <cell r="D41">
            <v>1.9020221258100989</v>
          </cell>
          <cell r="E41">
            <v>3941.4292272079397</v>
          </cell>
          <cell r="F41">
            <v>13941.42922720794</v>
          </cell>
          <cell r="G41">
            <v>4394.9162014339963</v>
          </cell>
          <cell r="H41">
            <v>18336.345428641936</v>
          </cell>
          <cell r="I41">
            <v>0</v>
          </cell>
          <cell r="J41" t="str">
            <v/>
          </cell>
          <cell r="K41">
            <v>19166</v>
          </cell>
        </row>
        <row r="42">
          <cell r="A42">
            <v>38017</v>
          </cell>
          <cell r="B42">
            <v>38018</v>
          </cell>
          <cell r="C42">
            <v>1036</v>
          </cell>
          <cell r="D42">
            <v>1.6281056553449913</v>
          </cell>
          <cell r="E42">
            <v>3941.4292272079397</v>
          </cell>
          <cell r="F42">
            <v>13941.42922720794</v>
          </cell>
          <cell r="G42">
            <v>4792.8094906636252</v>
          </cell>
          <cell r="H42">
            <v>18734.238717871565</v>
          </cell>
          <cell r="I42">
            <v>0</v>
          </cell>
          <cell r="J42" t="str">
            <v/>
          </cell>
          <cell r="K42">
            <v>17888</v>
          </cell>
        </row>
        <row r="43">
          <cell r="A43">
            <v>38046</v>
          </cell>
          <cell r="B43">
            <v>38047</v>
          </cell>
          <cell r="C43">
            <v>1065</v>
          </cell>
          <cell r="D43">
            <v>2.0850431402382297</v>
          </cell>
          <cell r="E43">
            <v>3941.4292272079397</v>
          </cell>
          <cell r="F43">
            <v>13941.42922720794</v>
          </cell>
          <cell r="G43">
            <v>5199.3369469485224</v>
          </cell>
          <cell r="H43">
            <v>19140.766174156463</v>
          </cell>
          <cell r="I43">
            <v>0</v>
          </cell>
          <cell r="J43" t="str">
            <v/>
          </cell>
          <cell r="K43">
            <v>16610</v>
          </cell>
        </row>
        <row r="44">
          <cell r="A44">
            <v>38077</v>
          </cell>
          <cell r="B44">
            <v>38078</v>
          </cell>
          <cell r="C44">
            <v>1096</v>
          </cell>
          <cell r="D44">
            <v>1.8106347023985059</v>
          </cell>
          <cell r="E44">
            <v>3941.4292272079397</v>
          </cell>
          <cell r="F44">
            <v>13941.42922720794</v>
          </cell>
          <cell r="G44">
            <v>5614.6859291679539</v>
          </cell>
          <cell r="H44">
            <v>19556.115156375894</v>
          </cell>
          <cell r="I44">
            <v>0</v>
          </cell>
          <cell r="J44" t="str">
            <v/>
          </cell>
          <cell r="K44">
            <v>15332</v>
          </cell>
        </row>
        <row r="45">
          <cell r="A45">
            <v>38107</v>
          </cell>
          <cell r="B45">
            <v>38108</v>
          </cell>
          <cell r="C45">
            <v>1126</v>
          </cell>
          <cell r="D45">
            <v>1.9020221258100989</v>
          </cell>
          <cell r="E45">
            <v>3941.4292272079397</v>
          </cell>
          <cell r="F45">
            <v>13941.42922720794</v>
          </cell>
          <cell r="G45">
            <v>6039.0478618336238</v>
          </cell>
          <cell r="H45">
            <v>19980.477089041564</v>
          </cell>
          <cell r="I45">
            <v>0</v>
          </cell>
          <cell r="J45">
            <v>-1278</v>
          </cell>
          <cell r="K45">
            <v>14054</v>
          </cell>
        </row>
        <row r="46">
          <cell r="A46">
            <v>38138</v>
          </cell>
          <cell r="B46">
            <v>38139</v>
          </cell>
          <cell r="C46">
            <v>1157</v>
          </cell>
          <cell r="D46">
            <v>1.9020221258100989</v>
          </cell>
          <cell r="E46">
            <v>3941.4292272079397</v>
          </cell>
          <cell r="F46">
            <v>13941.42922720794</v>
          </cell>
          <cell r="G46">
            <v>6472.6183233126976</v>
          </cell>
          <cell r="H46">
            <v>20414.047550520638</v>
          </cell>
          <cell r="I46">
            <v>0</v>
          </cell>
          <cell r="J46">
            <v>-1278</v>
          </cell>
          <cell r="K46">
            <v>12776</v>
          </cell>
        </row>
        <row r="47">
          <cell r="A47">
            <v>38168</v>
          </cell>
          <cell r="B47">
            <v>38169</v>
          </cell>
          <cell r="C47">
            <v>1187</v>
          </cell>
          <cell r="D47">
            <v>1.9934915805456255</v>
          </cell>
          <cell r="E47">
            <v>3941.4292272079397</v>
          </cell>
          <cell r="F47">
            <v>13941.42922720794</v>
          </cell>
          <cell r="G47">
            <v>6915.5971359652431</v>
          </cell>
          <cell r="H47">
            <v>20857.026363173183</v>
          </cell>
          <cell r="I47">
            <v>0</v>
          </cell>
          <cell r="J47">
            <v>-1278</v>
          </cell>
          <cell r="K47">
            <v>11498</v>
          </cell>
        </row>
        <row r="48">
          <cell r="A48">
            <v>38199</v>
          </cell>
          <cell r="B48">
            <v>38200</v>
          </cell>
          <cell r="C48">
            <v>1218</v>
          </cell>
          <cell r="D48">
            <v>1.9934915805456255</v>
          </cell>
          <cell r="E48">
            <v>3941.4292272079397</v>
          </cell>
          <cell r="F48">
            <v>13941.42922720794</v>
          </cell>
          <cell r="G48">
            <v>7368.1884582376188</v>
          </cell>
          <cell r="H48">
            <v>21309.617685445559</v>
          </cell>
          <cell r="I48">
            <v>0</v>
          </cell>
          <cell r="J48">
            <v>-1278</v>
          </cell>
          <cell r="K48">
            <v>10220</v>
          </cell>
        </row>
        <row r="49">
          <cell r="A49">
            <v>38230</v>
          </cell>
          <cell r="B49">
            <v>38231</v>
          </cell>
          <cell r="C49">
            <v>1249</v>
          </cell>
          <cell r="D49">
            <v>1.9020221258100989</v>
          </cell>
          <cell r="E49">
            <v>3941.4292272079397</v>
          </cell>
          <cell r="F49">
            <v>13941.42922720794</v>
          </cell>
          <cell r="G49">
            <v>7830.6008787542742</v>
          </cell>
          <cell r="H49">
            <v>21772.030105962214</v>
          </cell>
          <cell r="I49">
            <v>0</v>
          </cell>
          <cell r="J49">
            <v>-1278</v>
          </cell>
          <cell r="K49">
            <v>8942</v>
          </cell>
        </row>
        <row r="50">
          <cell r="A50">
            <v>38260</v>
          </cell>
          <cell r="B50">
            <v>38261</v>
          </cell>
          <cell r="C50">
            <v>1279</v>
          </cell>
          <cell r="D50">
            <v>1.8106347023985059</v>
          </cell>
          <cell r="E50">
            <v>3941.4292272079397</v>
          </cell>
          <cell r="F50">
            <v>13941.42922720794</v>
          </cell>
          <cell r="G50">
            <v>8303.0475124513068</v>
          </cell>
          <cell r="H50">
            <v>22244.476739659247</v>
          </cell>
          <cell r="I50">
            <v>0</v>
          </cell>
          <cell r="J50">
            <v>-1278</v>
          </cell>
          <cell r="K50">
            <v>7664</v>
          </cell>
        </row>
        <row r="51">
          <cell r="A51">
            <v>38291</v>
          </cell>
          <cell r="B51">
            <v>38292</v>
          </cell>
          <cell r="C51">
            <v>1310</v>
          </cell>
          <cell r="D51">
            <v>1.8106347023985059</v>
          </cell>
          <cell r="E51">
            <v>3941.4292272079397</v>
          </cell>
          <cell r="F51">
            <v>13941.42922720794</v>
          </cell>
          <cell r="G51">
            <v>8785.7460987960876</v>
          </cell>
          <cell r="H51">
            <v>22727.175326004028</v>
          </cell>
          <cell r="I51">
            <v>0</v>
          </cell>
          <cell r="J51">
            <v>-1278</v>
          </cell>
          <cell r="K51">
            <v>6386</v>
          </cell>
        </row>
        <row r="52">
          <cell r="A52">
            <v>38321</v>
          </cell>
          <cell r="B52">
            <v>38322</v>
          </cell>
          <cell r="C52">
            <v>1340</v>
          </cell>
          <cell r="D52">
            <v>2.0850431402382297</v>
          </cell>
          <cell r="E52">
            <v>3941.4292272079397</v>
          </cell>
          <cell r="F52">
            <v>13941.42922720794</v>
          </cell>
          <cell r="G52">
            <v>9278.9191021382248</v>
          </cell>
          <cell r="H52">
            <v>23220.348329346165</v>
          </cell>
          <cell r="I52">
            <v>0</v>
          </cell>
          <cell r="J52">
            <v>-1278</v>
          </cell>
          <cell r="K52">
            <v>5108</v>
          </cell>
        </row>
        <row r="53">
          <cell r="A53">
            <v>38352</v>
          </cell>
          <cell r="B53">
            <v>38353</v>
          </cell>
          <cell r="C53">
            <v>1371</v>
          </cell>
          <cell r="D53">
            <v>1.9020221258100989</v>
          </cell>
          <cell r="E53">
            <v>3941.4292272079397</v>
          </cell>
          <cell r="F53">
            <v>13941.42922720794</v>
          </cell>
          <cell r="G53">
            <v>9782.7938142381245</v>
          </cell>
          <cell r="H53">
            <v>23724.223041446065</v>
          </cell>
          <cell r="I53">
            <v>0</v>
          </cell>
          <cell r="J53">
            <v>-1277</v>
          </cell>
          <cell r="K53">
            <v>3831</v>
          </cell>
        </row>
        <row r="54">
          <cell r="A54">
            <v>38383</v>
          </cell>
          <cell r="B54">
            <v>38384</v>
          </cell>
          <cell r="C54">
            <v>1402</v>
          </cell>
          <cell r="D54">
            <v>1.6281056553449913</v>
          </cell>
          <cell r="E54">
            <v>3941.4292272079397</v>
          </cell>
          <cell r="F54">
            <v>13941.42922720794</v>
          </cell>
          <cell r="G54">
            <v>10297.602459020374</v>
          </cell>
          <cell r="H54">
            <v>24239.031686228314</v>
          </cell>
          <cell r="I54">
            <v>0</v>
          </cell>
          <cell r="J54">
            <v>-1277</v>
          </cell>
          <cell r="K54">
            <v>2554</v>
          </cell>
        </row>
        <row r="55">
          <cell r="A55">
            <v>38411</v>
          </cell>
          <cell r="B55">
            <v>38412</v>
          </cell>
          <cell r="C55">
            <v>1430</v>
          </cell>
          <cell r="D55">
            <v>1.9934915805456255</v>
          </cell>
          <cell r="E55">
            <v>3941.4292272079397</v>
          </cell>
          <cell r="F55">
            <v>13941.42922720794</v>
          </cell>
          <cell r="G55">
            <v>10823.58229960025</v>
          </cell>
          <cell r="H55">
            <v>24765.01152680819</v>
          </cell>
          <cell r="I55">
            <v>0</v>
          </cell>
          <cell r="J55">
            <v>-1277</v>
          </cell>
          <cell r="K55">
            <v>1277</v>
          </cell>
        </row>
        <row r="56">
          <cell r="A56">
            <v>38442</v>
          </cell>
          <cell r="B56">
            <v>38443</v>
          </cell>
          <cell r="C56">
            <v>1461</v>
          </cell>
          <cell r="D56">
            <v>1.8106347023985059</v>
          </cell>
          <cell r="E56">
            <v>3941.4292272079397</v>
          </cell>
          <cell r="F56">
            <v>13941.42922720794</v>
          </cell>
          <cell r="G56">
            <v>11360.97574763267</v>
          </cell>
          <cell r="H56">
            <v>25302.404974840611</v>
          </cell>
          <cell r="I56">
            <v>0</v>
          </cell>
          <cell r="K56">
            <v>0</v>
          </cell>
        </row>
        <row r="57">
          <cell r="A57">
            <v>38472</v>
          </cell>
          <cell r="B57">
            <v>38473</v>
          </cell>
          <cell r="C57">
            <v>1491</v>
          </cell>
          <cell r="D57">
            <v>1.9020221258100989</v>
          </cell>
          <cell r="E57">
            <v>3941.4292272079397</v>
          </cell>
          <cell r="F57">
            <v>13941.42922720794</v>
          </cell>
          <cell r="G57">
            <v>11910.030475033993</v>
          </cell>
          <cell r="H57">
            <v>25851.459702241933</v>
          </cell>
          <cell r="I57">
            <v>0</v>
          </cell>
          <cell r="K57">
            <v>0</v>
          </cell>
        </row>
        <row r="58">
          <cell r="A58">
            <v>38503</v>
          </cell>
          <cell r="B58">
            <v>38504</v>
          </cell>
        </row>
        <row r="59">
          <cell r="B59">
            <v>38534</v>
          </cell>
        </row>
        <row r="60">
          <cell r="B60">
            <v>38565</v>
          </cell>
        </row>
        <row r="61">
          <cell r="B61">
            <v>38596</v>
          </cell>
        </row>
        <row r="62">
          <cell r="B62">
            <v>38626</v>
          </cell>
        </row>
        <row r="63">
          <cell r="B63">
            <v>38657</v>
          </cell>
        </row>
        <row r="64">
          <cell r="B64">
            <v>38687</v>
          </cell>
        </row>
        <row r="69">
          <cell r="I69">
            <v>16610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DETALHE (2)"/>
      <sheetName val="DETALHE"/>
      <sheetName val="SIMULA"/>
      <sheetName val="DET IND"/>
      <sheetName val="DET IND (2)"/>
      <sheetName val="DET ORD"/>
      <sheetName val="CUSTO"/>
      <sheetName val="INF GRAF"/>
      <sheetName val="RESUMO"/>
      <sheetName val="RELCOM"/>
      <sheetName val="DEZ00_DEZ01"/>
      <sheetName val="Macro1"/>
      <sheetName val="OR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_SUSTENTABILIDADE"/>
      <sheetName val="SUST - EDUCAÇÃO AMBIENTAL"/>
      <sheetName val="SUST - INDICADORES AMBIENTAIS"/>
      <sheetName val="SUST - IND. DE DESEMP. AMBIENTA"/>
      <sheetName val="SUST - IUCN"/>
      <sheetName val="CONTROLA - Balanço social"/>
      <sheetName val="Balancete"/>
      <sheetName val="CONTROLA - DVA"/>
      <sheetName val="DVA"/>
      <sheetName val="DHO - INDICADORES SOCIAIS"/>
      <sheetName val="DHO - TRABLHADORES_GRAU"/>
      <sheetName val="DHO - % ANÁLISE DE EMPREGADOS"/>
      <sheetName val="DHO - TAXA ACIDENTES"/>
      <sheetName val="DHO - REMUNERAÇÃO TOTAL ADM."/>
      <sheetName val="INDICADORES OPERACIONAIS"/>
      <sheetName val="SUST - IND SOCIAIS EXTERNOS"/>
      <sheetName val="P&amp;D"/>
      <sheetName val="PARTES INTERESS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57">
          <cell r="D457">
            <v>2175789.9700000002</v>
          </cell>
        </row>
        <row r="458">
          <cell r="D458">
            <v>9892041.9700000007</v>
          </cell>
        </row>
        <row r="466">
          <cell r="D466">
            <v>3322465.46</v>
          </cell>
        </row>
        <row r="467">
          <cell r="D467">
            <v>4450571.71</v>
          </cell>
        </row>
        <row r="468">
          <cell r="D468">
            <v>1089284.92</v>
          </cell>
        </row>
        <row r="475">
          <cell r="D475">
            <v>3065375.05</v>
          </cell>
        </row>
        <row r="476">
          <cell r="D476">
            <v>3805770.51</v>
          </cell>
        </row>
        <row r="477">
          <cell r="D477">
            <v>59857.7</v>
          </cell>
        </row>
        <row r="480">
          <cell r="D480">
            <v>194800.7</v>
          </cell>
        </row>
        <row r="484">
          <cell r="D484">
            <v>339749.45</v>
          </cell>
        </row>
        <row r="487">
          <cell r="D487">
            <v>16447.759999999998</v>
          </cell>
        </row>
        <row r="488">
          <cell r="D488">
            <v>50873.51</v>
          </cell>
        </row>
        <row r="489">
          <cell r="D489">
            <v>-488622</v>
          </cell>
        </row>
      </sheetData>
      <sheetData sheetId="7">
        <row r="38">
          <cell r="C38">
            <v>92042</v>
          </cell>
        </row>
        <row r="58">
          <cell r="C58">
            <v>237193</v>
          </cell>
        </row>
      </sheetData>
      <sheetData sheetId="8">
        <row r="7">
          <cell r="J7">
            <v>2203798</v>
          </cell>
        </row>
        <row r="11">
          <cell r="J11">
            <v>751687</v>
          </cell>
        </row>
        <row r="12">
          <cell r="J12">
            <v>34540</v>
          </cell>
        </row>
        <row r="13">
          <cell r="J13">
            <v>1676</v>
          </cell>
        </row>
        <row r="14">
          <cell r="J14">
            <v>8775</v>
          </cell>
        </row>
        <row r="18">
          <cell r="F18">
            <v>397329</v>
          </cell>
        </row>
        <row r="19">
          <cell r="J19">
            <v>21444</v>
          </cell>
        </row>
        <row r="23">
          <cell r="J23">
            <v>29742</v>
          </cell>
        </row>
        <row r="24">
          <cell r="J24">
            <v>0</v>
          </cell>
        </row>
        <row r="25">
          <cell r="J25">
            <v>489</v>
          </cell>
        </row>
        <row r="27">
          <cell r="J27">
            <v>1496603</v>
          </cell>
        </row>
        <row r="30">
          <cell r="J30">
            <v>266644</v>
          </cell>
        </row>
        <row r="31">
          <cell r="J31">
            <v>-63284</v>
          </cell>
        </row>
        <row r="32">
          <cell r="J32">
            <v>-4206</v>
          </cell>
          <cell r="L32">
            <v>14835</v>
          </cell>
        </row>
        <row r="33">
          <cell r="J33">
            <v>7589</v>
          </cell>
        </row>
        <row r="34">
          <cell r="J34">
            <v>66</v>
          </cell>
        </row>
        <row r="35">
          <cell r="J35">
            <v>527</v>
          </cell>
        </row>
        <row r="37">
          <cell r="J37">
            <v>-5966</v>
          </cell>
        </row>
        <row r="38">
          <cell r="J38">
            <v>2939</v>
          </cell>
          <cell r="L38">
            <v>3422</v>
          </cell>
        </row>
        <row r="43">
          <cell r="J43">
            <v>83277</v>
          </cell>
        </row>
        <row r="44">
          <cell r="J44">
            <v>8765</v>
          </cell>
        </row>
        <row r="47">
          <cell r="J47">
            <v>130084</v>
          </cell>
        </row>
        <row r="48">
          <cell r="J48">
            <v>455586</v>
          </cell>
        </row>
        <row r="49">
          <cell r="J49">
            <v>1827</v>
          </cell>
        </row>
        <row r="52">
          <cell r="F52">
            <v>51389</v>
          </cell>
        </row>
        <row r="53">
          <cell r="F53">
            <v>2579</v>
          </cell>
        </row>
        <row r="54">
          <cell r="F54">
            <v>15098</v>
          </cell>
        </row>
        <row r="55">
          <cell r="F55">
            <v>4930</v>
          </cell>
        </row>
        <row r="58">
          <cell r="J58">
            <v>237109</v>
          </cell>
        </row>
        <row r="63">
          <cell r="J63">
            <v>84</v>
          </cell>
        </row>
        <row r="66">
          <cell r="J66">
            <v>1728762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51400-4536-4A19-80F2-6F3ACFE28CA1}">
  <sheetPr>
    <tabColor theme="9"/>
    <pageSetUpPr fitToPage="1"/>
  </sheetPr>
  <dimension ref="B2:O30"/>
  <sheetViews>
    <sheetView showGridLines="0" workbookViewId="0">
      <selection activeCell="B30" sqref="B30"/>
    </sheetView>
  </sheetViews>
  <sheetFormatPr defaultRowHeight="15" x14ac:dyDescent="0.25"/>
  <cols>
    <col min="1" max="1" width="4.42578125" customWidth="1"/>
    <col min="2" max="2" width="61.7109375" bestFit="1" customWidth="1"/>
    <col min="3" max="5" width="10.42578125" customWidth="1"/>
    <col min="6" max="6" width="0.85546875" customWidth="1"/>
    <col min="7" max="9" width="10.42578125" customWidth="1"/>
    <col min="10" max="11" width="0.85546875" customWidth="1"/>
    <col min="12" max="12" width="10.42578125" customWidth="1"/>
    <col min="13" max="13" width="52.7109375" bestFit="1" customWidth="1"/>
    <col min="14" max="14" width="10.42578125" customWidth="1"/>
  </cols>
  <sheetData>
    <row r="2" spans="2:15" ht="15" customHeight="1" thickBot="1" x14ac:dyDescent="0.3">
      <c r="B2" s="32" t="s">
        <v>99</v>
      </c>
      <c r="C2" s="115">
        <v>2020</v>
      </c>
      <c r="D2" s="115"/>
      <c r="E2" s="115"/>
      <c r="F2" s="32"/>
      <c r="G2" s="115">
        <v>2019</v>
      </c>
      <c r="H2" s="115"/>
      <c r="I2" s="115"/>
      <c r="K2" s="14"/>
    </row>
    <row r="3" spans="2:15" ht="14.45" customHeight="1" x14ac:dyDescent="0.25">
      <c r="B3" s="33" t="s">
        <v>100</v>
      </c>
      <c r="C3" s="116">
        <v>1917248</v>
      </c>
      <c r="D3" s="116"/>
      <c r="E3" s="116"/>
      <c r="F3" s="31"/>
      <c r="G3" s="116">
        <v>1571296</v>
      </c>
      <c r="H3" s="116"/>
      <c r="I3" s="116"/>
      <c r="K3" s="15"/>
    </row>
    <row r="4" spans="2:15" x14ac:dyDescent="0.25">
      <c r="B4" s="34" t="s">
        <v>101</v>
      </c>
      <c r="C4" s="117">
        <v>727606</v>
      </c>
      <c r="D4" s="117"/>
      <c r="E4" s="117"/>
      <c r="F4" s="34"/>
      <c r="G4" s="117">
        <v>479281</v>
      </c>
      <c r="H4" s="117"/>
      <c r="I4" s="117"/>
      <c r="K4" s="16"/>
      <c r="M4" s="17"/>
      <c r="N4" s="17"/>
      <c r="O4" s="17"/>
    </row>
    <row r="5" spans="2:15" ht="14.45" customHeight="1" x14ac:dyDescent="0.25">
      <c r="B5" s="33" t="s">
        <v>102</v>
      </c>
      <c r="C5" s="114">
        <f>'[7]CONTROLA - DVA'!C38</f>
        <v>92042</v>
      </c>
      <c r="D5" s="114"/>
      <c r="E5" s="114"/>
      <c r="F5" s="31"/>
      <c r="G5" s="114">
        <v>224307</v>
      </c>
      <c r="H5" s="114"/>
      <c r="I5" s="114"/>
      <c r="K5" s="16"/>
      <c r="M5" s="17"/>
      <c r="N5" s="17"/>
      <c r="O5" s="17"/>
    </row>
    <row r="6" spans="2:15" ht="14.45" customHeight="1" thickBot="1" x14ac:dyDescent="0.3">
      <c r="B6" s="32" t="s">
        <v>103</v>
      </c>
      <c r="C6" s="32" t="s">
        <v>104</v>
      </c>
      <c r="D6" s="32" t="s">
        <v>105</v>
      </c>
      <c r="E6" s="32" t="s">
        <v>106</v>
      </c>
      <c r="F6" s="32"/>
      <c r="G6" s="32" t="s">
        <v>104</v>
      </c>
      <c r="H6" s="32" t="s">
        <v>105</v>
      </c>
      <c r="I6" s="32" t="s">
        <v>106</v>
      </c>
      <c r="K6" s="16"/>
      <c r="M6" s="17"/>
      <c r="N6" s="17"/>
      <c r="O6" s="17"/>
    </row>
    <row r="7" spans="2:15" x14ac:dyDescent="0.25">
      <c r="B7" s="33" t="s">
        <v>107</v>
      </c>
      <c r="C7" s="35">
        <f>ROUND([7]Balancete!D475/1000,0)</f>
        <v>3065</v>
      </c>
      <c r="D7" s="36">
        <f>C7/$C$5</f>
        <v>3.3300015210447405E-2</v>
      </c>
      <c r="E7" s="36">
        <f>C7/$C$3</f>
        <v>1.5986455586340421E-3</v>
      </c>
      <c r="F7" s="31"/>
      <c r="G7" s="35">
        <v>3073</v>
      </c>
      <c r="H7" s="36">
        <v>1.37E-2</v>
      </c>
      <c r="I7" s="36">
        <v>2E-3</v>
      </c>
      <c r="K7" s="15"/>
    </row>
    <row r="8" spans="2:15" x14ac:dyDescent="0.25">
      <c r="B8" s="34" t="s">
        <v>108</v>
      </c>
      <c r="C8" s="37">
        <f>ROUND(SUM([7]Balancete!D466:D468)/1000,0)</f>
        <v>8862</v>
      </c>
      <c r="D8" s="38">
        <f t="shared" ref="D8:D16" si="0">C8/$C$5</f>
        <v>9.6282132070141899E-2</v>
      </c>
      <c r="E8" s="38">
        <f t="shared" ref="E8:E16" si="1">C8/$C$3</f>
        <v>4.622250225322963E-3</v>
      </c>
      <c r="F8" s="39"/>
      <c r="G8" s="37">
        <v>37778</v>
      </c>
      <c r="H8" s="38">
        <v>0.16839999999999999</v>
      </c>
      <c r="I8" s="38">
        <v>2.4E-2</v>
      </c>
      <c r="K8" s="18"/>
    </row>
    <row r="9" spans="2:15" x14ac:dyDescent="0.25">
      <c r="B9" s="33" t="s">
        <v>109</v>
      </c>
      <c r="C9" s="35">
        <f>ROUND([7]Balancete!D489/1000,0)</f>
        <v>-489</v>
      </c>
      <c r="D9" s="36">
        <f t="shared" si="0"/>
        <v>-5.312791986267139E-3</v>
      </c>
      <c r="E9" s="36">
        <f t="shared" si="1"/>
        <v>-2.5505307607570849E-4</v>
      </c>
      <c r="F9" s="31"/>
      <c r="G9" s="35">
        <v>13488</v>
      </c>
      <c r="H9" s="36">
        <v>6.0100000000000001E-2</v>
      </c>
      <c r="I9" s="36">
        <v>8.6E-3</v>
      </c>
      <c r="K9" s="18"/>
    </row>
    <row r="10" spans="2:15" x14ac:dyDescent="0.25">
      <c r="B10" s="34" t="s">
        <v>110</v>
      </c>
      <c r="C10" s="37">
        <f>ROUND(SUM([7]Balancete!D476:D477,[7]Balancete!D484)/1000,0)</f>
        <v>4205</v>
      </c>
      <c r="D10" s="38">
        <f t="shared" si="0"/>
        <v>4.5685665239781841E-2</v>
      </c>
      <c r="E10" s="38">
        <f t="shared" si="1"/>
        <v>2.193247821878025E-3</v>
      </c>
      <c r="F10" s="39"/>
      <c r="G10" s="37">
        <v>5067</v>
      </c>
      <c r="H10" s="38">
        <v>2.2599999999999999E-2</v>
      </c>
      <c r="I10" s="38">
        <v>3.2000000000000002E-3</v>
      </c>
      <c r="K10" s="18"/>
    </row>
    <row r="11" spans="2:15" x14ac:dyDescent="0.25">
      <c r="B11" s="33" t="s">
        <v>111</v>
      </c>
      <c r="C11" s="35">
        <f>ROUND([7]Balancete!D480/1000,0)</f>
        <v>195</v>
      </c>
      <c r="D11" s="36">
        <f t="shared" si="0"/>
        <v>2.1185980313335215E-3</v>
      </c>
      <c r="E11" s="36">
        <f t="shared" si="1"/>
        <v>1.0170828187068131E-4</v>
      </c>
      <c r="F11" s="31"/>
      <c r="G11" s="35">
        <v>6057</v>
      </c>
      <c r="H11" s="36">
        <v>2.7E-2</v>
      </c>
      <c r="I11" s="36">
        <v>3.8999999999999998E-3</v>
      </c>
      <c r="K11" s="18"/>
    </row>
    <row r="12" spans="2:15" x14ac:dyDescent="0.25">
      <c r="B12" s="34" t="s">
        <v>112</v>
      </c>
      <c r="C12" s="39">
        <v>0</v>
      </c>
      <c r="D12" s="38">
        <f t="shared" si="0"/>
        <v>0</v>
      </c>
      <c r="E12" s="38">
        <f t="shared" si="1"/>
        <v>0</v>
      </c>
      <c r="F12" s="39"/>
      <c r="G12" s="39">
        <v>0</v>
      </c>
      <c r="H12" s="38">
        <v>0</v>
      </c>
      <c r="I12" s="38">
        <v>0</v>
      </c>
      <c r="K12" s="18"/>
    </row>
    <row r="13" spans="2:15" x14ac:dyDescent="0.25">
      <c r="B13" s="33" t="s">
        <v>113</v>
      </c>
      <c r="C13" s="40">
        <f>ROUND(SUM([7]Balancete!D487:D488)/1000,0)</f>
        <v>67</v>
      </c>
      <c r="D13" s="36">
        <f t="shared" si="0"/>
        <v>7.279285543556203E-4</v>
      </c>
      <c r="E13" s="36">
        <f t="shared" si="1"/>
        <v>3.4945922488900757E-5</v>
      </c>
      <c r="F13" s="31"/>
      <c r="G13" s="40">
        <v>0</v>
      </c>
      <c r="H13" s="36">
        <v>0</v>
      </c>
      <c r="I13" s="36">
        <v>0</v>
      </c>
      <c r="K13" s="18"/>
    </row>
    <row r="14" spans="2:15" x14ac:dyDescent="0.25">
      <c r="B14" s="34" t="s">
        <v>114</v>
      </c>
      <c r="C14" s="37">
        <f>ROUND(SUM([7]Balancete!D457:D458)/1000,0)</f>
        <v>12068</v>
      </c>
      <c r="D14" s="38">
        <f t="shared" si="0"/>
        <v>0.13111405662632278</v>
      </c>
      <c r="E14" s="38">
        <f t="shared" si="1"/>
        <v>6.2944386954634978E-3</v>
      </c>
      <c r="F14" s="39"/>
      <c r="G14" s="37">
        <v>9177</v>
      </c>
      <c r="H14" s="38">
        <v>4.0899999999999999E-2</v>
      </c>
      <c r="I14" s="38">
        <v>5.7999999999999996E-3</v>
      </c>
      <c r="K14" s="18"/>
    </row>
    <row r="15" spans="2:15" x14ac:dyDescent="0.25">
      <c r="B15" s="33" t="s">
        <v>115</v>
      </c>
      <c r="C15" s="40">
        <v>0</v>
      </c>
      <c r="D15" s="36">
        <f t="shared" si="0"/>
        <v>0</v>
      </c>
      <c r="E15" s="36">
        <f t="shared" si="1"/>
        <v>0</v>
      </c>
      <c r="F15" s="31"/>
      <c r="G15" s="40">
        <v>0</v>
      </c>
      <c r="H15" s="36">
        <v>0</v>
      </c>
      <c r="I15" s="36">
        <v>0</v>
      </c>
      <c r="K15" s="18"/>
    </row>
    <row r="16" spans="2:15" ht="15" customHeight="1" x14ac:dyDescent="0.25">
      <c r="B16" s="34" t="s">
        <v>116</v>
      </c>
      <c r="C16" s="37">
        <f>SUM(C7:C15)</f>
        <v>27973</v>
      </c>
      <c r="D16" s="38">
        <f t="shared" si="0"/>
        <v>0.30391560374611593</v>
      </c>
      <c r="E16" s="38">
        <f t="shared" si="1"/>
        <v>1.4590183429582402E-2</v>
      </c>
      <c r="F16" s="39"/>
      <c r="G16" s="37">
        <v>74640</v>
      </c>
      <c r="H16" s="38">
        <v>0.33279999999999998</v>
      </c>
      <c r="I16" s="38">
        <v>4.7500000000000001E-2</v>
      </c>
      <c r="K16" s="18"/>
    </row>
    <row r="17" spans="2:11" ht="15" customHeight="1" thickBot="1" x14ac:dyDescent="0.3">
      <c r="B17" s="32" t="s">
        <v>117</v>
      </c>
      <c r="C17" s="32" t="s">
        <v>104</v>
      </c>
      <c r="D17" s="32" t="s">
        <v>118</v>
      </c>
      <c r="E17" s="32" t="s">
        <v>106</v>
      </c>
      <c r="F17" s="32"/>
      <c r="G17" s="32" t="s">
        <v>104</v>
      </c>
      <c r="H17" s="32" t="s">
        <v>118</v>
      </c>
      <c r="I17" s="32" t="s">
        <v>106</v>
      </c>
      <c r="K17" s="18"/>
    </row>
    <row r="18" spans="2:11" x14ac:dyDescent="0.25">
      <c r="B18" s="33" t="s">
        <v>111</v>
      </c>
      <c r="C18" s="35">
        <v>1248</v>
      </c>
      <c r="D18" s="36">
        <f>C18/$C$4</f>
        <v>1.7152140031830413E-3</v>
      </c>
      <c r="E18" s="36">
        <f t="shared" ref="E18:E24" si="2">C18/$C$3</f>
        <v>6.5093300397236033E-4</v>
      </c>
      <c r="F18" s="31"/>
      <c r="G18" s="35">
        <v>1354</v>
      </c>
      <c r="H18" s="36">
        <v>2.8E-3</v>
      </c>
      <c r="I18" s="36">
        <v>8.9999999999999998E-4</v>
      </c>
      <c r="K18" s="15"/>
    </row>
    <row r="19" spans="2:11" x14ac:dyDescent="0.25">
      <c r="B19" s="34" t="s">
        <v>119</v>
      </c>
      <c r="C19" s="37">
        <v>2689</v>
      </c>
      <c r="D19" s="38">
        <f t="shared" ref="D19:D24" si="3">C19/$C$4</f>
        <v>3.6956814539737164E-3</v>
      </c>
      <c r="E19" s="38">
        <f t="shared" si="2"/>
        <v>1.4025311279500618E-3</v>
      </c>
      <c r="F19" s="39"/>
      <c r="G19" s="37">
        <v>2576</v>
      </c>
      <c r="H19" s="38">
        <v>5.4000000000000003E-3</v>
      </c>
      <c r="I19" s="38">
        <v>1.6000000000000001E-3</v>
      </c>
      <c r="K19" s="18"/>
    </row>
    <row r="20" spans="2:11" ht="15" customHeight="1" x14ac:dyDescent="0.25">
      <c r="B20" s="33" t="s">
        <v>120</v>
      </c>
      <c r="C20" s="40">
        <v>0</v>
      </c>
      <c r="D20" s="36">
        <f t="shared" si="3"/>
        <v>0</v>
      </c>
      <c r="E20" s="36">
        <f t="shared" si="2"/>
        <v>0</v>
      </c>
      <c r="F20" s="31"/>
      <c r="G20" s="40">
        <v>0</v>
      </c>
      <c r="H20" s="36">
        <v>0</v>
      </c>
      <c r="I20" s="36">
        <v>0</v>
      </c>
      <c r="K20" s="18"/>
    </row>
    <row r="21" spans="2:11" ht="15" customHeight="1" x14ac:dyDescent="0.25">
      <c r="B21" s="34" t="s">
        <v>121</v>
      </c>
      <c r="C21" s="39">
        <v>665</v>
      </c>
      <c r="D21" s="38">
        <f t="shared" si="3"/>
        <v>9.1395617958070713E-4</v>
      </c>
      <c r="E21" s="38">
        <f t="shared" si="2"/>
        <v>3.4685132022565677E-4</v>
      </c>
      <c r="F21" s="39"/>
      <c r="G21" s="39">
        <v>0</v>
      </c>
      <c r="H21" s="38">
        <v>0</v>
      </c>
      <c r="I21" s="38">
        <v>0</v>
      </c>
      <c r="K21" s="18"/>
    </row>
    <row r="22" spans="2:11" ht="15" customHeight="1" x14ac:dyDescent="0.25">
      <c r="B22" s="41" t="s">
        <v>122</v>
      </c>
      <c r="C22" s="42">
        <f>SUM(C18:C21)</f>
        <v>4602</v>
      </c>
      <c r="D22" s="43">
        <f t="shared" si="3"/>
        <v>6.3248516367374651E-3</v>
      </c>
      <c r="E22" s="43">
        <f t="shared" si="2"/>
        <v>2.400315452148079E-3</v>
      </c>
      <c r="F22" s="31"/>
      <c r="G22" s="42">
        <v>3930</v>
      </c>
      <c r="H22" s="43">
        <v>8.2000000000000007E-3</v>
      </c>
      <c r="I22" s="43">
        <v>2.5000000000000001E-3</v>
      </c>
      <c r="K22" s="18"/>
    </row>
    <row r="23" spans="2:11" x14ac:dyDescent="0.25">
      <c r="B23" s="34" t="s">
        <v>123</v>
      </c>
      <c r="C23" s="37">
        <f>'[7]CONTROLA - DVA'!C58</f>
        <v>237193</v>
      </c>
      <c r="D23" s="38">
        <f t="shared" si="3"/>
        <v>0.32599098962900253</v>
      </c>
      <c r="E23" s="38">
        <f t="shared" si="2"/>
        <v>0.12371534616283339</v>
      </c>
      <c r="F23" s="39"/>
      <c r="G23" s="37">
        <v>164468</v>
      </c>
      <c r="H23" s="38">
        <v>0.34320000000000001</v>
      </c>
      <c r="I23" s="38">
        <v>0.1047</v>
      </c>
      <c r="K23" s="18"/>
    </row>
    <row r="24" spans="2:11" x14ac:dyDescent="0.25">
      <c r="B24" s="41" t="s">
        <v>124</v>
      </c>
      <c r="C24" s="42">
        <f>C23+C22</f>
        <v>241795</v>
      </c>
      <c r="D24" s="43">
        <f t="shared" si="3"/>
        <v>0.33231584126573999</v>
      </c>
      <c r="E24" s="43">
        <f t="shared" si="2"/>
        <v>0.12611566161498147</v>
      </c>
      <c r="F24" s="31"/>
      <c r="G24" s="42">
        <v>168398</v>
      </c>
      <c r="H24" s="43">
        <v>0.35139999999999999</v>
      </c>
      <c r="I24" s="43">
        <v>0.1072</v>
      </c>
      <c r="K24" s="18"/>
    </row>
    <row r="25" spans="2:11" ht="15" customHeight="1" thickBot="1" x14ac:dyDescent="0.3">
      <c r="B25" s="32" t="s">
        <v>125</v>
      </c>
      <c r="C25" s="32" t="s">
        <v>104</v>
      </c>
      <c r="D25" s="32" t="s">
        <v>118</v>
      </c>
      <c r="E25" s="32" t="s">
        <v>106</v>
      </c>
      <c r="F25" s="32"/>
      <c r="G25" s="32" t="s">
        <v>104</v>
      </c>
      <c r="H25" s="32" t="s">
        <v>118</v>
      </c>
      <c r="I25" s="32" t="s">
        <v>106</v>
      </c>
      <c r="K25" s="18"/>
    </row>
    <row r="26" spans="2:11" ht="15" customHeight="1" x14ac:dyDescent="0.25">
      <c r="B26" s="33" t="s">
        <v>126</v>
      </c>
      <c r="C26" s="35">
        <v>7208</v>
      </c>
      <c r="D26" s="36">
        <f t="shared" ref="D26:D28" si="4">C26/$C$4</f>
        <v>9.9064603645379508E-3</v>
      </c>
      <c r="E26" s="36">
        <f t="shared" ref="E26:E28" si="5">C26/$C$3</f>
        <v>3.7595553626865175E-3</v>
      </c>
      <c r="F26" s="31"/>
      <c r="G26" s="35">
        <v>10088</v>
      </c>
      <c r="H26" s="36">
        <v>2.1000000000000001E-2</v>
      </c>
      <c r="I26" s="36">
        <v>6.4000000000000003E-3</v>
      </c>
      <c r="K26" s="15"/>
    </row>
    <row r="27" spans="2:11" ht="15.75" thickBot="1" x14ac:dyDescent="0.3">
      <c r="B27" s="44" t="s">
        <v>127</v>
      </c>
      <c r="C27" s="45">
        <v>6156</v>
      </c>
      <c r="D27" s="46">
        <f t="shared" si="4"/>
        <v>8.4606229195471182E-3</v>
      </c>
      <c r="E27" s="46">
        <f t="shared" si="5"/>
        <v>3.2108522215175085E-3</v>
      </c>
      <c r="F27" s="47"/>
      <c r="G27" s="45">
        <v>10468</v>
      </c>
      <c r="H27" s="46">
        <v>2.18E-2</v>
      </c>
      <c r="I27" s="46">
        <v>6.7000000000000002E-3</v>
      </c>
      <c r="K27" s="18"/>
    </row>
    <row r="28" spans="2:11" ht="15" customHeight="1" thickBot="1" x14ac:dyDescent="0.3">
      <c r="B28" s="48" t="s">
        <v>128</v>
      </c>
      <c r="C28" s="49">
        <f>SUM(C26:C27)</f>
        <v>13364</v>
      </c>
      <c r="D28" s="50">
        <f t="shared" si="4"/>
        <v>1.8367083284085067E-2</v>
      </c>
      <c r="E28" s="50">
        <f t="shared" si="5"/>
        <v>6.9704075842040259E-3</v>
      </c>
      <c r="F28" s="51"/>
      <c r="G28" s="49">
        <v>20556</v>
      </c>
      <c r="H28" s="50">
        <v>4.2900000000000001E-2</v>
      </c>
      <c r="I28" s="50">
        <v>1.3100000000000001E-2</v>
      </c>
      <c r="K28" s="18"/>
    </row>
    <row r="29" spans="2:11" ht="15" customHeight="1" x14ac:dyDescent="0.25">
      <c r="K29" s="18"/>
    </row>
    <row r="30" spans="2:11" x14ac:dyDescent="0.25">
      <c r="B30" s="66" t="s">
        <v>182</v>
      </c>
    </row>
  </sheetData>
  <mergeCells count="8">
    <mergeCell ref="C5:E5"/>
    <mergeCell ref="G5:I5"/>
    <mergeCell ref="C2:E2"/>
    <mergeCell ref="G2:I2"/>
    <mergeCell ref="C3:E3"/>
    <mergeCell ref="G3:I3"/>
    <mergeCell ref="C4:E4"/>
    <mergeCell ref="G4:I4"/>
  </mergeCells>
  <pageMargins left="0.511811024" right="0.511811024" top="0.78740157499999996" bottom="0.78740157499999996" header="0.31496062000000002" footer="0.31496062000000002"/>
  <pageSetup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710CB-76BF-46BD-8BD6-575EE1A62A02}">
  <sheetPr>
    <tabColor theme="9"/>
  </sheetPr>
  <dimension ref="B2:I61"/>
  <sheetViews>
    <sheetView topLeftCell="A39" workbookViewId="0">
      <selection activeCell="B61" sqref="B61"/>
    </sheetView>
  </sheetViews>
  <sheetFormatPr defaultColWidth="16.5703125" defaultRowHeight="17.25" x14ac:dyDescent="0.3"/>
  <cols>
    <col min="1" max="1" width="4.42578125" style="9" customWidth="1"/>
    <col min="2" max="2" width="65" style="9" bestFit="1" customWidth="1"/>
    <col min="3" max="8" width="14.5703125" style="9" customWidth="1"/>
    <col min="9" max="16384" width="16.5703125" style="9"/>
  </cols>
  <sheetData>
    <row r="2" spans="2:9" ht="18" thickBot="1" x14ac:dyDescent="0.35">
      <c r="B2" s="32" t="s">
        <v>60</v>
      </c>
      <c r="C2" s="110">
        <v>2020</v>
      </c>
      <c r="D2" s="110" t="s">
        <v>61</v>
      </c>
      <c r="E2" s="96">
        <v>2019</v>
      </c>
      <c r="F2" s="96">
        <v>2018</v>
      </c>
    </row>
    <row r="3" spans="2:9" x14ac:dyDescent="0.3">
      <c r="B3" s="52" t="s">
        <v>62</v>
      </c>
      <c r="C3" s="53">
        <f>[7]DVA!J7</f>
        <v>2203798</v>
      </c>
      <c r="D3" s="148">
        <f>C3/E3-1</f>
        <v>0.20393291665278146</v>
      </c>
      <c r="E3" s="53">
        <v>1830499</v>
      </c>
      <c r="F3" s="53">
        <v>1927319</v>
      </c>
    </row>
    <row r="4" spans="2:9" x14ac:dyDescent="0.3">
      <c r="B4" s="54" t="s">
        <v>63</v>
      </c>
      <c r="C4" s="55">
        <f>[7]DVA!J8</f>
        <v>0</v>
      </c>
      <c r="D4" s="149">
        <f t="shared" ref="D4:D5" si="0">C4/E4-1</f>
        <v>-1</v>
      </c>
      <c r="E4" s="55">
        <v>2440</v>
      </c>
      <c r="F4" s="56">
        <v>-368</v>
      </c>
    </row>
    <row r="5" spans="2:9" s="12" customFormat="1" x14ac:dyDescent="0.3">
      <c r="B5" s="57"/>
      <c r="C5" s="58">
        <f>SUM(C3:C4)</f>
        <v>2203798</v>
      </c>
      <c r="D5" s="150">
        <f t="shared" si="0"/>
        <v>0.2023302466694199</v>
      </c>
      <c r="E5" s="58">
        <v>1832939</v>
      </c>
      <c r="F5" s="58">
        <v>1926951</v>
      </c>
      <c r="G5" s="9"/>
      <c r="H5" s="9"/>
      <c r="I5" s="9"/>
    </row>
    <row r="6" spans="2:9" s="13" customFormat="1" x14ac:dyDescent="0.3">
      <c r="B6" s="57" t="s">
        <v>64</v>
      </c>
      <c r="C6" s="59"/>
      <c r="D6" s="151"/>
      <c r="E6" s="59"/>
      <c r="F6" s="59"/>
      <c r="G6" s="9"/>
      <c r="H6" s="9"/>
      <c r="I6" s="9"/>
    </row>
    <row r="7" spans="2:9" x14ac:dyDescent="0.3">
      <c r="B7" s="54" t="s">
        <v>65</v>
      </c>
      <c r="C7" s="55">
        <f>[7]DVA!J11</f>
        <v>751687</v>
      </c>
      <c r="D7" s="149">
        <f t="shared" ref="D7:D11" si="1">C7/E7-1</f>
        <v>0.12575687005123437</v>
      </c>
      <c r="E7" s="55">
        <v>667717</v>
      </c>
      <c r="F7" s="55">
        <v>866112</v>
      </c>
    </row>
    <row r="8" spans="2:9" x14ac:dyDescent="0.3">
      <c r="B8" s="52" t="s">
        <v>66</v>
      </c>
      <c r="C8" s="53">
        <f>[7]DVA!J12</f>
        <v>34540</v>
      </c>
      <c r="D8" s="148">
        <f t="shared" si="1"/>
        <v>-0.25606840552241061</v>
      </c>
      <c r="E8" s="53">
        <v>46429</v>
      </c>
      <c r="F8" s="53">
        <v>59246</v>
      </c>
    </row>
    <row r="9" spans="2:9" x14ac:dyDescent="0.3">
      <c r="B9" s="54" t="s">
        <v>67</v>
      </c>
      <c r="C9" s="55">
        <f>[7]DVA!J13</f>
        <v>1676</v>
      </c>
      <c r="D9" s="149">
        <f t="shared" si="1"/>
        <v>-0.63334062568365779</v>
      </c>
      <c r="E9" s="55">
        <v>4571</v>
      </c>
      <c r="F9" s="55">
        <v>4628</v>
      </c>
    </row>
    <row r="10" spans="2:9" x14ac:dyDescent="0.3">
      <c r="B10" s="52" t="s">
        <v>68</v>
      </c>
      <c r="C10" s="53">
        <f>[7]DVA!J14</f>
        <v>8775</v>
      </c>
      <c r="D10" s="148">
        <f t="shared" si="1"/>
        <v>0.19193154034229831</v>
      </c>
      <c r="E10" s="53">
        <f>5240+2122</f>
        <v>7362</v>
      </c>
      <c r="F10" s="53">
        <f>12394+865</f>
        <v>13259</v>
      </c>
    </row>
    <row r="11" spans="2:9" x14ac:dyDescent="0.3">
      <c r="B11" s="54"/>
      <c r="C11" s="61">
        <f>SUM(C7:C10)</f>
        <v>796678</v>
      </c>
      <c r="D11" s="152">
        <f t="shared" si="1"/>
        <v>9.7233221178411711E-2</v>
      </c>
      <c r="E11" s="61">
        <f>SUM(E7:E10)</f>
        <v>726079</v>
      </c>
      <c r="F11" s="61">
        <f>SUM(F7:F10)</f>
        <v>943245</v>
      </c>
    </row>
    <row r="12" spans="2:9" x14ac:dyDescent="0.3">
      <c r="B12" s="52"/>
      <c r="C12" s="62"/>
      <c r="D12" s="150"/>
      <c r="E12" s="62"/>
      <c r="F12" s="62"/>
    </row>
    <row r="13" spans="2:9" x14ac:dyDescent="0.3">
      <c r="B13" s="57" t="s">
        <v>69</v>
      </c>
      <c r="C13" s="58">
        <f>C5-C11</f>
        <v>1407120</v>
      </c>
      <c r="D13" s="150">
        <f>C13/E13-1</f>
        <v>0.27127188623674181</v>
      </c>
      <c r="E13" s="58">
        <f>E5-E11</f>
        <v>1106860</v>
      </c>
      <c r="F13" s="58">
        <f>F5-F11</f>
        <v>983706</v>
      </c>
    </row>
    <row r="14" spans="2:9" x14ac:dyDescent="0.3">
      <c r="B14" s="54" t="s">
        <v>70</v>
      </c>
      <c r="C14" s="56"/>
      <c r="D14" s="149"/>
      <c r="E14" s="56"/>
      <c r="F14" s="56"/>
    </row>
    <row r="15" spans="2:9" x14ac:dyDescent="0.3">
      <c r="B15" s="52" t="s">
        <v>71</v>
      </c>
      <c r="C15" s="53">
        <f>[7]DVA!F18</f>
        <v>397329</v>
      </c>
      <c r="D15" s="148">
        <f t="shared" ref="D15:D22" si="2">C15/E15-1</f>
        <v>4.6800943184961641E-2</v>
      </c>
      <c r="E15" s="53">
        <v>379565</v>
      </c>
      <c r="F15" s="53">
        <v>316345</v>
      </c>
      <c r="G15" s="105"/>
    </row>
    <row r="16" spans="2:9" x14ac:dyDescent="0.3">
      <c r="B16" s="52" t="s">
        <v>288</v>
      </c>
      <c r="C16" s="53">
        <f>[7]DVA!J19</f>
        <v>21444</v>
      </c>
      <c r="D16" s="148" t="s">
        <v>243</v>
      </c>
      <c r="E16" s="53"/>
      <c r="F16" s="53"/>
      <c r="G16" s="105"/>
    </row>
    <row r="17" spans="2:6" x14ac:dyDescent="0.3">
      <c r="B17" s="57" t="s">
        <v>72</v>
      </c>
      <c r="C17" s="58">
        <f>C13-C15-C16</f>
        <v>988347</v>
      </c>
      <c r="D17" s="150">
        <f t="shared" si="2"/>
        <v>0.35893550760007975</v>
      </c>
      <c r="E17" s="58">
        <f>E13-E15</f>
        <v>727295</v>
      </c>
      <c r="F17" s="58">
        <f>F13-F15</f>
        <v>667361</v>
      </c>
    </row>
    <row r="18" spans="2:6" x14ac:dyDescent="0.3">
      <c r="B18" s="54" t="s">
        <v>73</v>
      </c>
      <c r="C18" s="55">
        <f>[7]DVA!J23</f>
        <v>29742</v>
      </c>
      <c r="D18" s="149">
        <f t="shared" si="2"/>
        <v>-0.60044600875896714</v>
      </c>
      <c r="E18" s="55">
        <v>74438</v>
      </c>
      <c r="F18" s="55">
        <v>75704</v>
      </c>
    </row>
    <row r="19" spans="2:6" x14ac:dyDescent="0.3">
      <c r="B19" s="52" t="s">
        <v>74</v>
      </c>
      <c r="C19" s="53">
        <f>[7]DVA!J24</f>
        <v>0</v>
      </c>
      <c r="D19" s="148">
        <f t="shared" si="2"/>
        <v>-1</v>
      </c>
      <c r="E19" s="53">
        <v>-2809</v>
      </c>
      <c r="F19" s="53">
        <v>-52364</v>
      </c>
    </row>
    <row r="20" spans="2:6" x14ac:dyDescent="0.3">
      <c r="B20" s="54" t="s">
        <v>75</v>
      </c>
      <c r="C20" s="55">
        <f>[7]DVA!J25</f>
        <v>489</v>
      </c>
      <c r="D20" s="149">
        <f t="shared" si="2"/>
        <v>-1.0362544483985765</v>
      </c>
      <c r="E20" s="55">
        <v>-13488</v>
      </c>
      <c r="F20" s="55">
        <v>-10330</v>
      </c>
    </row>
    <row r="21" spans="2:6" x14ac:dyDescent="0.3">
      <c r="B21" s="54" t="s">
        <v>76</v>
      </c>
      <c r="C21" s="55">
        <f>[7]DVA!J27</f>
        <v>1496603</v>
      </c>
      <c r="D21" s="149">
        <f t="shared" si="2"/>
        <v>0.45788166302992517</v>
      </c>
      <c r="E21" s="55">
        <v>1026560</v>
      </c>
      <c r="F21" s="55">
        <v>10147</v>
      </c>
    </row>
    <row r="22" spans="2:6" x14ac:dyDescent="0.3">
      <c r="B22" s="52"/>
      <c r="C22" s="53">
        <f>SUM(C18:C21)</f>
        <v>1526834</v>
      </c>
      <c r="D22" s="148">
        <f t="shared" si="2"/>
        <v>0.40760817958128559</v>
      </c>
      <c r="E22" s="53">
        <f>SUM(E18:E21)</f>
        <v>1084701</v>
      </c>
      <c r="F22" s="53">
        <f>SUM(F18:F21)</f>
        <v>23157</v>
      </c>
    </row>
    <row r="23" spans="2:6" x14ac:dyDescent="0.3">
      <c r="B23" s="52"/>
      <c r="C23" s="60"/>
      <c r="D23" s="148"/>
      <c r="E23" s="60"/>
      <c r="F23" s="60"/>
    </row>
    <row r="24" spans="2:6" x14ac:dyDescent="0.3">
      <c r="B24" s="57" t="s">
        <v>77</v>
      </c>
      <c r="C24" s="62"/>
      <c r="D24" s="150"/>
      <c r="E24" s="62"/>
      <c r="F24" s="62"/>
    </row>
    <row r="25" spans="2:6" x14ac:dyDescent="0.3">
      <c r="B25" s="54" t="s">
        <v>78</v>
      </c>
      <c r="C25" s="55">
        <f>[7]DVA!J30</f>
        <v>266644</v>
      </c>
      <c r="D25" s="149">
        <f t="shared" ref="D25:D38" si="3">C25/E25-1</f>
        <v>-0.19673928760784687</v>
      </c>
      <c r="E25" s="55">
        <v>331952</v>
      </c>
      <c r="F25" s="55">
        <v>410186</v>
      </c>
    </row>
    <row r="26" spans="2:6" x14ac:dyDescent="0.3">
      <c r="B26" s="54" t="s">
        <v>289</v>
      </c>
      <c r="C26" s="55">
        <f>[7]DVA!J31</f>
        <v>-63284</v>
      </c>
      <c r="D26" s="149" t="s">
        <v>243</v>
      </c>
      <c r="E26" s="55"/>
      <c r="F26" s="55"/>
    </row>
    <row r="27" spans="2:6" x14ac:dyDescent="0.3">
      <c r="B27" s="54" t="s">
        <v>290</v>
      </c>
      <c r="C27" s="55">
        <f>[7]DVA!J32</f>
        <v>-4206</v>
      </c>
      <c r="D27" s="149">
        <f t="shared" si="3"/>
        <v>-1.2835187057633974</v>
      </c>
      <c r="E27" s="55">
        <f>[7]DVA!L32</f>
        <v>14835</v>
      </c>
      <c r="F27" s="55"/>
    </row>
    <row r="28" spans="2:6" x14ac:dyDescent="0.3">
      <c r="B28" s="54" t="s">
        <v>244</v>
      </c>
      <c r="C28" s="55">
        <f>[7]DVA!J33</f>
        <v>7589</v>
      </c>
      <c r="D28" s="149">
        <f t="shared" si="3"/>
        <v>-0.93697105601926833</v>
      </c>
      <c r="E28" s="55">
        <v>120405</v>
      </c>
      <c r="F28" s="55">
        <v>62652</v>
      </c>
    </row>
    <row r="29" spans="2:6" x14ac:dyDescent="0.3">
      <c r="B29" s="52" t="s">
        <v>79</v>
      </c>
      <c r="C29" s="53">
        <f>[7]DVA!J34</f>
        <v>66</v>
      </c>
      <c r="D29" s="148">
        <f t="shared" si="3"/>
        <v>-0.99180429653545266</v>
      </c>
      <c r="E29" s="53">
        <v>8053</v>
      </c>
      <c r="F29" s="53">
        <v>3370</v>
      </c>
    </row>
    <row r="30" spans="2:6" x14ac:dyDescent="0.3">
      <c r="B30" s="52" t="s">
        <v>80</v>
      </c>
      <c r="C30" s="53">
        <f>[7]DVA!J35</f>
        <v>527</v>
      </c>
      <c r="D30" s="148">
        <f t="shared" si="3"/>
        <v>-0.91286375661375663</v>
      </c>
      <c r="E30" s="53">
        <v>6048</v>
      </c>
      <c r="F30" s="53">
        <v>9873</v>
      </c>
    </row>
    <row r="31" spans="2:6" x14ac:dyDescent="0.3">
      <c r="B31" s="54" t="s">
        <v>245</v>
      </c>
      <c r="C31" s="55">
        <f>[7]DVA!J36</f>
        <v>0</v>
      </c>
      <c r="D31" s="149">
        <f t="shared" si="3"/>
        <v>-1</v>
      </c>
      <c r="E31" s="55">
        <v>-230040</v>
      </c>
      <c r="F31" s="56" t="s">
        <v>5</v>
      </c>
    </row>
    <row r="32" spans="2:6" x14ac:dyDescent="0.3">
      <c r="B32" s="52" t="s">
        <v>81</v>
      </c>
      <c r="C32" s="53">
        <f>[7]DVA!J38+[7]DVA!J37</f>
        <v>-3027</v>
      </c>
      <c r="D32" s="148">
        <f t="shared" si="3"/>
        <v>-1.8845704266510812</v>
      </c>
      <c r="E32" s="53">
        <f>[7]DVA!L38</f>
        <v>3422</v>
      </c>
      <c r="F32" s="53">
        <v>-42979</v>
      </c>
    </row>
    <row r="33" spans="2:9" x14ac:dyDescent="0.3">
      <c r="B33" s="57"/>
      <c r="C33" s="58">
        <f>SUM(C25:C32)</f>
        <v>204309</v>
      </c>
      <c r="D33" s="150">
        <f t="shared" si="3"/>
        <v>-0.19776577991557864</v>
      </c>
      <c r="E33" s="58">
        <f>SUM(E25:E32)</f>
        <v>254675</v>
      </c>
      <c r="F33" s="58">
        <f>SUM(F25:F32)</f>
        <v>443102</v>
      </c>
    </row>
    <row r="34" spans="2:9" x14ac:dyDescent="0.3">
      <c r="B34" s="57"/>
      <c r="C34" s="62"/>
      <c r="D34" s="150"/>
      <c r="E34" s="62"/>
      <c r="F34" s="62"/>
    </row>
    <row r="35" spans="2:9" x14ac:dyDescent="0.3">
      <c r="B35" s="57" t="s">
        <v>82</v>
      </c>
      <c r="C35" s="58">
        <f>C22+C33+C17</f>
        <v>2719490</v>
      </c>
      <c r="D35" s="150">
        <f t="shared" si="3"/>
        <v>0.31591579269278158</v>
      </c>
      <c r="E35" s="58">
        <v>2066614</v>
      </c>
      <c r="F35" s="58">
        <v>1133620</v>
      </c>
    </row>
    <row r="36" spans="2:9" x14ac:dyDescent="0.3">
      <c r="B36" s="54" t="s">
        <v>83</v>
      </c>
      <c r="C36" s="55">
        <f>SUM(C37:C38)</f>
        <v>92042</v>
      </c>
      <c r="D36" s="149">
        <f t="shared" si="3"/>
        <v>-0.58966059908964052</v>
      </c>
      <c r="E36" s="55">
        <f>SUM(E37:E38)</f>
        <v>224307</v>
      </c>
      <c r="F36" s="55">
        <f>SUM(F37:F38)</f>
        <v>117241</v>
      </c>
    </row>
    <row r="37" spans="2:9" x14ac:dyDescent="0.3">
      <c r="B37" s="52" t="s">
        <v>84</v>
      </c>
      <c r="C37" s="53">
        <f>[7]DVA!J43</f>
        <v>83277</v>
      </c>
      <c r="D37" s="148">
        <f t="shared" si="3"/>
        <v>-0.61695345596047968</v>
      </c>
      <c r="E37" s="53">
        <v>217407</v>
      </c>
      <c r="F37" s="53">
        <v>115003</v>
      </c>
    </row>
    <row r="38" spans="2:9" x14ac:dyDescent="0.3">
      <c r="B38" s="54" t="s">
        <v>85</v>
      </c>
      <c r="C38" s="55">
        <f>[7]DVA!J44</f>
        <v>8765</v>
      </c>
      <c r="D38" s="149">
        <f t="shared" si="3"/>
        <v>0.27028985507246372</v>
      </c>
      <c r="E38" s="55">
        <v>6900</v>
      </c>
      <c r="F38" s="55">
        <v>2238</v>
      </c>
    </row>
    <row r="39" spans="2:9" x14ac:dyDescent="0.3">
      <c r="B39" s="52"/>
      <c r="C39" s="60"/>
      <c r="D39" s="148"/>
      <c r="E39" s="60"/>
      <c r="F39" s="60"/>
    </row>
    <row r="40" spans="2:9" x14ac:dyDescent="0.3">
      <c r="B40" s="57" t="s">
        <v>86</v>
      </c>
      <c r="C40" s="62"/>
      <c r="D40" s="150"/>
      <c r="E40" s="62"/>
      <c r="F40" s="62"/>
    </row>
    <row r="41" spans="2:9" x14ac:dyDescent="0.3">
      <c r="B41" s="54" t="s">
        <v>87</v>
      </c>
      <c r="C41" s="55">
        <f>[7]DVA!J47</f>
        <v>130084</v>
      </c>
      <c r="D41" s="149">
        <f t="shared" ref="D41:D44" si="4">C41/E41-1</f>
        <v>-8.8505062537224566E-2</v>
      </c>
      <c r="E41" s="55">
        <v>142715</v>
      </c>
      <c r="F41" s="55">
        <v>23784</v>
      </c>
    </row>
    <row r="42" spans="2:9" s="12" customFormat="1" x14ac:dyDescent="0.3">
      <c r="B42" s="52" t="s">
        <v>246</v>
      </c>
      <c r="C42" s="53">
        <f>[7]DVA!J48</f>
        <v>455586</v>
      </c>
      <c r="D42" s="148">
        <f t="shared" si="4"/>
        <v>0.65193680676169108</v>
      </c>
      <c r="E42" s="53">
        <v>275789</v>
      </c>
      <c r="F42" s="53">
        <v>374423</v>
      </c>
      <c r="G42" s="9"/>
      <c r="H42" s="9"/>
      <c r="I42" s="9"/>
    </row>
    <row r="43" spans="2:9" s="12" customFormat="1" x14ac:dyDescent="0.3">
      <c r="B43" s="54" t="s">
        <v>88</v>
      </c>
      <c r="C43" s="55">
        <f>[7]DVA!J49</f>
        <v>1827</v>
      </c>
      <c r="D43" s="149">
        <f t="shared" si="4"/>
        <v>0.15195460277427486</v>
      </c>
      <c r="E43" s="55">
        <v>1586</v>
      </c>
      <c r="F43" s="55">
        <v>4640</v>
      </c>
      <c r="G43" s="9"/>
      <c r="H43" s="9"/>
      <c r="I43" s="9"/>
    </row>
    <row r="44" spans="2:9" x14ac:dyDescent="0.3">
      <c r="B44" s="57"/>
      <c r="C44" s="58">
        <f>SUM(C41:C43)</f>
        <v>587497</v>
      </c>
      <c r="D44" s="150">
        <f t="shared" si="4"/>
        <v>0.39850270180199487</v>
      </c>
      <c r="E44" s="58">
        <f>SUM(E41:E43)</f>
        <v>420090</v>
      </c>
      <c r="F44" s="58">
        <f>SUM(F41:F43)</f>
        <v>402847</v>
      </c>
    </row>
    <row r="45" spans="2:9" x14ac:dyDescent="0.3">
      <c r="B45" s="57"/>
      <c r="C45" s="62"/>
      <c r="D45" s="150"/>
      <c r="E45" s="62"/>
      <c r="F45" s="62"/>
    </row>
    <row r="46" spans="2:9" x14ac:dyDescent="0.3">
      <c r="B46" s="57" t="s">
        <v>89</v>
      </c>
      <c r="C46" s="62"/>
      <c r="D46" s="150"/>
      <c r="E46" s="62"/>
      <c r="F46" s="62"/>
    </row>
    <row r="47" spans="2:9" x14ac:dyDescent="0.3">
      <c r="B47" s="54" t="s">
        <v>90</v>
      </c>
      <c r="C47" s="55">
        <f>[7]DVA!F52</f>
        <v>51389</v>
      </c>
      <c r="D47" s="149">
        <f t="shared" ref="D47:D51" si="5">C47/E47-1</f>
        <v>5.3031700170078411E-2</v>
      </c>
      <c r="E47" s="55">
        <v>48801</v>
      </c>
      <c r="F47" s="55">
        <v>48063</v>
      </c>
    </row>
    <row r="48" spans="2:9" x14ac:dyDescent="0.3">
      <c r="B48" s="52" t="s">
        <v>91</v>
      </c>
      <c r="C48" s="53">
        <f>[7]DVA!F53</f>
        <v>2579</v>
      </c>
      <c r="D48" s="148">
        <f t="shared" si="5"/>
        <v>-0.90195407542579076</v>
      </c>
      <c r="E48" s="53">
        <v>26304</v>
      </c>
      <c r="F48" s="53">
        <v>54714</v>
      </c>
    </row>
    <row r="49" spans="2:6" x14ac:dyDescent="0.3">
      <c r="B49" s="54" t="s">
        <v>92</v>
      </c>
      <c r="C49" s="55">
        <f>[7]DVA!F54</f>
        <v>15098</v>
      </c>
      <c r="D49" s="149">
        <f t="shared" si="5"/>
        <v>-3.4098906020088249E-2</v>
      </c>
      <c r="E49" s="55">
        <v>15631</v>
      </c>
      <c r="F49" s="55">
        <v>16319</v>
      </c>
    </row>
    <row r="50" spans="2:6" x14ac:dyDescent="0.3">
      <c r="B50" s="52" t="s">
        <v>93</v>
      </c>
      <c r="C50" s="53">
        <f>[7]DVA!F55</f>
        <v>4930</v>
      </c>
      <c r="D50" s="148">
        <f t="shared" si="5"/>
        <v>0.23280820205051267</v>
      </c>
      <c r="E50" s="53">
        <v>3999</v>
      </c>
      <c r="F50" s="53">
        <v>3028</v>
      </c>
    </row>
    <row r="51" spans="2:6" x14ac:dyDescent="0.3">
      <c r="B51" s="54"/>
      <c r="C51" s="55">
        <f>SUM(C47:C50)</f>
        <v>73996</v>
      </c>
      <c r="D51" s="149">
        <f t="shared" si="5"/>
        <v>-0.21891592336517651</v>
      </c>
      <c r="E51" s="55">
        <f t="shared" ref="E51:F51" si="6">SUM(E47:E50)</f>
        <v>94735</v>
      </c>
      <c r="F51" s="55">
        <f t="shared" si="6"/>
        <v>122124</v>
      </c>
    </row>
    <row r="52" spans="2:6" x14ac:dyDescent="0.3">
      <c r="B52" s="52"/>
      <c r="C52" s="60"/>
      <c r="D52" s="148"/>
      <c r="E52" s="60"/>
      <c r="F52" s="60"/>
    </row>
    <row r="53" spans="2:6" x14ac:dyDescent="0.3">
      <c r="B53" s="57" t="s">
        <v>94</v>
      </c>
      <c r="C53" s="62"/>
      <c r="D53" s="150"/>
      <c r="E53" s="62"/>
      <c r="F53" s="62"/>
    </row>
    <row r="54" spans="2:6" x14ac:dyDescent="0.3">
      <c r="B54" s="54" t="s">
        <v>95</v>
      </c>
      <c r="C54" s="55">
        <f>[7]DVA!J58</f>
        <v>237109</v>
      </c>
      <c r="D54" s="149">
        <f t="shared" ref="D54:D56" si="7">C54/E54-1</f>
        <v>0.44272519288339374</v>
      </c>
      <c r="E54" s="55">
        <v>164348</v>
      </c>
      <c r="F54" s="55">
        <v>196843</v>
      </c>
    </row>
    <row r="55" spans="2:6" x14ac:dyDescent="0.3">
      <c r="B55" s="52" t="s">
        <v>96</v>
      </c>
      <c r="C55" s="60">
        <f>[7]DVA!J63</f>
        <v>84</v>
      </c>
      <c r="D55" s="148">
        <f t="shared" si="7"/>
        <v>-0.30000000000000004</v>
      </c>
      <c r="E55" s="60">
        <v>120</v>
      </c>
      <c r="F55" s="60">
        <v>132</v>
      </c>
    </row>
    <row r="56" spans="2:6" x14ac:dyDescent="0.3">
      <c r="B56" s="54"/>
      <c r="C56" s="55">
        <f>SUM(C54:C55)</f>
        <v>237193</v>
      </c>
      <c r="D56" s="149">
        <f t="shared" si="7"/>
        <v>0.44218328185422084</v>
      </c>
      <c r="E56" s="55">
        <f t="shared" ref="E56:F56" si="8">SUM(E54:E55)</f>
        <v>164468</v>
      </c>
      <c r="F56" s="55">
        <f t="shared" si="8"/>
        <v>196975</v>
      </c>
    </row>
    <row r="57" spans="2:6" x14ac:dyDescent="0.3">
      <c r="B57" s="57" t="s">
        <v>97</v>
      </c>
      <c r="C57" s="62"/>
      <c r="D57" s="150"/>
      <c r="E57" s="62"/>
      <c r="F57" s="62"/>
    </row>
    <row r="58" spans="2:6" x14ac:dyDescent="0.3">
      <c r="B58" s="54" t="s">
        <v>98</v>
      </c>
      <c r="C58" s="55">
        <f>[7]DVA!J66</f>
        <v>1728762</v>
      </c>
      <c r="D58" s="149">
        <f t="shared" ref="D58:D59" si="9">C58/E58-1</f>
        <v>0.48644986216846919</v>
      </c>
      <c r="E58" s="55">
        <v>1163014</v>
      </c>
      <c r="F58" s="55">
        <v>294433</v>
      </c>
    </row>
    <row r="59" spans="2:6" x14ac:dyDescent="0.3">
      <c r="B59" s="57" t="s">
        <v>1</v>
      </c>
      <c r="C59" s="58">
        <f>C58+C56+C51+C44+C36</f>
        <v>2719490</v>
      </c>
      <c r="D59" s="150">
        <f t="shared" si="9"/>
        <v>0.31591579269278158</v>
      </c>
      <c r="E59" s="58">
        <f>E58+E56+E51+E44+E36</f>
        <v>2066614</v>
      </c>
      <c r="F59" s="58">
        <f>F58+F56+F51+F44+F36</f>
        <v>1133620</v>
      </c>
    </row>
    <row r="60" spans="2:6" x14ac:dyDescent="0.3">
      <c r="B60" s="57"/>
      <c r="C60" s="58"/>
      <c r="D60" s="58"/>
      <c r="E60" s="58"/>
      <c r="F60" s="58"/>
    </row>
    <row r="61" spans="2:6" x14ac:dyDescent="0.3">
      <c r="B61" s="66" t="s">
        <v>182</v>
      </c>
      <c r="C61" s="106"/>
      <c r="D61" s="106"/>
      <c r="E61" s="106"/>
      <c r="F61" s="10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0ABBE-F24C-405C-B049-CE39429000C7}">
  <sheetPr>
    <tabColor theme="9"/>
  </sheetPr>
  <dimension ref="B2:E11"/>
  <sheetViews>
    <sheetView workbookViewId="0">
      <selection activeCell="B11" sqref="B11"/>
    </sheetView>
  </sheetViews>
  <sheetFormatPr defaultRowHeight="15" x14ac:dyDescent="0.25"/>
  <cols>
    <col min="1" max="1" width="4.42578125" customWidth="1"/>
    <col min="2" max="2" width="55.28515625" customWidth="1"/>
    <col min="3" max="3" width="15.85546875" bestFit="1" customWidth="1"/>
    <col min="4" max="4" width="19" bestFit="1" customWidth="1"/>
    <col min="5" max="5" width="16.85546875" bestFit="1" customWidth="1"/>
  </cols>
  <sheetData>
    <row r="2" spans="2:5" ht="24" x14ac:dyDescent="0.25">
      <c r="B2" s="126" t="s">
        <v>275</v>
      </c>
      <c r="C2" s="126">
        <v>2020</v>
      </c>
      <c r="D2" s="126">
        <v>2019</v>
      </c>
      <c r="E2" s="126">
        <v>2018</v>
      </c>
    </row>
    <row r="3" spans="2:5" ht="24" x14ac:dyDescent="0.25">
      <c r="B3" s="24" t="s">
        <v>276</v>
      </c>
      <c r="C3" s="124" t="e">
        <f>#REF!</f>
        <v>#REF!</v>
      </c>
      <c r="D3" s="124" t="e">
        <f>#REF!</f>
        <v>#REF!</v>
      </c>
      <c r="E3" s="124" t="e">
        <f>#REF!</f>
        <v>#REF!</v>
      </c>
    </row>
    <row r="4" spans="2:5" x14ac:dyDescent="0.25">
      <c r="B4" s="25" t="s">
        <v>277</v>
      </c>
      <c r="C4" s="125">
        <v>0</v>
      </c>
      <c r="D4" s="125" t="e">
        <f>#REF!</f>
        <v>#REF!</v>
      </c>
      <c r="E4" s="125" t="e">
        <f>#REF!</f>
        <v>#REF!</v>
      </c>
    </row>
    <row r="5" spans="2:5" x14ac:dyDescent="0.25">
      <c r="B5" s="24" t="s">
        <v>278</v>
      </c>
      <c r="C5" s="124">
        <v>0</v>
      </c>
      <c r="D5" s="124" t="e">
        <f>#REF!</f>
        <v>#REF!</v>
      </c>
      <c r="E5" s="124" t="e">
        <f>#REF!</f>
        <v>#REF!</v>
      </c>
    </row>
    <row r="6" spans="2:5" ht="24" x14ac:dyDescent="0.25">
      <c r="B6" s="25" t="s">
        <v>284</v>
      </c>
      <c r="C6" s="125">
        <v>0</v>
      </c>
      <c r="D6" s="125" t="e">
        <f>#REF!</f>
        <v>#REF!</v>
      </c>
      <c r="E6" s="125" t="e">
        <f>#REF!</f>
        <v>#REF!</v>
      </c>
    </row>
    <row r="7" spans="2:5" ht="24" x14ac:dyDescent="0.25">
      <c r="B7" s="24" t="s">
        <v>279</v>
      </c>
      <c r="C7" s="124" t="e">
        <f>#REF!</f>
        <v>#REF!</v>
      </c>
      <c r="D7" s="124" t="e">
        <f>#REF!</f>
        <v>#REF!</v>
      </c>
      <c r="E7" s="124" t="e">
        <f>#REF!</f>
        <v>#REF!</v>
      </c>
    </row>
    <row r="8" spans="2:5" x14ac:dyDescent="0.25">
      <c r="B8" s="25" t="s">
        <v>280</v>
      </c>
      <c r="C8" s="125" t="e">
        <f>#REF!</f>
        <v>#REF!</v>
      </c>
      <c r="D8" s="125" t="e">
        <f>#REF!</f>
        <v>#REF!</v>
      </c>
      <c r="E8" s="125" t="e">
        <f>#REF!</f>
        <v>#REF!</v>
      </c>
    </row>
    <row r="9" spans="2:5" s="82" customFormat="1" x14ac:dyDescent="0.25">
      <c r="B9" s="24" t="s">
        <v>2</v>
      </c>
      <c r="C9" s="124" t="e">
        <f>SUM(C3:C8)</f>
        <v>#REF!</v>
      </c>
      <c r="D9" s="124" t="e">
        <f>SUM(D3:D8)</f>
        <v>#REF!</v>
      </c>
      <c r="E9" s="124" t="e">
        <f>SUM(E3:E8)</f>
        <v>#REF!</v>
      </c>
    </row>
    <row r="11" spans="2:5" x14ac:dyDescent="0.25">
      <c r="B11" s="66" t="s">
        <v>182</v>
      </c>
      <c r="C11" s="104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E88C9-1C4E-4DA8-8874-C98058EF58BC}">
  <sheetPr>
    <tabColor theme="9"/>
  </sheetPr>
  <dimension ref="B2:N43"/>
  <sheetViews>
    <sheetView showGridLines="0" topLeftCell="A17" workbookViewId="0">
      <selection activeCell="B15" sqref="B15"/>
    </sheetView>
  </sheetViews>
  <sheetFormatPr defaultRowHeight="15" x14ac:dyDescent="0.25"/>
  <cols>
    <col min="1" max="1" width="4.42578125" style="1" customWidth="1"/>
    <col min="2" max="2" width="68.28515625" style="1" customWidth="1"/>
    <col min="3" max="5" width="10.7109375" style="1" customWidth="1"/>
    <col min="6" max="7" width="9.140625" style="1"/>
    <col min="8" max="8" width="13.28515625" style="1" bestFit="1" customWidth="1"/>
    <col min="9" max="16384" width="9.140625" style="1"/>
  </cols>
  <sheetData>
    <row r="2" spans="2:14" ht="15" customHeight="1" x14ac:dyDescent="0.25">
      <c r="B2" s="80" t="s">
        <v>268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2:14" ht="17.25" x14ac:dyDescent="0.25">
      <c r="B3" s="20"/>
    </row>
    <row r="4" spans="2:14" ht="15.75" thickBot="1" x14ac:dyDescent="0.3">
      <c r="B4" s="75" t="s">
        <v>213</v>
      </c>
      <c r="C4" s="75">
        <v>2020</v>
      </c>
      <c r="D4" s="75">
        <v>2019</v>
      </c>
      <c r="E4" s="75">
        <v>2018</v>
      </c>
    </row>
    <row r="5" spans="2:14" x14ac:dyDescent="0.25">
      <c r="B5" s="24" t="s">
        <v>214</v>
      </c>
      <c r="C5" s="76" t="s">
        <v>262</v>
      </c>
      <c r="D5" s="76" t="s">
        <v>262</v>
      </c>
      <c r="E5" s="76" t="s">
        <v>262</v>
      </c>
    </row>
    <row r="6" spans="2:14" x14ac:dyDescent="0.25">
      <c r="B6" s="25" t="s">
        <v>215</v>
      </c>
      <c r="C6" s="77">
        <v>4</v>
      </c>
      <c r="D6" s="77">
        <v>4</v>
      </c>
      <c r="E6" s="77">
        <v>5</v>
      </c>
    </row>
    <row r="7" spans="2:14" x14ac:dyDescent="0.25">
      <c r="B7" s="24" t="s">
        <v>216</v>
      </c>
      <c r="C7" s="76" t="s">
        <v>262</v>
      </c>
      <c r="D7" s="76" t="s">
        <v>262</v>
      </c>
      <c r="E7" s="76" t="s">
        <v>262</v>
      </c>
    </row>
    <row r="8" spans="2:14" x14ac:dyDescent="0.25">
      <c r="B8" s="25" t="s">
        <v>217</v>
      </c>
      <c r="C8" s="77">
        <v>208</v>
      </c>
      <c r="D8" s="77">
        <v>240</v>
      </c>
      <c r="E8" s="77">
        <v>520</v>
      </c>
      <c r="F8"/>
    </row>
    <row r="9" spans="2:14" x14ac:dyDescent="0.25">
      <c r="B9" s="24" t="s">
        <v>218</v>
      </c>
      <c r="C9" s="76" t="s">
        <v>31</v>
      </c>
      <c r="D9" s="76" t="s">
        <v>31</v>
      </c>
      <c r="E9" s="76" t="s">
        <v>31</v>
      </c>
    </row>
    <row r="10" spans="2:14" x14ac:dyDescent="0.25">
      <c r="B10" s="25" t="s">
        <v>219</v>
      </c>
      <c r="C10" s="77" t="s">
        <v>262</v>
      </c>
      <c r="D10" s="77" t="s">
        <v>262</v>
      </c>
      <c r="E10" s="77" t="s">
        <v>262</v>
      </c>
    </row>
    <row r="11" spans="2:14" x14ac:dyDescent="0.25">
      <c r="B11" s="24" t="s">
        <v>220</v>
      </c>
      <c r="C11" s="78">
        <v>9065.958484176037</v>
      </c>
      <c r="D11" s="78">
        <v>9009.5678301416046</v>
      </c>
      <c r="E11" s="78">
        <v>9275</v>
      </c>
    </row>
    <row r="12" spans="2:14" x14ac:dyDescent="0.25">
      <c r="B12" s="79" t="s">
        <v>221</v>
      </c>
      <c r="C12" s="31"/>
      <c r="D12" s="31"/>
      <c r="E12" s="31"/>
    </row>
    <row r="13" spans="2:14" x14ac:dyDescent="0.25">
      <c r="B13" s="25" t="s">
        <v>285</v>
      </c>
      <c r="C13" s="77" t="s">
        <v>262</v>
      </c>
      <c r="D13" s="77" t="s">
        <v>262</v>
      </c>
      <c r="E13" s="77" t="s">
        <v>262</v>
      </c>
    </row>
    <row r="14" spans="2:14" x14ac:dyDescent="0.25">
      <c r="B14" s="24" t="s">
        <v>286</v>
      </c>
      <c r="C14" s="78">
        <v>2409.9268400000005</v>
      </c>
      <c r="D14" s="78">
        <v>1861</v>
      </c>
      <c r="E14" s="78">
        <v>2106</v>
      </c>
    </row>
    <row r="15" spans="2:14" x14ac:dyDescent="0.25">
      <c r="B15" s="25" t="s">
        <v>287</v>
      </c>
      <c r="C15" s="77" t="s">
        <v>262</v>
      </c>
      <c r="D15" s="77" t="s">
        <v>262</v>
      </c>
      <c r="E15" s="77" t="s">
        <v>262</v>
      </c>
    </row>
    <row r="16" spans="2:14" x14ac:dyDescent="0.25">
      <c r="B16" s="79" t="s">
        <v>222</v>
      </c>
      <c r="C16" s="31"/>
      <c r="D16" s="31"/>
      <c r="E16" s="31"/>
    </row>
    <row r="17" spans="2:5" x14ac:dyDescent="0.25">
      <c r="B17" s="25" t="s">
        <v>223</v>
      </c>
      <c r="C17" s="77" t="s">
        <v>262</v>
      </c>
      <c r="D17" s="77" t="s">
        <v>262</v>
      </c>
      <c r="E17" s="77" t="s">
        <v>262</v>
      </c>
    </row>
    <row r="18" spans="2:5" x14ac:dyDescent="0.25">
      <c r="B18" s="24" t="s">
        <v>224</v>
      </c>
      <c r="C18" s="76" t="s">
        <v>262</v>
      </c>
      <c r="D18" s="76" t="s">
        <v>262</v>
      </c>
      <c r="E18" s="76" t="s">
        <v>262</v>
      </c>
    </row>
    <row r="19" spans="2:5" x14ac:dyDescent="0.25">
      <c r="B19" s="25" t="s">
        <v>225</v>
      </c>
      <c r="C19" s="77" t="s">
        <v>262</v>
      </c>
      <c r="D19" s="77" t="s">
        <v>262</v>
      </c>
      <c r="E19" s="77" t="s">
        <v>262</v>
      </c>
    </row>
    <row r="20" spans="2:5" x14ac:dyDescent="0.25">
      <c r="B20" s="79" t="s">
        <v>226</v>
      </c>
      <c r="C20" s="78">
        <v>9676.3435129999998</v>
      </c>
      <c r="D20" s="78">
        <v>8699</v>
      </c>
      <c r="E20" s="78">
        <v>9357</v>
      </c>
    </row>
    <row r="21" spans="2:5" x14ac:dyDescent="0.25">
      <c r="B21" s="24" t="s">
        <v>227</v>
      </c>
      <c r="C21" s="76" t="s">
        <v>262</v>
      </c>
      <c r="D21" s="76" t="s">
        <v>262</v>
      </c>
      <c r="E21" s="76" t="s">
        <v>262</v>
      </c>
    </row>
    <row r="22" spans="2:5" x14ac:dyDescent="0.25">
      <c r="B22" s="25" t="s">
        <v>228</v>
      </c>
      <c r="C22" s="77" t="s">
        <v>262</v>
      </c>
      <c r="D22" s="77" t="s">
        <v>262</v>
      </c>
      <c r="E22" s="77" t="s">
        <v>262</v>
      </c>
    </row>
    <row r="23" spans="2:5" x14ac:dyDescent="0.25">
      <c r="B23" s="24" t="s">
        <v>229</v>
      </c>
      <c r="C23" s="76" t="s">
        <v>262</v>
      </c>
      <c r="D23" s="76" t="s">
        <v>262</v>
      </c>
      <c r="E23" s="76" t="s">
        <v>262</v>
      </c>
    </row>
    <row r="24" spans="2:5" x14ac:dyDescent="0.25">
      <c r="B24" s="25" t="s">
        <v>230</v>
      </c>
      <c r="C24" s="77" t="s">
        <v>262</v>
      </c>
      <c r="D24" s="77" t="s">
        <v>262</v>
      </c>
      <c r="E24" s="77" t="s">
        <v>262</v>
      </c>
    </row>
    <row r="25" spans="2:5" x14ac:dyDescent="0.25">
      <c r="B25" s="24" t="s">
        <v>231</v>
      </c>
      <c r="C25" s="76" t="s">
        <v>262</v>
      </c>
      <c r="D25" s="76" t="s">
        <v>262</v>
      </c>
      <c r="E25" s="76" t="s">
        <v>262</v>
      </c>
    </row>
    <row r="26" spans="2:5" x14ac:dyDescent="0.25">
      <c r="B26" s="25" t="s">
        <v>232</v>
      </c>
      <c r="C26" s="77" t="s">
        <v>262</v>
      </c>
      <c r="D26" s="77" t="s">
        <v>262</v>
      </c>
      <c r="E26" s="77" t="s">
        <v>262</v>
      </c>
    </row>
    <row r="27" spans="2:5" x14ac:dyDescent="0.25">
      <c r="B27" s="24" t="s">
        <v>233</v>
      </c>
      <c r="C27" s="76" t="s">
        <v>262</v>
      </c>
      <c r="D27" s="76" t="s">
        <v>262</v>
      </c>
      <c r="E27" s="76" t="s">
        <v>262</v>
      </c>
    </row>
    <row r="28" spans="2:5" x14ac:dyDescent="0.25">
      <c r="B28" s="25" t="s">
        <v>234</v>
      </c>
      <c r="C28" s="77" t="s">
        <v>31</v>
      </c>
      <c r="D28" s="77" t="s">
        <v>31</v>
      </c>
      <c r="E28" s="77" t="s">
        <v>31</v>
      </c>
    </row>
    <row r="29" spans="2:5" x14ac:dyDescent="0.25">
      <c r="B29" s="24" t="s">
        <v>235</v>
      </c>
      <c r="C29" s="78">
        <f>1540+87.02+27.5</f>
        <v>1654.52</v>
      </c>
      <c r="D29" s="78">
        <v>1655</v>
      </c>
      <c r="E29" s="78">
        <v>1655</v>
      </c>
    </row>
    <row r="30" spans="2:5" x14ac:dyDescent="0.25">
      <c r="B30" s="25" t="s">
        <v>236</v>
      </c>
      <c r="C30" s="77" t="s">
        <v>262</v>
      </c>
      <c r="D30" s="77" t="s">
        <v>262</v>
      </c>
      <c r="E30" s="77" t="s">
        <v>262</v>
      </c>
    </row>
    <row r="31" spans="2:5" x14ac:dyDescent="0.25">
      <c r="B31" s="24" t="s">
        <v>237</v>
      </c>
      <c r="C31" s="76" t="s">
        <v>262</v>
      </c>
      <c r="D31" s="76" t="s">
        <v>262</v>
      </c>
      <c r="E31" s="76" t="s">
        <v>262</v>
      </c>
    </row>
    <row r="32" spans="2:5" x14ac:dyDescent="0.25">
      <c r="B32" s="25" t="s">
        <v>238</v>
      </c>
      <c r="C32" s="77" t="s">
        <v>262</v>
      </c>
      <c r="D32" s="77" t="s">
        <v>262</v>
      </c>
      <c r="E32" s="77" t="s">
        <v>262</v>
      </c>
    </row>
    <row r="33" spans="2:8" x14ac:dyDescent="0.25">
      <c r="B33" s="24" t="s">
        <v>239</v>
      </c>
      <c r="C33" s="23"/>
      <c r="D33" s="23">
        <v>0</v>
      </c>
      <c r="E33" s="76">
        <v>0</v>
      </c>
    </row>
    <row r="34" spans="2:8" x14ac:dyDescent="0.25">
      <c r="B34" s="25" t="s">
        <v>240</v>
      </c>
      <c r="C34" s="84">
        <f>C20/C8</f>
        <v>46.520882274038463</v>
      </c>
      <c r="D34" s="84">
        <f>D20/D8</f>
        <v>36.24583333333333</v>
      </c>
      <c r="E34" s="84">
        <f>E20/E8</f>
        <v>17.994230769230768</v>
      </c>
    </row>
    <row r="35" spans="2:8" x14ac:dyDescent="0.25">
      <c r="B35" s="24" t="s">
        <v>241</v>
      </c>
      <c r="C35" s="97">
        <f>C6/C8</f>
        <v>1.9230769230769232E-2</v>
      </c>
      <c r="D35" s="97">
        <f t="shared" ref="D35:E35" si="0">D6/D8</f>
        <v>1.6666666666666666E-2</v>
      </c>
      <c r="E35" s="97">
        <f t="shared" si="0"/>
        <v>9.6153846153846159E-3</v>
      </c>
    </row>
    <row r="36" spans="2:8" x14ac:dyDescent="0.25">
      <c r="B36" s="25" t="s">
        <v>242</v>
      </c>
      <c r="C36" s="107">
        <f>DVA!C59/'INDICADORES OPERACIONAIS'!C20</f>
        <v>281.04521055359521</v>
      </c>
      <c r="D36" s="107">
        <f>DVA!E59/'INDICADORES OPERACIONAIS'!D20</f>
        <v>237.56914587883665</v>
      </c>
      <c r="E36" s="107">
        <f>DVA!F59/'INDICADORES OPERACIONAIS'!E20</f>
        <v>121.15207865768943</v>
      </c>
      <c r="F36"/>
      <c r="H36" s="85"/>
    </row>
    <row r="37" spans="2:8" ht="24" x14ac:dyDescent="0.25">
      <c r="B37" s="24" t="s">
        <v>263</v>
      </c>
      <c r="C37" s="76" t="s">
        <v>262</v>
      </c>
      <c r="D37" s="76" t="s">
        <v>262</v>
      </c>
      <c r="E37" s="76" t="s">
        <v>262</v>
      </c>
    </row>
    <row r="38" spans="2:8" ht="24" x14ac:dyDescent="0.25">
      <c r="B38" s="25" t="s">
        <v>264</v>
      </c>
      <c r="C38" s="77" t="s">
        <v>31</v>
      </c>
      <c r="D38" s="77" t="s">
        <v>31</v>
      </c>
      <c r="E38" s="77" t="s">
        <v>262</v>
      </c>
    </row>
    <row r="39" spans="2:8" ht="24" x14ac:dyDescent="0.25">
      <c r="B39" s="24" t="s">
        <v>265</v>
      </c>
      <c r="C39" s="76" t="s">
        <v>31</v>
      </c>
      <c r="D39" s="76" t="s">
        <v>31</v>
      </c>
      <c r="E39" s="76" t="s">
        <v>262</v>
      </c>
    </row>
    <row r="40" spans="2:8" ht="24" x14ac:dyDescent="0.25">
      <c r="B40" s="25" t="s">
        <v>266</v>
      </c>
      <c r="C40" s="77" t="s">
        <v>31</v>
      </c>
      <c r="D40" s="77" t="s">
        <v>31</v>
      </c>
      <c r="E40" s="77" t="s">
        <v>262</v>
      </c>
    </row>
    <row r="41" spans="2:8" x14ac:dyDescent="0.25">
      <c r="B41" s="24" t="s">
        <v>267</v>
      </c>
      <c r="C41" s="76" t="s">
        <v>31</v>
      </c>
      <c r="D41" s="76" t="s">
        <v>31</v>
      </c>
      <c r="E41" s="76" t="s">
        <v>262</v>
      </c>
    </row>
    <row r="43" spans="2:8" x14ac:dyDescent="0.25">
      <c r="B43" s="66" t="s">
        <v>182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1C98C-1568-47C5-B3E7-45B6F0E8E9D3}">
  <sheetPr>
    <tabColor theme="9"/>
  </sheetPr>
  <dimension ref="B2:N121"/>
  <sheetViews>
    <sheetView showGridLines="0" topLeftCell="A11" zoomScale="85" zoomScaleNormal="85" workbookViewId="0">
      <selection activeCell="B126" sqref="B126"/>
    </sheetView>
  </sheetViews>
  <sheetFormatPr defaultRowHeight="17.25" x14ac:dyDescent="0.3"/>
  <cols>
    <col min="1" max="1" width="4.42578125" style="9" customWidth="1"/>
    <col min="2" max="2" width="112.42578125" style="9" customWidth="1"/>
    <col min="3" max="4" width="10.7109375" style="9" bestFit="1" customWidth="1"/>
    <col min="5" max="5" width="10.85546875" style="9" bestFit="1" customWidth="1"/>
    <col min="6" max="16384" width="9.140625" style="9"/>
  </cols>
  <sheetData>
    <row r="2" spans="2:5" ht="18" thickBot="1" x14ac:dyDescent="0.35">
      <c r="B2" s="63" t="s">
        <v>298</v>
      </c>
      <c r="C2" s="111">
        <v>2020</v>
      </c>
      <c r="D2" s="88">
        <v>2019</v>
      </c>
      <c r="E2" s="88">
        <v>2018</v>
      </c>
    </row>
    <row r="3" spans="2:5" x14ac:dyDescent="0.3">
      <c r="B3" s="33" t="s">
        <v>129</v>
      </c>
      <c r="C3" s="40">
        <v>208</v>
      </c>
      <c r="D3" s="40">
        <v>248</v>
      </c>
      <c r="E3" s="40">
        <v>520</v>
      </c>
    </row>
    <row r="4" spans="2:5" x14ac:dyDescent="0.3">
      <c r="B4" s="34" t="s">
        <v>130</v>
      </c>
      <c r="C4" s="39">
        <v>260</v>
      </c>
      <c r="D4" s="39" t="s">
        <v>17</v>
      </c>
      <c r="E4" s="39" t="s">
        <v>17</v>
      </c>
    </row>
    <row r="5" spans="2:5" x14ac:dyDescent="0.3">
      <c r="B5" s="33" t="s">
        <v>131</v>
      </c>
      <c r="C5" s="36">
        <v>0.10100000000000001</v>
      </c>
      <c r="D5" s="36">
        <v>8.5000000000000006E-2</v>
      </c>
      <c r="E5" s="36">
        <v>6.0000000000000001E-3</v>
      </c>
    </row>
    <row r="6" spans="2:5" x14ac:dyDescent="0.3">
      <c r="B6" s="34" t="s">
        <v>132</v>
      </c>
      <c r="C6" s="38">
        <v>0.3846</v>
      </c>
      <c r="D6" s="38">
        <v>0.29799999999999999</v>
      </c>
      <c r="E6" s="38">
        <v>9.6000000000000002E-2</v>
      </c>
    </row>
    <row r="7" spans="2:5" x14ac:dyDescent="0.3">
      <c r="B7" s="33" t="s">
        <v>133</v>
      </c>
      <c r="C7" s="36">
        <v>0.23080000000000001</v>
      </c>
      <c r="D7" s="36">
        <v>0.28199999999999997</v>
      </c>
      <c r="E7" s="36">
        <v>0.22900000000000001</v>
      </c>
    </row>
    <row r="8" spans="2:5" x14ac:dyDescent="0.3">
      <c r="B8" s="34" t="s">
        <v>134</v>
      </c>
      <c r="C8" s="38">
        <v>0.28370000000000001</v>
      </c>
      <c r="D8" s="38">
        <v>0.33500000000000002</v>
      </c>
      <c r="E8" s="38">
        <v>0.66900000000000004</v>
      </c>
    </row>
    <row r="9" spans="2:5" x14ac:dyDescent="0.3">
      <c r="B9" s="33" t="s">
        <v>135</v>
      </c>
      <c r="C9" s="36">
        <v>0.2356</v>
      </c>
      <c r="D9" s="36">
        <v>0.21</v>
      </c>
      <c r="E9" s="36">
        <v>0.185</v>
      </c>
    </row>
    <row r="10" spans="2:5" x14ac:dyDescent="0.3">
      <c r="B10" s="34" t="s">
        <v>247</v>
      </c>
      <c r="C10" s="38">
        <v>0.24</v>
      </c>
      <c r="D10" s="38">
        <v>0.125</v>
      </c>
      <c r="E10" s="38">
        <v>6.5000000000000002E-2</v>
      </c>
    </row>
    <row r="11" spans="2:5" x14ac:dyDescent="0.3">
      <c r="B11" s="33" t="s">
        <v>248</v>
      </c>
      <c r="C11" s="40">
        <v>2.4E-2</v>
      </c>
      <c r="D11" s="40" t="s">
        <v>17</v>
      </c>
      <c r="E11" s="36">
        <v>2.9000000000000001E-2</v>
      </c>
    </row>
    <row r="12" spans="2:5" x14ac:dyDescent="0.3">
      <c r="B12" s="34" t="s">
        <v>249</v>
      </c>
      <c r="C12" s="39">
        <v>0.1154</v>
      </c>
      <c r="D12" s="39" t="s">
        <v>17</v>
      </c>
      <c r="E12" s="38">
        <v>0.21199999999999999</v>
      </c>
    </row>
    <row r="13" spans="2:5" x14ac:dyDescent="0.3">
      <c r="B13" s="33" t="s">
        <v>136</v>
      </c>
      <c r="C13" s="40">
        <v>0.04</v>
      </c>
      <c r="D13" s="40" t="s">
        <v>17</v>
      </c>
      <c r="E13" s="36">
        <v>2.1999999999999999E-2</v>
      </c>
    </row>
    <row r="14" spans="2:5" x14ac:dyDescent="0.3">
      <c r="B14" s="34" t="s">
        <v>137</v>
      </c>
      <c r="C14" s="38">
        <v>0</v>
      </c>
      <c r="D14" s="38">
        <v>0</v>
      </c>
      <c r="E14" s="39"/>
    </row>
    <row r="15" spans="2:5" x14ac:dyDescent="0.3">
      <c r="B15" s="33" t="s">
        <v>138</v>
      </c>
      <c r="C15" s="36">
        <f>1/C3</f>
        <v>4.807692307692308E-3</v>
      </c>
      <c r="D15" s="36">
        <v>0.03</v>
      </c>
      <c r="E15" s="36">
        <v>3.5000000000000003E-2</v>
      </c>
    </row>
    <row r="16" spans="2:5" x14ac:dyDescent="0.3">
      <c r="B16" s="34" t="s">
        <v>139</v>
      </c>
      <c r="C16" s="39">
        <v>2</v>
      </c>
      <c r="D16" s="39">
        <v>1</v>
      </c>
      <c r="E16" s="39">
        <v>5</v>
      </c>
    </row>
    <row r="17" spans="2:5" x14ac:dyDescent="0.3">
      <c r="B17" s="10"/>
      <c r="C17" s="11"/>
      <c r="D17" s="11"/>
      <c r="E17" s="11"/>
    </row>
    <row r="18" spans="2:5" ht="18" thickBot="1" x14ac:dyDescent="0.35">
      <c r="B18" s="63" t="s">
        <v>299</v>
      </c>
      <c r="C18" s="111">
        <v>2020</v>
      </c>
      <c r="D18" s="88">
        <v>2019</v>
      </c>
      <c r="E18" s="88">
        <v>2018</v>
      </c>
    </row>
    <row r="19" spans="2:5" x14ac:dyDescent="0.3">
      <c r="B19" s="34" t="s">
        <v>0</v>
      </c>
      <c r="C19" s="39"/>
      <c r="D19" s="39"/>
      <c r="E19" s="39"/>
    </row>
    <row r="20" spans="2:5" x14ac:dyDescent="0.3">
      <c r="B20" s="33" t="s">
        <v>140</v>
      </c>
      <c r="C20" s="35">
        <v>88166</v>
      </c>
      <c r="D20" s="35">
        <v>211183</v>
      </c>
      <c r="E20" s="35">
        <v>211183</v>
      </c>
    </row>
    <row r="21" spans="2:5" x14ac:dyDescent="0.3">
      <c r="B21" s="34" t="s">
        <v>108</v>
      </c>
      <c r="C21" s="37">
        <v>8894</v>
      </c>
      <c r="D21" s="37">
        <v>19830</v>
      </c>
      <c r="E21" s="37">
        <v>19830</v>
      </c>
    </row>
    <row r="22" spans="2:5" x14ac:dyDescent="0.3">
      <c r="B22" s="34" t="s">
        <v>111</v>
      </c>
      <c r="C22" s="39">
        <v>76</v>
      </c>
      <c r="D22" s="39">
        <v>35</v>
      </c>
      <c r="E22" s="39">
        <v>35</v>
      </c>
    </row>
    <row r="23" spans="2:5" x14ac:dyDescent="0.3">
      <c r="B23" s="33" t="s">
        <v>107</v>
      </c>
      <c r="C23" s="35">
        <v>3065</v>
      </c>
      <c r="D23" s="35">
        <v>3456</v>
      </c>
      <c r="E23" s="35">
        <v>3456</v>
      </c>
    </row>
    <row r="24" spans="2:5" x14ac:dyDescent="0.3">
      <c r="B24" s="34" t="s">
        <v>141</v>
      </c>
      <c r="C24" s="39">
        <v>292</v>
      </c>
      <c r="D24" s="39">
        <v>25</v>
      </c>
      <c r="E24" s="39">
        <v>25</v>
      </c>
    </row>
    <row r="25" spans="2:5" x14ac:dyDescent="0.3">
      <c r="B25" s="33" t="s">
        <v>110</v>
      </c>
      <c r="C25" s="35">
        <v>12527</v>
      </c>
      <c r="D25" s="35">
        <v>8748</v>
      </c>
      <c r="E25" s="35">
        <v>8748</v>
      </c>
    </row>
    <row r="26" spans="2:5" x14ac:dyDescent="0.3">
      <c r="B26" s="34" t="s">
        <v>142</v>
      </c>
      <c r="C26" s="37">
        <v>3749</v>
      </c>
      <c r="D26" s="37">
        <v>4343</v>
      </c>
      <c r="E26" s="37">
        <v>4343</v>
      </c>
    </row>
    <row r="27" spans="2:5" x14ac:dyDescent="0.3">
      <c r="B27" s="33" t="s">
        <v>143</v>
      </c>
      <c r="C27" s="40" t="s">
        <v>17</v>
      </c>
      <c r="D27" s="40" t="s">
        <v>17</v>
      </c>
      <c r="E27" s="40" t="s">
        <v>17</v>
      </c>
    </row>
    <row r="28" spans="2:5" x14ac:dyDescent="0.3">
      <c r="B28" s="34" t="s">
        <v>119</v>
      </c>
      <c r="C28" s="39">
        <v>0</v>
      </c>
      <c r="D28" s="39">
        <v>0</v>
      </c>
      <c r="E28" s="39">
        <v>0</v>
      </c>
    </row>
    <row r="29" spans="2:5" x14ac:dyDescent="0.3">
      <c r="B29" s="33" t="s">
        <v>112</v>
      </c>
      <c r="C29" s="40">
        <v>652</v>
      </c>
      <c r="D29" s="40">
        <v>410</v>
      </c>
      <c r="E29" s="40">
        <v>410</v>
      </c>
    </row>
    <row r="30" spans="2:5" x14ac:dyDescent="0.3">
      <c r="B30" s="34" t="s">
        <v>144</v>
      </c>
      <c r="C30" s="39">
        <v>46</v>
      </c>
      <c r="D30" s="39">
        <v>59</v>
      </c>
      <c r="E30" s="39">
        <v>59</v>
      </c>
    </row>
    <row r="31" spans="2:5" x14ac:dyDescent="0.3">
      <c r="B31" s="10"/>
      <c r="C31" s="11"/>
      <c r="D31" s="11"/>
      <c r="E31" s="11"/>
    </row>
    <row r="32" spans="2:5" ht="18" thickBot="1" x14ac:dyDescent="0.35">
      <c r="B32" s="63" t="s">
        <v>300</v>
      </c>
      <c r="C32" s="111">
        <v>2020</v>
      </c>
      <c r="D32" s="88">
        <v>2019</v>
      </c>
      <c r="E32" s="88">
        <v>2018</v>
      </c>
    </row>
    <row r="33" spans="2:6" x14ac:dyDescent="0.3">
      <c r="B33" s="34" t="s">
        <v>145</v>
      </c>
      <c r="C33" s="37">
        <v>9802</v>
      </c>
      <c r="D33" s="37">
        <v>9627</v>
      </c>
      <c r="E33" s="37">
        <v>5386</v>
      </c>
    </row>
    <row r="34" spans="2:6" x14ac:dyDescent="0.3">
      <c r="B34" s="33" t="s">
        <v>146</v>
      </c>
      <c r="C34" s="36">
        <v>0.11119999999999999</v>
      </c>
      <c r="D34" s="36">
        <v>4.5999999999999999E-2</v>
      </c>
      <c r="E34" s="36">
        <v>5.62E-2</v>
      </c>
      <c r="F34" s="89"/>
    </row>
    <row r="35" spans="2:6" x14ac:dyDescent="0.3">
      <c r="B35" s="108" t="s">
        <v>147</v>
      </c>
      <c r="C35" s="109">
        <v>2.0000000000000002E-5</v>
      </c>
      <c r="D35" s="109" t="s">
        <v>17</v>
      </c>
      <c r="E35" s="109" t="s">
        <v>17</v>
      </c>
    </row>
    <row r="36" spans="2:6" x14ac:dyDescent="0.3">
      <c r="B36" s="33" t="s">
        <v>148</v>
      </c>
      <c r="C36" s="40">
        <v>92.99</v>
      </c>
      <c r="D36" s="40">
        <v>83.11</v>
      </c>
      <c r="E36" s="40">
        <v>17.190000000000001</v>
      </c>
    </row>
    <row r="37" spans="2:6" x14ac:dyDescent="0.3">
      <c r="B37" s="34" t="s">
        <v>149</v>
      </c>
      <c r="C37" s="39">
        <v>30.62</v>
      </c>
      <c r="D37" s="39">
        <v>37.200000000000003</v>
      </c>
      <c r="E37" s="39">
        <v>3.04</v>
      </c>
    </row>
    <row r="38" spans="2:6" x14ac:dyDescent="0.3">
      <c r="B38" s="64"/>
      <c r="C38" s="65"/>
      <c r="D38" s="65"/>
      <c r="E38" s="65"/>
    </row>
    <row r="39" spans="2:6" ht="18" thickBot="1" x14ac:dyDescent="0.35">
      <c r="B39" s="63" t="s">
        <v>301</v>
      </c>
      <c r="C39" s="111">
        <v>2020</v>
      </c>
      <c r="D39" s="88">
        <v>2019</v>
      </c>
      <c r="E39" s="88">
        <v>2018</v>
      </c>
    </row>
    <row r="40" spans="2:6" x14ac:dyDescent="0.3">
      <c r="B40" s="34" t="s">
        <v>250</v>
      </c>
      <c r="C40" s="39"/>
      <c r="D40" s="39"/>
      <c r="E40" s="39"/>
    </row>
    <row r="41" spans="2:6" x14ac:dyDescent="0.3">
      <c r="B41" s="33" t="s">
        <v>150</v>
      </c>
      <c r="C41" s="35">
        <v>74936</v>
      </c>
      <c r="D41" s="35">
        <v>69088</v>
      </c>
      <c r="E41" s="35">
        <v>24637</v>
      </c>
    </row>
    <row r="42" spans="2:6" x14ac:dyDescent="0.3">
      <c r="B42" s="34" t="s">
        <v>151</v>
      </c>
      <c r="C42" s="37">
        <v>24485</v>
      </c>
      <c r="D42" s="37">
        <v>25630</v>
      </c>
      <c r="E42" s="37">
        <v>22622</v>
      </c>
    </row>
    <row r="43" spans="2:6" x14ac:dyDescent="0.3">
      <c r="B43" s="33" t="s">
        <v>152</v>
      </c>
      <c r="C43" s="35">
        <v>12326</v>
      </c>
      <c r="D43" s="35">
        <v>13544</v>
      </c>
      <c r="E43" s="35">
        <v>11954</v>
      </c>
    </row>
    <row r="44" spans="2:6" x14ac:dyDescent="0.3">
      <c r="B44" s="34" t="s">
        <v>153</v>
      </c>
      <c r="C44" s="37">
        <v>6392</v>
      </c>
      <c r="D44" s="37">
        <v>6893</v>
      </c>
      <c r="E44" s="37">
        <v>5338</v>
      </c>
    </row>
    <row r="45" spans="2:6" x14ac:dyDescent="0.3">
      <c r="B45" s="33" t="s">
        <v>154</v>
      </c>
      <c r="C45" s="35">
        <v>6195</v>
      </c>
      <c r="D45" s="35">
        <v>7756</v>
      </c>
      <c r="E45" s="35">
        <v>5707</v>
      </c>
    </row>
    <row r="46" spans="2:6" x14ac:dyDescent="0.3">
      <c r="B46" s="34" t="s">
        <v>155</v>
      </c>
      <c r="C46" s="37">
        <v>4386</v>
      </c>
      <c r="D46" s="37">
        <v>4814</v>
      </c>
      <c r="E46" s="37">
        <v>3590</v>
      </c>
    </row>
    <row r="47" spans="2:6" x14ac:dyDescent="0.3">
      <c r="B47" s="10"/>
      <c r="C47" s="11"/>
      <c r="D47" s="11"/>
      <c r="E47" s="11"/>
    </row>
    <row r="48" spans="2:6" x14ac:dyDescent="0.3">
      <c r="B48" s="10"/>
      <c r="C48" s="11"/>
      <c r="D48" s="11"/>
      <c r="E48" s="11"/>
    </row>
    <row r="49" spans="2:14" ht="18" thickBot="1" x14ac:dyDescent="0.35">
      <c r="B49" s="63" t="s">
        <v>302</v>
      </c>
      <c r="C49" s="111">
        <v>2020</v>
      </c>
      <c r="D49" s="88">
        <v>2019</v>
      </c>
      <c r="E49" s="88">
        <v>2018</v>
      </c>
    </row>
    <row r="50" spans="2:14" x14ac:dyDescent="0.3">
      <c r="B50" s="34" t="s">
        <v>156</v>
      </c>
      <c r="C50" s="39">
        <v>1.42</v>
      </c>
      <c r="D50" s="39">
        <v>4.7279999999999998</v>
      </c>
      <c r="E50" s="39" t="s">
        <v>17</v>
      </c>
    </row>
    <row r="51" spans="2:14" x14ac:dyDescent="0.3">
      <c r="B51" s="33" t="s">
        <v>157</v>
      </c>
      <c r="C51" s="40">
        <v>1.72</v>
      </c>
      <c r="D51" s="40">
        <v>2</v>
      </c>
      <c r="E51" s="40">
        <v>0</v>
      </c>
    </row>
    <row r="52" spans="2:14" x14ac:dyDescent="0.3">
      <c r="B52" s="34" t="s">
        <v>158</v>
      </c>
      <c r="C52" s="39">
        <v>12</v>
      </c>
      <c r="D52" s="39">
        <v>81</v>
      </c>
      <c r="E52" s="39">
        <v>0</v>
      </c>
    </row>
    <row r="53" spans="2:14" x14ac:dyDescent="0.3">
      <c r="B53" s="33" t="s">
        <v>159</v>
      </c>
      <c r="C53" s="40" t="s">
        <v>17</v>
      </c>
      <c r="D53" s="40" t="s">
        <v>17</v>
      </c>
      <c r="E53" s="40" t="s">
        <v>17</v>
      </c>
    </row>
    <row r="54" spans="2:14" x14ac:dyDescent="0.3">
      <c r="B54" s="34" t="s">
        <v>160</v>
      </c>
      <c r="C54" s="39" t="s">
        <v>17</v>
      </c>
      <c r="D54" s="39" t="s">
        <v>17</v>
      </c>
      <c r="E54" s="39" t="s">
        <v>17</v>
      </c>
    </row>
    <row r="55" spans="2:14" x14ac:dyDescent="0.3">
      <c r="B55" s="33" t="s">
        <v>161</v>
      </c>
      <c r="C55" s="40" t="s">
        <v>17</v>
      </c>
      <c r="D55" s="40" t="s">
        <v>17</v>
      </c>
      <c r="E55" s="40" t="s">
        <v>17</v>
      </c>
    </row>
    <row r="56" spans="2:14" x14ac:dyDescent="0.3">
      <c r="B56" s="34" t="s">
        <v>162</v>
      </c>
      <c r="C56" s="39" t="s">
        <v>17</v>
      </c>
      <c r="D56" s="39" t="s">
        <v>17</v>
      </c>
      <c r="E56" s="39" t="s">
        <v>17</v>
      </c>
    </row>
    <row r="57" spans="2:14" x14ac:dyDescent="0.3">
      <c r="B57" s="33" t="s">
        <v>163</v>
      </c>
      <c r="C57" s="40">
        <v>0</v>
      </c>
      <c r="D57" s="40">
        <v>0</v>
      </c>
      <c r="E57" s="40">
        <v>0</v>
      </c>
    </row>
    <row r="58" spans="2:14" x14ac:dyDescent="0.3">
      <c r="B58" s="34" t="s">
        <v>164</v>
      </c>
      <c r="C58" s="39">
        <v>0</v>
      </c>
      <c r="D58" s="39">
        <v>0</v>
      </c>
      <c r="E58" s="39">
        <v>0</v>
      </c>
    </row>
    <row r="59" spans="2:14" x14ac:dyDescent="0.3">
      <c r="B59" s="66" t="s">
        <v>182</v>
      </c>
      <c r="C59" s="40"/>
      <c r="D59" s="40"/>
      <c r="E59" s="40"/>
    </row>
    <row r="60" spans="2:14" x14ac:dyDescent="0.3">
      <c r="B60" s="66"/>
      <c r="C60" s="40"/>
      <c r="D60" s="40"/>
      <c r="E60" s="40"/>
    </row>
    <row r="61" spans="2:14" ht="18" thickBot="1" x14ac:dyDescent="0.35">
      <c r="B61" s="118" t="s">
        <v>257</v>
      </c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</row>
    <row r="62" spans="2:14" ht="18" thickBot="1" x14ac:dyDescent="0.35">
      <c r="B62" s="119" t="s">
        <v>195</v>
      </c>
      <c r="C62" s="119"/>
      <c r="D62" s="73">
        <v>2020</v>
      </c>
      <c r="E62" s="73"/>
      <c r="F62" s="73"/>
      <c r="G62" s="73"/>
      <c r="H62" s="73"/>
      <c r="I62" s="73"/>
      <c r="J62" s="73"/>
      <c r="K62" s="73"/>
      <c r="L62" s="73"/>
      <c r="M62" s="121">
        <v>2019</v>
      </c>
      <c r="N62" s="121">
        <v>2018</v>
      </c>
    </row>
    <row r="63" spans="2:14" ht="18" thickBot="1" x14ac:dyDescent="0.35">
      <c r="B63" s="119"/>
      <c r="C63" s="119"/>
      <c r="D63" s="74" t="s">
        <v>184</v>
      </c>
      <c r="E63" s="74"/>
      <c r="F63" s="74"/>
      <c r="G63" s="74" t="s">
        <v>185</v>
      </c>
      <c r="H63" s="74"/>
      <c r="I63" s="74"/>
      <c r="J63" s="74" t="s">
        <v>2</v>
      </c>
      <c r="K63" s="74"/>
      <c r="L63" s="74"/>
      <c r="M63" s="122"/>
      <c r="N63" s="122"/>
    </row>
    <row r="64" spans="2:14" ht="18" thickBot="1" x14ac:dyDescent="0.35">
      <c r="B64" s="120"/>
      <c r="C64" s="120"/>
      <c r="D64" s="112" t="s">
        <v>187</v>
      </c>
      <c r="E64" s="112" t="s">
        <v>188</v>
      </c>
      <c r="F64" s="112" t="s">
        <v>2</v>
      </c>
      <c r="G64" s="112" t="s">
        <v>187</v>
      </c>
      <c r="H64" s="112" t="s">
        <v>188</v>
      </c>
      <c r="I64" s="112" t="s">
        <v>2</v>
      </c>
      <c r="J64" s="112" t="s">
        <v>187</v>
      </c>
      <c r="K64" s="112" t="s">
        <v>188</v>
      </c>
      <c r="L64" s="112" t="s">
        <v>2</v>
      </c>
      <c r="M64" s="112" t="s">
        <v>2</v>
      </c>
      <c r="N64" s="112" t="s">
        <v>2</v>
      </c>
    </row>
    <row r="65" spans="2:14" x14ac:dyDescent="0.3">
      <c r="B65" s="69" t="s">
        <v>196</v>
      </c>
      <c r="C65" s="70" t="s">
        <v>197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</row>
    <row r="66" spans="2:14" x14ac:dyDescent="0.3">
      <c r="B66" s="71" t="s">
        <v>292</v>
      </c>
      <c r="C66" s="72" t="s">
        <v>198</v>
      </c>
      <c r="D66" s="37">
        <v>0</v>
      </c>
      <c r="E66" s="37">
        <v>0</v>
      </c>
      <c r="F66" s="37">
        <v>0</v>
      </c>
      <c r="G66" s="37">
        <v>1.72</v>
      </c>
      <c r="H66" s="37">
        <v>0</v>
      </c>
      <c r="I66" s="37">
        <v>1.72</v>
      </c>
      <c r="J66" s="37">
        <v>1.72</v>
      </c>
      <c r="K66" s="37">
        <v>0</v>
      </c>
      <c r="L66" s="37">
        <v>1.72</v>
      </c>
      <c r="M66" s="37">
        <v>2</v>
      </c>
      <c r="N66" s="37">
        <v>0</v>
      </c>
    </row>
    <row r="67" spans="2:14" x14ac:dyDescent="0.3">
      <c r="B67" s="69" t="s">
        <v>199</v>
      </c>
      <c r="C67" s="70" t="s">
        <v>198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</row>
    <row r="68" spans="2:14" x14ac:dyDescent="0.3">
      <c r="B68" s="71" t="s">
        <v>200</v>
      </c>
      <c r="C68" s="72" t="s">
        <v>198</v>
      </c>
      <c r="D68" s="37">
        <v>0.2</v>
      </c>
      <c r="E68" s="37">
        <v>0.2</v>
      </c>
      <c r="F68" s="37">
        <v>0.4</v>
      </c>
      <c r="G68" s="37">
        <v>0.25</v>
      </c>
      <c r="H68" s="37">
        <v>0.25</v>
      </c>
      <c r="I68" s="37">
        <v>0.5</v>
      </c>
      <c r="J68" s="37">
        <v>0.45</v>
      </c>
      <c r="K68" s="37">
        <v>0.45</v>
      </c>
      <c r="L68" s="37">
        <v>0.92</v>
      </c>
      <c r="M68" s="37">
        <v>0</v>
      </c>
      <c r="N68" s="37">
        <v>2.06</v>
      </c>
    </row>
    <row r="69" spans="2:14" x14ac:dyDescent="0.3">
      <c r="B69" s="69" t="s">
        <v>201</v>
      </c>
      <c r="C69" s="70" t="s">
        <v>197</v>
      </c>
      <c r="D69" s="35">
        <v>0</v>
      </c>
      <c r="E69" s="35">
        <v>0</v>
      </c>
      <c r="F69" s="35">
        <v>0</v>
      </c>
      <c r="G69" s="35">
        <v>14</v>
      </c>
      <c r="H69" s="35">
        <v>0</v>
      </c>
      <c r="I69" s="35">
        <v>14</v>
      </c>
      <c r="J69" s="35">
        <v>14</v>
      </c>
      <c r="K69" s="35">
        <v>0</v>
      </c>
      <c r="L69" s="35">
        <v>14</v>
      </c>
      <c r="M69" s="35">
        <v>40</v>
      </c>
      <c r="N69" s="35">
        <v>12</v>
      </c>
    </row>
    <row r="70" spans="2:14" x14ac:dyDescent="0.3">
      <c r="B70" s="71" t="s">
        <v>291</v>
      </c>
      <c r="C70" s="72" t="s">
        <v>198</v>
      </c>
      <c r="D70" s="37">
        <v>0</v>
      </c>
      <c r="E70" s="37">
        <v>0</v>
      </c>
      <c r="F70" s="37">
        <v>0</v>
      </c>
      <c r="G70" s="37">
        <v>12</v>
      </c>
      <c r="H70" s="37">
        <v>0</v>
      </c>
      <c r="I70" s="37">
        <v>12</v>
      </c>
      <c r="J70" s="37">
        <v>12</v>
      </c>
      <c r="K70" s="37">
        <v>0</v>
      </c>
      <c r="L70" s="37">
        <v>12</v>
      </c>
      <c r="M70" s="37">
        <v>81</v>
      </c>
      <c r="N70" s="37">
        <v>0.01</v>
      </c>
    </row>
    <row r="71" spans="2:14" x14ac:dyDescent="0.3">
      <c r="B71" s="66"/>
      <c r="C71" s="40"/>
      <c r="D71" s="40"/>
      <c r="E71" s="40"/>
    </row>
    <row r="72" spans="2:14" ht="18" thickBot="1" x14ac:dyDescent="0.35">
      <c r="B72" s="63" t="s">
        <v>303</v>
      </c>
      <c r="C72" s="111">
        <v>2020</v>
      </c>
      <c r="D72" s="88">
        <v>2019</v>
      </c>
      <c r="E72" s="88">
        <v>2018</v>
      </c>
    </row>
    <row r="73" spans="2:14" x14ac:dyDescent="0.3">
      <c r="B73" s="41" t="s">
        <v>165</v>
      </c>
      <c r="C73" s="40"/>
      <c r="D73" s="40"/>
      <c r="E73" s="40"/>
    </row>
    <row r="74" spans="2:14" x14ac:dyDescent="0.3">
      <c r="B74" s="67" t="s">
        <v>166</v>
      </c>
      <c r="C74" s="98">
        <v>4.7999999999999996E-3</v>
      </c>
      <c r="D74" s="98">
        <v>3.2300000000000002E-2</v>
      </c>
      <c r="E74" s="98">
        <v>8.8499999999999995E-2</v>
      </c>
    </row>
    <row r="75" spans="2:14" x14ac:dyDescent="0.3">
      <c r="B75" s="68" t="s">
        <v>167</v>
      </c>
      <c r="C75" s="99">
        <v>0.3125</v>
      </c>
      <c r="D75" s="99">
        <v>0.3468</v>
      </c>
      <c r="E75" s="99">
        <v>0.3115</v>
      </c>
    </row>
    <row r="76" spans="2:14" x14ac:dyDescent="0.3">
      <c r="B76" s="67" t="s">
        <v>168</v>
      </c>
      <c r="C76" s="39" t="s">
        <v>17</v>
      </c>
      <c r="D76" s="39" t="s">
        <v>17</v>
      </c>
      <c r="E76" s="39" t="s">
        <v>17</v>
      </c>
    </row>
    <row r="77" spans="2:14" x14ac:dyDescent="0.3">
      <c r="B77" s="68" t="s">
        <v>169</v>
      </c>
      <c r="C77" s="99">
        <v>0.64419999999999999</v>
      </c>
      <c r="D77" s="99">
        <v>0.5847</v>
      </c>
      <c r="E77" s="99">
        <v>0.55769999999999997</v>
      </c>
    </row>
    <row r="78" spans="2:14" x14ac:dyDescent="0.3">
      <c r="B78" s="67" t="s">
        <v>170</v>
      </c>
      <c r="C78" s="98">
        <v>3.85E-2</v>
      </c>
      <c r="D78" s="98">
        <v>3.6200000000000003E-2</v>
      </c>
      <c r="E78" s="98">
        <v>4.2299999999999997E-2</v>
      </c>
    </row>
    <row r="79" spans="2:14" x14ac:dyDescent="0.3">
      <c r="B79" s="33" t="s">
        <v>171</v>
      </c>
      <c r="C79" s="40">
        <v>729</v>
      </c>
      <c r="D79" s="40">
        <v>410</v>
      </c>
      <c r="E79" s="40">
        <v>251</v>
      </c>
    </row>
    <row r="80" spans="2:14" x14ac:dyDescent="0.3">
      <c r="B80" s="34" t="s">
        <v>172</v>
      </c>
      <c r="C80" s="39">
        <v>47.05</v>
      </c>
      <c r="D80" s="39">
        <v>71.3</v>
      </c>
      <c r="E80" s="39">
        <v>19.920000000000002</v>
      </c>
    </row>
    <row r="81" spans="2:5" x14ac:dyDescent="0.3">
      <c r="B81" s="10"/>
      <c r="C81" s="11"/>
      <c r="D81" s="11"/>
      <c r="E81" s="11"/>
    </row>
    <row r="82" spans="2:5" ht="18" thickBot="1" x14ac:dyDescent="0.35">
      <c r="B82" s="63" t="s">
        <v>304</v>
      </c>
      <c r="C82" s="111">
        <v>2020</v>
      </c>
      <c r="D82" s="88">
        <v>2019</v>
      </c>
      <c r="E82" s="88">
        <v>2018</v>
      </c>
    </row>
    <row r="83" spans="2:5" x14ac:dyDescent="0.3">
      <c r="B83" s="34" t="s">
        <v>173</v>
      </c>
      <c r="C83" s="98">
        <v>0.27629999999999999</v>
      </c>
      <c r="D83" s="98">
        <v>0.94394</v>
      </c>
      <c r="E83" s="98">
        <v>2.7E-2</v>
      </c>
    </row>
    <row r="84" spans="2:5" x14ac:dyDescent="0.3">
      <c r="B84" s="33" t="s">
        <v>174</v>
      </c>
      <c r="C84" s="40">
        <v>0</v>
      </c>
      <c r="D84" s="40">
        <v>0</v>
      </c>
      <c r="E84" s="40">
        <v>0</v>
      </c>
    </row>
    <row r="85" spans="2:5" x14ac:dyDescent="0.3">
      <c r="B85" s="34" t="s">
        <v>175</v>
      </c>
      <c r="C85" s="95">
        <v>113388</v>
      </c>
      <c r="D85" s="95" t="s">
        <v>251</v>
      </c>
      <c r="E85" s="95">
        <v>247663</v>
      </c>
    </row>
    <row r="86" spans="2:5" x14ac:dyDescent="0.3">
      <c r="B86" s="33" t="s">
        <v>176</v>
      </c>
      <c r="C86" s="40">
        <v>82</v>
      </c>
      <c r="D86" s="40" t="s">
        <v>252</v>
      </c>
      <c r="E86" s="40">
        <v>182</v>
      </c>
    </row>
    <row r="87" spans="2:5" x14ac:dyDescent="0.3">
      <c r="B87" s="34" t="s">
        <v>177</v>
      </c>
      <c r="C87" s="39">
        <v>79</v>
      </c>
      <c r="D87" s="39" t="s">
        <v>253</v>
      </c>
      <c r="E87" s="39">
        <v>149</v>
      </c>
    </row>
    <row r="88" spans="2:5" x14ac:dyDescent="0.3">
      <c r="B88" s="33" t="s">
        <v>178</v>
      </c>
      <c r="C88" s="40">
        <v>41</v>
      </c>
      <c r="D88" s="40" t="s">
        <v>254</v>
      </c>
      <c r="E88" s="40">
        <v>222</v>
      </c>
    </row>
    <row r="89" spans="2:5" x14ac:dyDescent="0.3">
      <c r="B89" s="34" t="s">
        <v>179</v>
      </c>
      <c r="C89" s="39">
        <v>24591</v>
      </c>
      <c r="D89" s="39" t="s">
        <v>255</v>
      </c>
      <c r="E89" s="37">
        <v>57544</v>
      </c>
    </row>
    <row r="90" spans="2:5" x14ac:dyDescent="0.3">
      <c r="B90" s="10"/>
      <c r="C90" s="11"/>
      <c r="D90" s="11"/>
      <c r="E90" s="11"/>
    </row>
    <row r="91" spans="2:5" ht="18" thickBot="1" x14ac:dyDescent="0.35">
      <c r="B91" s="63" t="s">
        <v>305</v>
      </c>
      <c r="C91" s="111">
        <v>2020</v>
      </c>
      <c r="D91" s="88">
        <v>2019</v>
      </c>
      <c r="E91" s="88">
        <v>2018</v>
      </c>
    </row>
    <row r="92" spans="2:5" x14ac:dyDescent="0.3">
      <c r="B92" s="33" t="s">
        <v>180</v>
      </c>
      <c r="C92" s="40" t="s">
        <v>17</v>
      </c>
      <c r="D92" s="40" t="s">
        <v>17</v>
      </c>
      <c r="E92" s="40" t="s">
        <v>17</v>
      </c>
    </row>
    <row r="93" spans="2:5" x14ac:dyDescent="0.3">
      <c r="B93" s="34" t="s">
        <v>181</v>
      </c>
      <c r="C93" s="39">
        <v>192</v>
      </c>
      <c r="D93" s="39" t="s">
        <v>256</v>
      </c>
      <c r="E93" s="39" t="s">
        <v>17</v>
      </c>
    </row>
    <row r="95" spans="2:5" x14ac:dyDescent="0.3">
      <c r="B95" s="171" t="s">
        <v>269</v>
      </c>
      <c r="C95" s="172"/>
    </row>
    <row r="96" spans="2:5" ht="18" thickBot="1" x14ac:dyDescent="0.35">
      <c r="B96" s="173" t="s">
        <v>297</v>
      </c>
      <c r="C96" s="174">
        <v>2020</v>
      </c>
      <c r="D96" s="174">
        <v>2019</v>
      </c>
      <c r="E96" s="174">
        <v>2018</v>
      </c>
    </row>
    <row r="97" spans="2:11" x14ac:dyDescent="0.3">
      <c r="B97" s="24" t="s">
        <v>270</v>
      </c>
      <c r="C97" s="92">
        <f>110327+380000+140000+168604+442500</f>
        <v>1241431</v>
      </c>
      <c r="D97" s="40" t="s">
        <v>17</v>
      </c>
      <c r="E97" s="40" t="s">
        <v>17</v>
      </c>
    </row>
    <row r="98" spans="2:11" x14ac:dyDescent="0.3">
      <c r="B98" s="25" t="s">
        <v>271</v>
      </c>
      <c r="C98" s="93">
        <f>657486.31</f>
        <v>657486.31000000006</v>
      </c>
      <c r="D98" s="39" t="s">
        <v>17</v>
      </c>
      <c r="E98" s="39" t="s">
        <v>17</v>
      </c>
    </row>
    <row r="99" spans="2:11" x14ac:dyDescent="0.3">
      <c r="B99" s="24" t="s">
        <v>272</v>
      </c>
      <c r="C99" s="92">
        <v>0</v>
      </c>
      <c r="D99" s="109" t="s">
        <v>17</v>
      </c>
      <c r="E99" s="109" t="s">
        <v>17</v>
      </c>
    </row>
    <row r="100" spans="2:11" x14ac:dyDescent="0.3">
      <c r="B100" s="25" t="s">
        <v>273</v>
      </c>
      <c r="C100" s="93">
        <v>0</v>
      </c>
      <c r="D100" s="39" t="s">
        <v>17</v>
      </c>
      <c r="E100" s="39" t="s">
        <v>17</v>
      </c>
    </row>
    <row r="101" spans="2:11" x14ac:dyDescent="0.3">
      <c r="B101" s="24" t="s">
        <v>274</v>
      </c>
      <c r="C101" s="94">
        <f>11/208</f>
        <v>5.2884615384615384E-2</v>
      </c>
    </row>
    <row r="102" spans="2:11" ht="18" thickBot="1" x14ac:dyDescent="0.35">
      <c r="B102" s="81"/>
      <c r="C102" s="81"/>
    </row>
    <row r="104" spans="2:11" x14ac:dyDescent="0.3">
      <c r="B104" s="66" t="s">
        <v>182</v>
      </c>
    </row>
    <row r="106" spans="2:11" x14ac:dyDescent="0.3">
      <c r="B106" s="19" t="s">
        <v>183</v>
      </c>
    </row>
    <row r="107" spans="2:11" x14ac:dyDescent="0.3">
      <c r="B107" s="19"/>
    </row>
    <row r="108" spans="2:11" x14ac:dyDescent="0.3">
      <c r="B108" s="90"/>
      <c r="C108" s="153" t="s">
        <v>184</v>
      </c>
      <c r="D108" s="153"/>
      <c r="E108" s="153"/>
      <c r="F108" s="153" t="s">
        <v>185</v>
      </c>
      <c r="G108" s="153"/>
      <c r="H108" s="153"/>
      <c r="I108" s="153" t="s">
        <v>2</v>
      </c>
      <c r="J108" s="153"/>
      <c r="K108" s="153"/>
    </row>
    <row r="109" spans="2:11" x14ac:dyDescent="0.3">
      <c r="B109" s="157" t="s">
        <v>186</v>
      </c>
      <c r="C109" s="158" t="s">
        <v>187</v>
      </c>
      <c r="D109" s="158" t="s">
        <v>188</v>
      </c>
      <c r="E109" s="158" t="s">
        <v>2</v>
      </c>
      <c r="F109" s="158" t="s">
        <v>187</v>
      </c>
      <c r="G109" s="158" t="s">
        <v>188</v>
      </c>
      <c r="H109" s="158" t="s">
        <v>2</v>
      </c>
      <c r="I109" s="158" t="s">
        <v>187</v>
      </c>
      <c r="J109" s="158" t="s">
        <v>188</v>
      </c>
      <c r="K109" s="158" t="s">
        <v>2</v>
      </c>
    </row>
    <row r="110" spans="2:11" x14ac:dyDescent="0.3">
      <c r="B110" s="154" t="s">
        <v>189</v>
      </c>
      <c r="C110" s="156">
        <v>5</v>
      </c>
      <c r="D110" s="156">
        <v>1</v>
      </c>
      <c r="E110" s="155">
        <f>SUM(C110:D110)</f>
        <v>6</v>
      </c>
      <c r="F110" s="156">
        <v>2</v>
      </c>
      <c r="G110" s="156">
        <v>0</v>
      </c>
      <c r="H110" s="155">
        <f>SUM(F110:G110)</f>
        <v>2</v>
      </c>
      <c r="I110" s="156">
        <f>C110+F110</f>
        <v>7</v>
      </c>
      <c r="J110" s="156">
        <f>D110+G110</f>
        <v>1</v>
      </c>
      <c r="K110" s="155">
        <f>SUM(I110:J110)</f>
        <v>8</v>
      </c>
    </row>
    <row r="111" spans="2:11" x14ac:dyDescent="0.3">
      <c r="B111" s="154" t="s">
        <v>190</v>
      </c>
      <c r="C111" s="156">
        <v>62</v>
      </c>
      <c r="D111" s="156">
        <v>42</v>
      </c>
      <c r="E111" s="155">
        <f t="shared" ref="E111:E114" si="0">SUM(C111:D111)</f>
        <v>104</v>
      </c>
      <c r="F111" s="156">
        <v>26</v>
      </c>
      <c r="G111" s="156">
        <v>4</v>
      </c>
      <c r="H111" s="155">
        <f t="shared" ref="H111:H114" si="1">SUM(F111:G111)</f>
        <v>30</v>
      </c>
      <c r="I111" s="156">
        <f t="shared" ref="I111:J114" si="2">C111+F111</f>
        <v>88</v>
      </c>
      <c r="J111" s="156">
        <f t="shared" si="2"/>
        <v>46</v>
      </c>
      <c r="K111" s="155">
        <f t="shared" ref="K111:K114" si="3">SUM(I111:J111)</f>
        <v>134</v>
      </c>
    </row>
    <row r="112" spans="2:11" x14ac:dyDescent="0.3">
      <c r="B112" s="154" t="s">
        <v>191</v>
      </c>
      <c r="C112" s="156">
        <v>7</v>
      </c>
      <c r="D112" s="156">
        <v>1</v>
      </c>
      <c r="E112" s="155">
        <f t="shared" si="0"/>
        <v>8</v>
      </c>
      <c r="F112" s="156">
        <v>56</v>
      </c>
      <c r="G112" s="156">
        <v>1</v>
      </c>
      <c r="H112" s="155">
        <f t="shared" si="1"/>
        <v>57</v>
      </c>
      <c r="I112" s="156">
        <f t="shared" si="2"/>
        <v>63</v>
      </c>
      <c r="J112" s="156">
        <f t="shared" si="2"/>
        <v>2</v>
      </c>
      <c r="K112" s="155">
        <f t="shared" si="3"/>
        <v>65</v>
      </c>
    </row>
    <row r="113" spans="2:14" x14ac:dyDescent="0.3">
      <c r="B113" s="154" t="s">
        <v>192</v>
      </c>
      <c r="C113" s="156">
        <v>0</v>
      </c>
      <c r="D113" s="156">
        <v>0</v>
      </c>
      <c r="E113" s="155">
        <f t="shared" si="0"/>
        <v>0</v>
      </c>
      <c r="F113" s="156">
        <v>1</v>
      </c>
      <c r="G113" s="156">
        <v>0</v>
      </c>
      <c r="H113" s="155">
        <f t="shared" si="1"/>
        <v>1</v>
      </c>
      <c r="I113" s="156">
        <f t="shared" si="2"/>
        <v>1</v>
      </c>
      <c r="J113" s="156">
        <f t="shared" si="2"/>
        <v>0</v>
      </c>
      <c r="K113" s="155">
        <f t="shared" si="3"/>
        <v>1</v>
      </c>
    </row>
    <row r="114" spans="2:14" x14ac:dyDescent="0.3">
      <c r="B114" s="154" t="s">
        <v>193</v>
      </c>
      <c r="C114" s="156">
        <v>0</v>
      </c>
      <c r="D114" s="156">
        <v>0</v>
      </c>
      <c r="E114" s="155">
        <f t="shared" si="0"/>
        <v>0</v>
      </c>
      <c r="F114" s="156">
        <v>0</v>
      </c>
      <c r="G114" s="156">
        <v>0</v>
      </c>
      <c r="H114" s="155">
        <f t="shared" si="1"/>
        <v>0</v>
      </c>
      <c r="I114" s="156">
        <f t="shared" si="2"/>
        <v>0</v>
      </c>
      <c r="J114" s="156">
        <f t="shared" si="2"/>
        <v>0</v>
      </c>
      <c r="K114" s="155">
        <f t="shared" si="3"/>
        <v>0</v>
      </c>
    </row>
    <row r="115" spans="2:14" x14ac:dyDescent="0.3">
      <c r="B115" s="159" t="s">
        <v>2</v>
      </c>
      <c r="C115" s="159">
        <f>SUM(C110:C114)</f>
        <v>74</v>
      </c>
      <c r="D115" s="159">
        <f>SUM(D110:D114)</f>
        <v>44</v>
      </c>
      <c r="E115" s="159">
        <f>SUM(E110:E114)</f>
        <v>118</v>
      </c>
      <c r="F115" s="159">
        <f t="shared" ref="F115:K115" si="4">SUM(F110:F114)</f>
        <v>85</v>
      </c>
      <c r="G115" s="159">
        <f t="shared" si="4"/>
        <v>5</v>
      </c>
      <c r="H115" s="159">
        <f t="shared" si="4"/>
        <v>90</v>
      </c>
      <c r="I115" s="159">
        <f t="shared" si="4"/>
        <v>159</v>
      </c>
      <c r="J115" s="159">
        <f t="shared" si="4"/>
        <v>49</v>
      </c>
      <c r="K115" s="159">
        <f t="shared" si="4"/>
        <v>208</v>
      </c>
    </row>
    <row r="117" spans="2:14" x14ac:dyDescent="0.3">
      <c r="B117" s="167" t="s">
        <v>182</v>
      </c>
      <c r="C117" s="167"/>
      <c r="D117" s="167"/>
      <c r="E117" s="167"/>
      <c r="F117" s="167"/>
      <c r="G117" s="167"/>
      <c r="H117" s="167"/>
    </row>
    <row r="121" spans="2:14" x14ac:dyDescent="0.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</sheetData>
  <mergeCells count="9">
    <mergeCell ref="B62:C64"/>
    <mergeCell ref="M62:M63"/>
    <mergeCell ref="N62:N63"/>
    <mergeCell ref="C108:E108"/>
    <mergeCell ref="F108:H108"/>
    <mergeCell ref="I108:K108"/>
    <mergeCell ref="B117:H117"/>
    <mergeCell ref="B61:H61"/>
    <mergeCell ref="I61:N6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5E035-BACD-46BE-8A03-45A3047289A2}">
  <sheetPr>
    <tabColor theme="9"/>
  </sheetPr>
  <dimension ref="B1:K62"/>
  <sheetViews>
    <sheetView showGridLines="0" tabSelected="1" zoomScale="85" zoomScaleNormal="85" workbookViewId="0">
      <selection activeCell="B62" sqref="B62:H62"/>
    </sheetView>
  </sheetViews>
  <sheetFormatPr defaultRowHeight="15" x14ac:dyDescent="0.25"/>
  <cols>
    <col min="1" max="1" width="4.42578125" style="1" customWidth="1"/>
    <col min="2" max="2" width="84.140625" style="1" customWidth="1"/>
    <col min="3" max="3" width="9.140625" style="113"/>
    <col min="4" max="6" width="12.28515625" style="1" bestFit="1" customWidth="1"/>
    <col min="12" max="16384" width="9.140625" style="1"/>
  </cols>
  <sheetData>
    <row r="1" spans="2:6" ht="15.75" thickBot="1" x14ac:dyDescent="0.3">
      <c r="B1" s="2" t="s">
        <v>9</v>
      </c>
      <c r="C1" s="5" t="s">
        <v>10</v>
      </c>
      <c r="D1" s="5">
        <v>2020</v>
      </c>
      <c r="E1" s="2">
        <v>2019</v>
      </c>
      <c r="F1" s="5">
        <v>2018</v>
      </c>
    </row>
    <row r="2" spans="2:6" x14ac:dyDescent="0.25">
      <c r="B2" s="4" t="s">
        <v>11</v>
      </c>
      <c r="C2" s="6" t="s">
        <v>12</v>
      </c>
      <c r="D2" s="127">
        <v>200</v>
      </c>
      <c r="E2" s="127">
        <v>0</v>
      </c>
      <c r="F2" s="127">
        <v>10</v>
      </c>
    </row>
    <row r="3" spans="2:6" x14ac:dyDescent="0.25">
      <c r="B3" s="27" t="s">
        <v>283</v>
      </c>
      <c r="C3" s="28" t="s">
        <v>12</v>
      </c>
      <c r="D3" s="128">
        <v>10</v>
      </c>
      <c r="E3" s="128">
        <v>83.32</v>
      </c>
      <c r="F3" s="128">
        <v>78.650000000000006</v>
      </c>
    </row>
    <row r="4" spans="2:6" x14ac:dyDescent="0.25">
      <c r="B4" s="4" t="s">
        <v>13</v>
      </c>
      <c r="C4" s="6" t="s">
        <v>14</v>
      </c>
      <c r="D4" s="127">
        <v>700000</v>
      </c>
      <c r="E4" s="127">
        <v>430000</v>
      </c>
      <c r="F4" s="127">
        <v>453494</v>
      </c>
    </row>
    <row r="5" spans="2:6" ht="15.75" thickBot="1" x14ac:dyDescent="0.3">
      <c r="B5"/>
      <c r="C5" s="83"/>
      <c r="D5"/>
      <c r="E5"/>
      <c r="F5"/>
    </row>
    <row r="6" spans="2:6" x14ac:dyDescent="0.25">
      <c r="B6" s="21" t="s">
        <v>15</v>
      </c>
      <c r="C6" s="142"/>
      <c r="D6" s="21"/>
      <c r="E6" s="21"/>
      <c r="F6" s="21"/>
    </row>
    <row r="7" spans="2:6" ht="28.5" x14ac:dyDescent="0.25">
      <c r="B7" s="4" t="s">
        <v>16</v>
      </c>
      <c r="C7" s="6"/>
      <c r="D7" s="6" t="s">
        <v>17</v>
      </c>
      <c r="E7" s="6" t="s">
        <v>17</v>
      </c>
      <c r="F7" s="6" t="s">
        <v>17</v>
      </c>
    </row>
    <row r="8" spans="2:6" ht="28.5" x14ac:dyDescent="0.25">
      <c r="B8" s="3" t="s">
        <v>18</v>
      </c>
      <c r="C8" s="7"/>
      <c r="D8" s="7" t="s">
        <v>17</v>
      </c>
      <c r="E8" s="7" t="s">
        <v>17</v>
      </c>
      <c r="F8" s="7" t="s">
        <v>17</v>
      </c>
    </row>
    <row r="9" spans="2:6" ht="28.5" x14ac:dyDescent="0.25">
      <c r="B9" s="4" t="s">
        <v>19</v>
      </c>
      <c r="C9" s="6"/>
      <c r="D9" s="6" t="s">
        <v>17</v>
      </c>
      <c r="E9" s="6" t="s">
        <v>17</v>
      </c>
      <c r="F9" s="6" t="s">
        <v>17</v>
      </c>
    </row>
    <row r="10" spans="2:6" ht="15.75" thickBot="1" x14ac:dyDescent="0.3">
      <c r="B10" s="4"/>
      <c r="C10" s="6"/>
      <c r="D10" s="6"/>
      <c r="E10" s="6"/>
      <c r="F10" s="6"/>
    </row>
    <row r="11" spans="2:6" x14ac:dyDescent="0.25">
      <c r="B11" s="21" t="s">
        <v>20</v>
      </c>
      <c r="C11" s="142"/>
      <c r="D11" s="21"/>
      <c r="E11" s="21"/>
      <c r="F11" s="21"/>
    </row>
    <row r="12" spans="2:6" ht="15.75" thickBot="1" x14ac:dyDescent="0.3">
      <c r="B12" s="3" t="s">
        <v>21</v>
      </c>
      <c r="C12" s="5"/>
      <c r="D12" s="129" t="s">
        <v>17</v>
      </c>
      <c r="E12" s="129" t="s">
        <v>17</v>
      </c>
      <c r="F12" s="129" t="s">
        <v>17</v>
      </c>
    </row>
    <row r="13" spans="2:6" x14ac:dyDescent="0.25">
      <c r="B13" s="21" t="s">
        <v>293</v>
      </c>
      <c r="C13" s="130"/>
      <c r="D13" s="130"/>
      <c r="E13" s="130"/>
      <c r="F13" s="130"/>
    </row>
    <row r="14" spans="2:6" x14ac:dyDescent="0.25">
      <c r="B14" s="4" t="s">
        <v>22</v>
      </c>
      <c r="C14" s="87" t="s">
        <v>281</v>
      </c>
      <c r="D14" s="87" t="s">
        <v>17</v>
      </c>
      <c r="E14" s="87" t="s">
        <v>17</v>
      </c>
      <c r="F14" s="87" t="s">
        <v>17</v>
      </c>
    </row>
    <row r="15" spans="2:6" ht="15.75" thickBot="1" x14ac:dyDescent="0.3">
      <c r="B15" s="3" t="s">
        <v>23</v>
      </c>
      <c r="C15" s="131" t="s">
        <v>281</v>
      </c>
      <c r="D15" s="131" t="s">
        <v>17</v>
      </c>
      <c r="E15" s="131" t="s">
        <v>17</v>
      </c>
      <c r="F15" s="131" t="s">
        <v>17</v>
      </c>
    </row>
    <row r="16" spans="2:6" ht="15.75" thickBot="1" x14ac:dyDescent="0.3">
      <c r="B16" s="3"/>
      <c r="C16" s="131"/>
      <c r="D16" s="131"/>
      <c r="E16" s="131"/>
      <c r="F16" s="131"/>
    </row>
    <row r="17" spans="2:11" ht="15.75" thickBot="1" x14ac:dyDescent="0.3">
      <c r="B17" s="133" t="s">
        <v>24</v>
      </c>
      <c r="C17" s="141" t="s">
        <v>10</v>
      </c>
      <c r="D17" s="141">
        <v>2020</v>
      </c>
      <c r="E17" s="141">
        <v>2019</v>
      </c>
      <c r="F17" s="141">
        <v>2018</v>
      </c>
    </row>
    <row r="18" spans="2:11" x14ac:dyDescent="0.25">
      <c r="B18" s="132" t="s">
        <v>25</v>
      </c>
      <c r="C18" s="143"/>
      <c r="D18" s="130"/>
      <c r="E18" s="130"/>
      <c r="F18" s="130"/>
    </row>
    <row r="19" spans="2:11" x14ac:dyDescent="0.25">
      <c r="B19" s="4" t="s">
        <v>26</v>
      </c>
      <c r="C19" s="6"/>
      <c r="D19" s="87" t="s">
        <v>17</v>
      </c>
      <c r="E19" s="87" t="s">
        <v>17</v>
      </c>
      <c r="F19" s="87" t="s">
        <v>17</v>
      </c>
    </row>
    <row r="20" spans="2:11" ht="15" customHeight="1" thickBot="1" x14ac:dyDescent="0.3">
      <c r="B20" s="139" t="s">
        <v>27</v>
      </c>
      <c r="C20" s="144"/>
      <c r="D20" s="140"/>
      <c r="E20" s="140"/>
      <c r="F20" s="140"/>
    </row>
    <row r="21" spans="2:11" x14ac:dyDescent="0.25">
      <c r="B21" s="4" t="s">
        <v>28</v>
      </c>
      <c r="C21" s="6" t="s">
        <v>294</v>
      </c>
      <c r="D21" s="6" t="s">
        <v>17</v>
      </c>
      <c r="E21" s="6" t="s">
        <v>17</v>
      </c>
      <c r="F21" s="6" t="s">
        <v>17</v>
      </c>
    </row>
    <row r="22" spans="2:11" x14ac:dyDescent="0.25">
      <c r="B22" s="27" t="s">
        <v>29</v>
      </c>
      <c r="C22" s="28" t="s">
        <v>294</v>
      </c>
      <c r="D22" s="28" t="s">
        <v>17</v>
      </c>
      <c r="E22" s="28" t="s">
        <v>17</v>
      </c>
      <c r="F22" s="28" t="s">
        <v>17</v>
      </c>
    </row>
    <row r="23" spans="2:11" x14ac:dyDescent="0.25">
      <c r="B23" s="4" t="s">
        <v>30</v>
      </c>
      <c r="C23" s="6" t="s">
        <v>294</v>
      </c>
      <c r="D23" s="6" t="s">
        <v>17</v>
      </c>
      <c r="E23" s="6" t="s">
        <v>17</v>
      </c>
      <c r="F23" s="6" t="s">
        <v>17</v>
      </c>
    </row>
    <row r="24" spans="2:11" s="8" customFormat="1" x14ac:dyDescent="0.25">
      <c r="B24" s="134" t="s">
        <v>32</v>
      </c>
      <c r="C24" s="145"/>
      <c r="D24" s="134"/>
      <c r="E24" s="134"/>
      <c r="F24" s="134"/>
      <c r="G24"/>
      <c r="H24"/>
      <c r="I24"/>
      <c r="J24"/>
      <c r="K24"/>
    </row>
    <row r="25" spans="2:11" x14ac:dyDescent="0.25">
      <c r="B25" s="27" t="s">
        <v>33</v>
      </c>
      <c r="C25" s="28" t="s">
        <v>295</v>
      </c>
      <c r="D25" s="28" t="s">
        <v>17</v>
      </c>
      <c r="E25" s="28" t="s">
        <v>17</v>
      </c>
      <c r="F25" s="28" t="s">
        <v>17</v>
      </c>
    </row>
    <row r="26" spans="2:11" x14ac:dyDescent="0.25">
      <c r="B26" s="137" t="s">
        <v>34</v>
      </c>
      <c r="C26" s="138" t="s">
        <v>295</v>
      </c>
      <c r="D26" s="138" t="s">
        <v>17</v>
      </c>
      <c r="E26" s="138" t="s">
        <v>17</v>
      </c>
      <c r="F26" s="138" t="s">
        <v>17</v>
      </c>
    </row>
    <row r="27" spans="2:11" x14ac:dyDescent="0.25">
      <c r="B27" s="27" t="s">
        <v>35</v>
      </c>
      <c r="C27" s="28" t="s">
        <v>295</v>
      </c>
      <c r="D27" s="28" t="s">
        <v>17</v>
      </c>
      <c r="E27" s="28" t="s">
        <v>17</v>
      </c>
      <c r="F27" s="28" t="s">
        <v>17</v>
      </c>
    </row>
    <row r="28" spans="2:11" x14ac:dyDescent="0.25">
      <c r="B28" s="137" t="s">
        <v>36</v>
      </c>
      <c r="C28" s="138" t="s">
        <v>295</v>
      </c>
      <c r="D28" s="138" t="s">
        <v>17</v>
      </c>
      <c r="E28" s="138" t="s">
        <v>17</v>
      </c>
      <c r="F28" s="138" t="s">
        <v>17</v>
      </c>
    </row>
    <row r="29" spans="2:11" ht="15.75" thickBot="1" x14ac:dyDescent="0.3">
      <c r="B29" s="135" t="s">
        <v>37</v>
      </c>
      <c r="C29" s="136" t="s">
        <v>295</v>
      </c>
      <c r="D29" s="136" t="s">
        <v>17</v>
      </c>
      <c r="E29" s="136" t="s">
        <v>17</v>
      </c>
      <c r="F29" s="136" t="s">
        <v>17</v>
      </c>
    </row>
    <row r="30" spans="2:11" x14ac:dyDescent="0.25">
      <c r="B30" s="3"/>
      <c r="C30" s="7"/>
      <c r="D30" s="7"/>
      <c r="E30" s="7"/>
      <c r="F30" s="7"/>
    </row>
    <row r="31" spans="2:11" x14ac:dyDescent="0.25">
      <c r="B31" s="30" t="s">
        <v>38</v>
      </c>
      <c r="C31" s="146"/>
      <c r="D31" s="30"/>
      <c r="E31" s="30"/>
      <c r="F31" s="30"/>
    </row>
    <row r="32" spans="2:11" s="29" customFormat="1" x14ac:dyDescent="0.25">
      <c r="B32" s="27" t="s">
        <v>39</v>
      </c>
      <c r="C32" s="28"/>
      <c r="D32" s="28"/>
      <c r="E32" s="28"/>
      <c r="F32" s="28"/>
      <c r="G32"/>
      <c r="H32"/>
      <c r="I32"/>
      <c r="J32"/>
      <c r="K32"/>
    </row>
    <row r="33" spans="2:11" x14ac:dyDescent="0.25">
      <c r="B33" s="4" t="s">
        <v>40</v>
      </c>
      <c r="C33" s="6"/>
      <c r="D33" s="6">
        <v>21</v>
      </c>
      <c r="E33" s="6" t="s">
        <v>17</v>
      </c>
      <c r="F33" s="6" t="s">
        <v>17</v>
      </c>
    </row>
    <row r="34" spans="2:11" s="29" customFormat="1" x14ac:dyDescent="0.25">
      <c r="B34" s="27" t="s">
        <v>282</v>
      </c>
      <c r="C34" s="28"/>
      <c r="D34" s="28">
        <f>21/208</f>
        <v>0.10096153846153846</v>
      </c>
      <c r="E34" s="28" t="s">
        <v>17</v>
      </c>
      <c r="F34" s="28" t="s">
        <v>17</v>
      </c>
      <c r="G34"/>
      <c r="H34"/>
      <c r="I34"/>
      <c r="J34"/>
      <c r="K34"/>
    </row>
    <row r="35" spans="2:11" x14ac:dyDescent="0.25">
      <c r="B35" s="86" t="s">
        <v>41</v>
      </c>
      <c r="C35" s="87"/>
      <c r="D35" s="87">
        <f>252/12608.85</f>
        <v>1.9985962240807051E-2</v>
      </c>
      <c r="E35" s="87" t="s">
        <v>17</v>
      </c>
      <c r="F35" s="87" t="s">
        <v>17</v>
      </c>
    </row>
    <row r="36" spans="2:11" x14ac:dyDescent="0.25">
      <c r="B36" s="22" t="s">
        <v>42</v>
      </c>
      <c r="C36" s="147"/>
      <c r="D36" s="22"/>
      <c r="E36" s="22"/>
      <c r="F36" s="22"/>
    </row>
    <row r="37" spans="2:11" x14ac:dyDescent="0.25">
      <c r="B37" s="4" t="s">
        <v>43</v>
      </c>
      <c r="C37" s="6"/>
      <c r="D37" s="6">
        <v>8</v>
      </c>
      <c r="E37" s="6">
        <v>26</v>
      </c>
      <c r="F37" s="6">
        <v>26</v>
      </c>
    </row>
    <row r="38" spans="2:11" x14ac:dyDescent="0.25">
      <c r="B38" s="3" t="s">
        <v>44</v>
      </c>
      <c r="C38" s="7"/>
      <c r="D38" s="26" t="s">
        <v>17</v>
      </c>
      <c r="E38" s="26">
        <v>1658</v>
      </c>
      <c r="F38" s="7">
        <v>1658</v>
      </c>
    </row>
    <row r="39" spans="2:11" x14ac:dyDescent="0.25">
      <c r="B39" s="4" t="s">
        <v>45</v>
      </c>
      <c r="C39" s="6"/>
      <c r="D39" s="6">
        <f>87*4+(17)</f>
        <v>365</v>
      </c>
      <c r="E39" s="6">
        <v>167</v>
      </c>
      <c r="F39" s="6">
        <v>167</v>
      </c>
    </row>
    <row r="40" spans="2:11" x14ac:dyDescent="0.25">
      <c r="B40" s="3" t="s">
        <v>46</v>
      </c>
      <c r="C40" s="7"/>
      <c r="D40" s="7">
        <v>1</v>
      </c>
      <c r="E40" s="7">
        <v>1</v>
      </c>
      <c r="F40" s="7">
        <v>1</v>
      </c>
    </row>
    <row r="41" spans="2:11" x14ac:dyDescent="0.25">
      <c r="B41" s="4" t="s">
        <v>44</v>
      </c>
      <c r="C41" s="6"/>
      <c r="D41" s="6">
        <v>421</v>
      </c>
      <c r="E41" s="6">
        <v>150</v>
      </c>
      <c r="F41" s="6">
        <v>150</v>
      </c>
    </row>
    <row r="44" spans="2:11" ht="15.75" thickBot="1" x14ac:dyDescent="0.3">
      <c r="B44" s="5" t="s">
        <v>47</v>
      </c>
      <c r="C44" s="5" t="s">
        <v>48</v>
      </c>
      <c r="D44" s="5">
        <v>2020</v>
      </c>
      <c r="E44" s="5">
        <v>2019</v>
      </c>
      <c r="F44" s="5">
        <v>2018</v>
      </c>
    </row>
    <row r="45" spans="2:11" x14ac:dyDescent="0.25">
      <c r="B45" s="3" t="s">
        <v>49</v>
      </c>
      <c r="C45" s="7" t="s">
        <v>50</v>
      </c>
      <c r="D45" s="7">
        <v>21520</v>
      </c>
      <c r="E45" s="100">
        <v>18597</v>
      </c>
      <c r="F45" s="100">
        <v>16801</v>
      </c>
    </row>
    <row r="46" spans="2:11" x14ac:dyDescent="0.25">
      <c r="B46" s="4" t="s">
        <v>51</v>
      </c>
      <c r="C46" s="6" t="s">
        <v>5</v>
      </c>
      <c r="D46" s="6" t="s">
        <v>17</v>
      </c>
      <c r="E46" s="101" t="s">
        <v>17</v>
      </c>
      <c r="F46" s="101" t="s">
        <v>17</v>
      </c>
    </row>
    <row r="47" spans="2:11" x14ac:dyDescent="0.25">
      <c r="B47" s="3" t="s">
        <v>52</v>
      </c>
      <c r="C47" s="7" t="s">
        <v>12</v>
      </c>
      <c r="D47" s="7">
        <v>150</v>
      </c>
      <c r="E47" s="100">
        <v>83.32</v>
      </c>
      <c r="F47" s="100">
        <v>88.65</v>
      </c>
    </row>
    <row r="48" spans="2:11" x14ac:dyDescent="0.25">
      <c r="B48" s="4" t="s">
        <v>53</v>
      </c>
      <c r="C48" s="6" t="s">
        <v>54</v>
      </c>
      <c r="D48" s="6">
        <v>0</v>
      </c>
      <c r="E48" s="101">
        <v>283.5</v>
      </c>
      <c r="F48" s="101">
        <v>3</v>
      </c>
    </row>
    <row r="49" spans="2:8" x14ac:dyDescent="0.25">
      <c r="B49" s="3" t="s">
        <v>55</v>
      </c>
      <c r="C49" s="7" t="s">
        <v>56</v>
      </c>
      <c r="D49" s="7">
        <v>117100</v>
      </c>
      <c r="E49" s="100">
        <v>392043</v>
      </c>
      <c r="F49" s="100">
        <v>345650</v>
      </c>
    </row>
    <row r="50" spans="2:8" x14ac:dyDescent="0.25">
      <c r="B50" s="4" t="s">
        <v>57</v>
      </c>
      <c r="C50" s="6" t="s">
        <v>54</v>
      </c>
      <c r="D50" s="6">
        <v>939</v>
      </c>
      <c r="E50" s="101">
        <v>960</v>
      </c>
      <c r="F50" s="101">
        <v>810</v>
      </c>
    </row>
    <row r="51" spans="2:8" x14ac:dyDescent="0.25">
      <c r="B51" s="3" t="s">
        <v>58</v>
      </c>
      <c r="C51" s="7" t="s">
        <v>59</v>
      </c>
      <c r="D51" s="7" t="s">
        <v>31</v>
      </c>
      <c r="E51" s="102" t="s">
        <v>31</v>
      </c>
      <c r="F51" s="103" t="s">
        <v>31</v>
      </c>
    </row>
    <row r="53" spans="2:8" ht="15.75" thickBot="1" x14ac:dyDescent="0.3"/>
    <row r="54" spans="2:8" ht="15.75" customHeight="1" thickBot="1" x14ac:dyDescent="0.3">
      <c r="B54" s="175" t="s">
        <v>3</v>
      </c>
      <c r="C54" s="176" t="s">
        <v>296</v>
      </c>
      <c r="D54" s="176"/>
      <c r="E54" s="176"/>
      <c r="G54" s="1"/>
      <c r="H54" s="1"/>
    </row>
    <row r="55" spans="2:8" ht="15.75" thickBot="1" x14ac:dyDescent="0.3">
      <c r="B55" s="168"/>
      <c r="C55" s="5">
        <v>2020</v>
      </c>
      <c r="D55" s="5">
        <v>2019</v>
      </c>
      <c r="E55" s="5">
        <v>2018</v>
      </c>
      <c r="G55" s="1"/>
      <c r="H55" s="1"/>
    </row>
    <row r="56" spans="2:8" x14ac:dyDescent="0.25">
      <c r="B56" s="27" t="s">
        <v>4</v>
      </c>
      <c r="C56" s="28">
        <f>(87*4)+13+9+10</f>
        <v>380</v>
      </c>
      <c r="D56" s="28">
        <v>321</v>
      </c>
      <c r="E56" s="169">
        <v>1115</v>
      </c>
      <c r="F56" s="29"/>
      <c r="G56" s="1"/>
      <c r="H56" s="1"/>
    </row>
    <row r="57" spans="2:8" x14ac:dyDescent="0.25">
      <c r="B57" s="180" t="s">
        <v>6</v>
      </c>
      <c r="C57" s="181">
        <v>21</v>
      </c>
      <c r="D57" s="181">
        <v>24</v>
      </c>
      <c r="E57" s="181">
        <v>350</v>
      </c>
      <c r="F57" s="29"/>
      <c r="G57" s="1"/>
      <c r="H57" s="1"/>
    </row>
    <row r="58" spans="2:8" x14ac:dyDescent="0.25">
      <c r="B58" s="177" t="s">
        <v>7</v>
      </c>
      <c r="C58" s="178">
        <v>243</v>
      </c>
      <c r="D58" s="178">
        <v>92</v>
      </c>
      <c r="E58" s="178">
        <v>43</v>
      </c>
      <c r="F58" s="29"/>
      <c r="G58" s="1"/>
      <c r="H58" s="1"/>
    </row>
    <row r="59" spans="2:8" x14ac:dyDescent="0.25">
      <c r="B59" s="180" t="s">
        <v>8</v>
      </c>
      <c r="C59" s="181">
        <v>17</v>
      </c>
      <c r="D59" s="181">
        <v>25</v>
      </c>
      <c r="E59" s="181">
        <v>697</v>
      </c>
      <c r="F59" s="29"/>
      <c r="G59" s="1"/>
      <c r="H59" s="1"/>
    </row>
    <row r="60" spans="2:8" ht="15.75" thickBot="1" x14ac:dyDescent="0.3">
      <c r="B60" s="182" t="s">
        <v>2</v>
      </c>
      <c r="C60" s="179">
        <f>SUM(C56:C59)</f>
        <v>661</v>
      </c>
      <c r="D60" s="179">
        <f>SUM(D56:D59)</f>
        <v>462</v>
      </c>
      <c r="E60" s="179">
        <f>SUM(E56:E59)</f>
        <v>2205</v>
      </c>
      <c r="G60" s="1"/>
      <c r="H60" s="1"/>
    </row>
    <row r="61" spans="2:8" x14ac:dyDescent="0.25">
      <c r="C61" s="170"/>
      <c r="D61" s="113"/>
      <c r="E61" s="113"/>
      <c r="G61" s="1"/>
      <c r="H61" s="1"/>
    </row>
    <row r="62" spans="2:8" x14ac:dyDescent="0.25">
      <c r="B62" s="167" t="s">
        <v>182</v>
      </c>
      <c r="C62" s="167"/>
      <c r="D62" s="167"/>
      <c r="E62" s="167"/>
      <c r="F62" s="167"/>
      <c r="G62" s="167"/>
      <c r="H62" s="167"/>
    </row>
  </sheetData>
  <mergeCells count="3">
    <mergeCell ref="C54:E54"/>
    <mergeCell ref="B62:H62"/>
    <mergeCell ref="B54:B5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B85BB-A09E-484C-8CA2-993D3D6EB987}">
  <sheetPr>
    <tabColor theme="9"/>
  </sheetPr>
  <dimension ref="B2:N17"/>
  <sheetViews>
    <sheetView showGridLines="0" workbookViewId="0">
      <selection activeCell="M27" sqref="M27"/>
    </sheetView>
  </sheetViews>
  <sheetFormatPr defaultRowHeight="15" x14ac:dyDescent="0.25"/>
  <cols>
    <col min="1" max="1" width="4.42578125" style="1" customWidth="1"/>
    <col min="2" max="2" width="42" style="1" customWidth="1"/>
    <col min="3" max="3" width="15.42578125" style="1" customWidth="1"/>
    <col min="4" max="4" width="19" style="1" bestFit="1" customWidth="1"/>
    <col min="5" max="5" width="11.85546875" style="1" bestFit="1" customWidth="1"/>
    <col min="6" max="6" width="13.28515625" style="1" bestFit="1" customWidth="1"/>
    <col min="7" max="7" width="11.85546875" style="1" bestFit="1" customWidth="1"/>
    <col min="8" max="8" width="13.28515625" style="1" bestFit="1" customWidth="1"/>
    <col min="9" max="9" width="11.85546875" style="1" bestFit="1" customWidth="1"/>
    <col min="10" max="10" width="13.28515625" style="1" bestFit="1" customWidth="1"/>
    <col min="11" max="11" width="11.85546875" style="1" bestFit="1" customWidth="1"/>
    <col min="12" max="12" width="13.28515625" style="1" bestFit="1" customWidth="1"/>
    <col min="13" max="13" width="11.85546875" style="1" bestFit="1" customWidth="1"/>
    <col min="14" max="14" width="13.28515625" style="1" bestFit="1" customWidth="1"/>
    <col min="15" max="16384" width="9.140625" style="1"/>
  </cols>
  <sheetData>
    <row r="2" spans="2:14" ht="15.75" thickBot="1" x14ac:dyDescent="0.3">
      <c r="B2" s="160" t="s">
        <v>202</v>
      </c>
      <c r="C2" s="164">
        <v>2020</v>
      </c>
      <c r="D2" s="164"/>
      <c r="E2" s="164"/>
      <c r="F2" s="164"/>
      <c r="G2" s="164">
        <v>2019</v>
      </c>
      <c r="H2" s="164"/>
      <c r="I2" s="164"/>
      <c r="J2" s="164"/>
      <c r="K2" s="164">
        <v>2018</v>
      </c>
      <c r="L2" s="164"/>
      <c r="M2" s="164"/>
      <c r="N2" s="164"/>
    </row>
    <row r="3" spans="2:14" ht="15.75" thickBot="1" x14ac:dyDescent="0.3">
      <c r="B3" s="123"/>
      <c r="C3" s="165" t="s">
        <v>203</v>
      </c>
      <c r="D3" s="165" t="s">
        <v>204</v>
      </c>
      <c r="E3" s="165" t="s">
        <v>205</v>
      </c>
      <c r="F3" s="165" t="s">
        <v>1</v>
      </c>
      <c r="G3" s="165" t="s">
        <v>203</v>
      </c>
      <c r="H3" s="165" t="s">
        <v>204</v>
      </c>
      <c r="I3" s="165" t="s">
        <v>205</v>
      </c>
      <c r="J3" s="165" t="s">
        <v>1</v>
      </c>
      <c r="K3" s="165" t="s">
        <v>203</v>
      </c>
      <c r="L3" s="165" t="s">
        <v>204</v>
      </c>
      <c r="M3" s="165" t="s">
        <v>205</v>
      </c>
      <c r="N3" s="165" t="s">
        <v>1</v>
      </c>
    </row>
    <row r="4" spans="2:14" x14ac:dyDescent="0.25">
      <c r="B4" s="52" t="s">
        <v>206</v>
      </c>
      <c r="C4" s="161">
        <v>8</v>
      </c>
      <c r="D4" s="161">
        <v>3</v>
      </c>
      <c r="E4" s="161">
        <v>3</v>
      </c>
      <c r="F4" s="161">
        <f>SUM(C4:E4)</f>
        <v>14</v>
      </c>
      <c r="G4" s="161">
        <v>7.5</v>
      </c>
      <c r="H4" s="161">
        <v>2.67</v>
      </c>
      <c r="I4" s="161">
        <v>4.75</v>
      </c>
      <c r="J4" s="161">
        <v>14.92</v>
      </c>
      <c r="K4" s="161">
        <v>9.42</v>
      </c>
      <c r="L4" s="161">
        <v>3.5</v>
      </c>
      <c r="M4" s="161">
        <v>4.92</v>
      </c>
      <c r="N4" s="161">
        <v>17.829999999999998</v>
      </c>
    </row>
    <row r="5" spans="2:14" x14ac:dyDescent="0.25">
      <c r="B5" s="91" t="s">
        <v>258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2:14" x14ac:dyDescent="0.25">
      <c r="B6" s="52" t="s">
        <v>259</v>
      </c>
      <c r="C6" s="161">
        <v>565509.27999999991</v>
      </c>
      <c r="D6" s="161">
        <v>2904969.82</v>
      </c>
      <c r="E6" s="161">
        <v>306047.64000000007</v>
      </c>
      <c r="F6" s="161">
        <f t="shared" ref="F6:F15" si="0">SUM(C6:E6)</f>
        <v>3776526.7399999998</v>
      </c>
      <c r="G6" s="161">
        <v>558254</v>
      </c>
      <c r="H6" s="161">
        <v>1748823</v>
      </c>
      <c r="I6" s="161">
        <v>342156</v>
      </c>
      <c r="J6" s="161">
        <v>2649233</v>
      </c>
      <c r="K6" s="161">
        <v>715946</v>
      </c>
      <c r="L6" s="161">
        <v>1278538</v>
      </c>
      <c r="M6" s="161">
        <v>240779</v>
      </c>
      <c r="N6" s="161">
        <v>2235263</v>
      </c>
    </row>
    <row r="7" spans="2:14" x14ac:dyDescent="0.25">
      <c r="B7" s="54" t="s">
        <v>207</v>
      </c>
      <c r="C7" s="162">
        <v>0</v>
      </c>
      <c r="D7" s="162">
        <v>274578</v>
      </c>
      <c r="E7" s="162">
        <v>0</v>
      </c>
      <c r="F7" s="162">
        <f t="shared" si="0"/>
        <v>274578</v>
      </c>
      <c r="G7" s="162">
        <v>0</v>
      </c>
      <c r="H7" s="162">
        <v>62652</v>
      </c>
      <c r="I7" s="162">
        <v>0</v>
      </c>
      <c r="J7" s="162">
        <v>62652</v>
      </c>
      <c r="K7" s="162"/>
      <c r="L7" s="162">
        <v>183874</v>
      </c>
      <c r="M7" s="162"/>
      <c r="N7" s="162">
        <v>183874</v>
      </c>
    </row>
    <row r="8" spans="2:14" x14ac:dyDescent="0.25">
      <c r="B8" s="52" t="s">
        <v>208</v>
      </c>
      <c r="C8" s="161">
        <v>0</v>
      </c>
      <c r="D8" s="161">
        <v>0</v>
      </c>
      <c r="E8" s="161">
        <v>0</v>
      </c>
      <c r="F8" s="161">
        <f t="shared" si="0"/>
        <v>0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</row>
    <row r="9" spans="2:14" x14ac:dyDescent="0.25">
      <c r="B9" s="54" t="s">
        <v>260</v>
      </c>
      <c r="C9" s="162">
        <v>13102</v>
      </c>
      <c r="D9" s="162">
        <v>1065730.9900000002</v>
      </c>
      <c r="E9" s="162">
        <v>61210</v>
      </c>
      <c r="F9" s="162">
        <f t="shared" si="0"/>
        <v>1140042.9900000002</v>
      </c>
      <c r="G9" s="162">
        <v>118095</v>
      </c>
      <c r="H9" s="162">
        <v>822340</v>
      </c>
      <c r="I9" s="162">
        <v>57350</v>
      </c>
      <c r="J9" s="162">
        <v>997785</v>
      </c>
      <c r="K9" s="162">
        <v>155230</v>
      </c>
      <c r="L9" s="162">
        <v>467395</v>
      </c>
      <c r="M9" s="162">
        <v>52205</v>
      </c>
      <c r="N9" s="162">
        <v>674830</v>
      </c>
    </row>
    <row r="10" spans="2:14" x14ac:dyDescent="0.25">
      <c r="B10" s="57" t="s">
        <v>209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</row>
    <row r="11" spans="2:14" x14ac:dyDescent="0.25">
      <c r="B11" s="54" t="s">
        <v>194</v>
      </c>
      <c r="C11" s="162">
        <v>0</v>
      </c>
      <c r="D11" s="162">
        <v>0</v>
      </c>
      <c r="E11" s="162">
        <v>0</v>
      </c>
      <c r="F11" s="162">
        <f t="shared" si="0"/>
        <v>0</v>
      </c>
      <c r="G11" s="162">
        <v>0</v>
      </c>
      <c r="H11" s="162">
        <v>386000</v>
      </c>
      <c r="I11" s="162">
        <v>0</v>
      </c>
      <c r="J11" s="162">
        <v>386000</v>
      </c>
      <c r="K11" s="162" t="s">
        <v>5</v>
      </c>
      <c r="L11" s="162">
        <v>27513</v>
      </c>
      <c r="M11" s="162" t="s">
        <v>5</v>
      </c>
      <c r="N11" s="162">
        <v>27513</v>
      </c>
    </row>
    <row r="12" spans="2:14" x14ac:dyDescent="0.25">
      <c r="B12" s="52" t="s">
        <v>210</v>
      </c>
      <c r="C12" s="161">
        <v>0</v>
      </c>
      <c r="D12" s="161">
        <v>3600833.72</v>
      </c>
      <c r="E12" s="161">
        <v>0</v>
      </c>
      <c r="F12" s="161">
        <f t="shared" si="0"/>
        <v>3600833.72</v>
      </c>
      <c r="G12" s="161">
        <v>0</v>
      </c>
      <c r="H12" s="161">
        <v>2804100.5</v>
      </c>
      <c r="I12" s="161">
        <v>0</v>
      </c>
      <c r="J12" s="161">
        <v>2804100.5</v>
      </c>
      <c r="K12" s="161">
        <v>0</v>
      </c>
      <c r="L12" s="161">
        <v>27733</v>
      </c>
      <c r="M12" s="161">
        <v>0</v>
      </c>
      <c r="N12" s="161">
        <v>27733</v>
      </c>
    </row>
    <row r="13" spans="2:14" x14ac:dyDescent="0.25">
      <c r="B13" s="54" t="s">
        <v>211</v>
      </c>
      <c r="C13" s="162">
        <v>0</v>
      </c>
      <c r="D13" s="162">
        <v>0</v>
      </c>
      <c r="E13" s="162">
        <v>0</v>
      </c>
      <c r="F13" s="162">
        <f t="shared" si="0"/>
        <v>0</v>
      </c>
      <c r="G13" s="162">
        <v>0</v>
      </c>
      <c r="H13" s="162">
        <v>0</v>
      </c>
      <c r="I13" s="162">
        <v>0</v>
      </c>
      <c r="J13" s="162">
        <v>0</v>
      </c>
      <c r="K13" s="162">
        <v>0</v>
      </c>
      <c r="L13" s="162">
        <v>0</v>
      </c>
      <c r="M13" s="162">
        <v>0</v>
      </c>
      <c r="N13" s="162">
        <v>0</v>
      </c>
    </row>
    <row r="14" spans="2:14" x14ac:dyDescent="0.25">
      <c r="B14" s="52" t="s">
        <v>212</v>
      </c>
      <c r="C14" s="161">
        <v>0</v>
      </c>
      <c r="D14" s="161">
        <v>0</v>
      </c>
      <c r="E14" s="161">
        <v>0</v>
      </c>
      <c r="F14" s="161">
        <f t="shared" si="0"/>
        <v>0</v>
      </c>
      <c r="G14" s="161">
        <v>0</v>
      </c>
      <c r="H14" s="161">
        <v>0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</row>
    <row r="15" spans="2:14" ht="15.75" thickBot="1" x14ac:dyDescent="0.3">
      <c r="B15" s="166" t="s">
        <v>261</v>
      </c>
      <c r="C15" s="163">
        <v>0</v>
      </c>
      <c r="D15" s="163">
        <v>0</v>
      </c>
      <c r="E15" s="163">
        <v>0</v>
      </c>
      <c r="F15" s="163">
        <f t="shared" si="0"/>
        <v>0</v>
      </c>
      <c r="G15" s="163">
        <v>0</v>
      </c>
      <c r="H15" s="163">
        <v>0</v>
      </c>
      <c r="I15" s="163">
        <v>0</v>
      </c>
      <c r="J15" s="163">
        <v>0</v>
      </c>
      <c r="K15" s="163">
        <v>60203</v>
      </c>
      <c r="L15" s="163">
        <v>99519</v>
      </c>
      <c r="M15" s="163">
        <v>20245</v>
      </c>
      <c r="N15" s="163">
        <v>179967</v>
      </c>
    </row>
    <row r="17" spans="2:2" x14ac:dyDescent="0.25">
      <c r="B17" s="66" t="s">
        <v>182</v>
      </c>
    </row>
  </sheetData>
  <mergeCells count="4">
    <mergeCell ref="B2:B3"/>
    <mergeCell ref="C2:F2"/>
    <mergeCell ref="G2:J2"/>
    <mergeCell ref="K2:N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Balanço social</vt:lpstr>
      <vt:lpstr>DVA</vt:lpstr>
      <vt:lpstr>P&amp;D</vt:lpstr>
      <vt:lpstr>INDICADORES OPERACIONAIS</vt:lpstr>
      <vt:lpstr>NDICADORES SOCIAIS</vt:lpstr>
      <vt:lpstr>INDICADORES AMBIENTAIS</vt:lpstr>
      <vt:lpstr>REMUNERAÇÃO TOTAL ADM.</vt:lpstr>
      <vt:lpstr>'NDICADORES SOCIAIS'!_Hlk38360486</vt:lpstr>
      <vt:lpstr>'NDICADORES SOCIAIS'!_Hlk38360535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de Luiz Cesari</dc:creator>
  <cp:lastModifiedBy>Filipe Alvarez De Oliveira</cp:lastModifiedBy>
  <dcterms:created xsi:type="dcterms:W3CDTF">2020-03-02T20:26:37Z</dcterms:created>
  <dcterms:modified xsi:type="dcterms:W3CDTF">2021-07-22T12:58:43Z</dcterms:modified>
</cp:coreProperties>
</file>