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Z:\Resultados Trimestrais\2020\3Q20\Investidor\Tabelas de Apoio\"/>
    </mc:Choice>
  </mc:AlternateContent>
  <xr:revisionPtr revIDLastSave="0" documentId="13_ncr:1_{291B2477-6959-4ADA-8165-89AA91F801F7}" xr6:coauthVersionLast="44" xr6:coauthVersionMax="44" xr10:uidLastSave="{00000000-0000-0000-0000-000000000000}"/>
  <bookViews>
    <workbookView xWindow="-108" yWindow="-108" windowWidth="23256" windowHeight="12576" tabRatio="848" xr2:uid="{00000000-000D-0000-FFFF-FFFF00000000}"/>
  </bookViews>
  <sheets>
    <sheet name="Cover" sheetId="14" r:id="rId1"/>
    <sheet name="P&amp;L IFRS 16" sheetId="10" r:id="rId2"/>
    <sheet name="Balance Sheet IFRS 16" sheetId="9" r:id="rId3"/>
    <sheet name="Cash Flow" sheetId="15" r:id="rId4"/>
    <sheet name="P&amp;L Pro-forma" sheetId="2" r:id="rId5"/>
    <sheet name="Balance Sheet Pro-forma" sheetId="3" r:id="rId6"/>
    <sheet name="Financial Indicators" sheetId="13" r:id="rId7"/>
    <sheet name="Operational Indicators" sheetId="5" r:id="rId8"/>
  </sheets>
  <definedNames>
    <definedName name="_xlnm.Print_Area" localSheetId="5">'Balance Sheet Pro-forma'!$A$1:$B$67</definedName>
    <definedName name="_xlnm.Print_Area" localSheetId="3">'Cash Flow'!$B$1:$B$5</definedName>
    <definedName name="_xlnm.Print_Area" localSheetId="0">Cover!$F$1:$AD$33</definedName>
    <definedName name="_xlnm.Print_Area" localSheetId="6">'Financial Indicators'!$B$1:$EQ$16</definedName>
    <definedName name="_xlnm.Print_Area" localSheetId="7">'Operational Indicators'!$B$1:$EP$50</definedName>
    <definedName name="_xlnm.Print_Area" localSheetId="4">'P&amp;L Pro-forma'!$A$1:$F$51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D12" i="5" l="1"/>
  <c r="G58" i="10" l="1"/>
  <c r="AD15" i="13" l="1"/>
  <c r="Y71" i="3"/>
  <c r="Y78" i="3"/>
  <c r="Y77" i="3"/>
  <c r="Y76" i="3"/>
  <c r="Y75" i="3"/>
  <c r="Y74" i="3"/>
  <c r="Y73" i="3"/>
  <c r="Y83" i="3"/>
  <c r="Y82" i="3"/>
  <c r="Y81" i="3"/>
  <c r="Y80" i="3"/>
  <c r="Y86" i="3"/>
  <c r="Y85" i="3"/>
  <c r="AD48" i="2"/>
  <c r="I71" i="9"/>
  <c r="I78" i="9"/>
  <c r="I77" i="9"/>
  <c r="I76" i="9"/>
  <c r="I75" i="9"/>
  <c r="I74" i="9"/>
  <c r="I83" i="9"/>
  <c r="I82" i="9"/>
  <c r="I81" i="9"/>
  <c r="I80" i="9"/>
  <c r="I86" i="9"/>
  <c r="I85" i="9"/>
  <c r="J57" i="10"/>
  <c r="J48" i="10"/>
  <c r="J33" i="10" l="1"/>
  <c r="Y72" i="3"/>
  <c r="Y87" i="3" s="1"/>
  <c r="Y90" i="3" s="1"/>
  <c r="AD38" i="2"/>
  <c r="I72" i="9"/>
  <c r="I87" i="9" s="1"/>
  <c r="I90" i="9" s="1"/>
  <c r="J38" i="10"/>
  <c r="I84" i="9"/>
  <c r="Y84" i="3"/>
  <c r="I73" i="9"/>
  <c r="AD33" i="2"/>
  <c r="I57" i="10"/>
  <c r="H57" i="10"/>
  <c r="G57" i="10"/>
  <c r="F57" i="10"/>
  <c r="E57" i="10"/>
  <c r="D57" i="10"/>
  <c r="C57" i="10"/>
  <c r="Y89" i="3" l="1"/>
  <c r="I89" i="9"/>
  <c r="I48" i="10" l="1"/>
  <c r="H71" i="9"/>
  <c r="AC48" i="2"/>
  <c r="X71" i="3"/>
  <c r="AC12" i="5" l="1"/>
  <c r="G32" i="15" l="1"/>
  <c r="G52" i="15"/>
  <c r="G28" i="15"/>
  <c r="G36" i="15"/>
  <c r="G15" i="15"/>
  <c r="G33" i="15"/>
  <c r="G53" i="15"/>
  <c r="G29" i="15"/>
  <c r="G49" i="15"/>
  <c r="G50" i="15"/>
  <c r="G19" i="15"/>
  <c r="G27" i="15"/>
  <c r="G55" i="15"/>
  <c r="G24" i="15"/>
  <c r="G48" i="15"/>
  <c r="G43" i="15"/>
  <c r="G16" i="15"/>
  <c r="G25" i="15"/>
  <c r="G42" i="15"/>
  <c r="G37" i="15"/>
  <c r="G18" i="15"/>
  <c r="G34" i="15"/>
  <c r="G45" i="15"/>
  <c r="G26" i="15"/>
  <c r="G47" i="15"/>
  <c r="G23" i="15"/>
  <c r="G35" i="15"/>
  <c r="G17" i="15"/>
  <c r="G38" i="15"/>
  <c r="G14" i="15"/>
  <c r="G20" i="15"/>
  <c r="G31" i="15"/>
  <c r="G51" i="15"/>
  <c r="C2" i="15"/>
  <c r="W71" i="3" l="1"/>
  <c r="AB48" i="2"/>
  <c r="G71" i="9"/>
  <c r="H48" i="10"/>
  <c r="C2" i="13" l="1"/>
  <c r="C2" i="3"/>
  <c r="C2" i="2"/>
  <c r="C2" i="9"/>
  <c r="C2" i="10"/>
  <c r="C2" i="5"/>
  <c r="V71" i="3" l="1"/>
  <c r="U71" i="3"/>
  <c r="AA48" i="2"/>
  <c r="Z48" i="2"/>
  <c r="Y48" i="2"/>
  <c r="N86" i="3" l="1"/>
  <c r="M86" i="3"/>
  <c r="L86" i="3"/>
  <c r="K86" i="3"/>
  <c r="J86" i="3"/>
  <c r="I86" i="3"/>
  <c r="H86" i="3"/>
  <c r="N85" i="3"/>
  <c r="M85" i="3"/>
  <c r="L85" i="3"/>
  <c r="K85" i="3"/>
  <c r="J85" i="3"/>
  <c r="I85" i="3"/>
  <c r="H85" i="3"/>
  <c r="N84" i="3"/>
  <c r="M84" i="3"/>
  <c r="L84" i="3"/>
  <c r="K84" i="3"/>
  <c r="J84" i="3"/>
  <c r="I84" i="3"/>
  <c r="H84" i="3"/>
  <c r="N83" i="3"/>
  <c r="M83" i="3"/>
  <c r="L83" i="3"/>
  <c r="K83" i="3"/>
  <c r="J83" i="3"/>
  <c r="I83" i="3"/>
  <c r="H83" i="3"/>
  <c r="N82" i="3"/>
  <c r="M82" i="3"/>
  <c r="L82" i="3"/>
  <c r="K82" i="3"/>
  <c r="J82" i="3"/>
  <c r="I82" i="3"/>
  <c r="H82" i="3"/>
  <c r="N81" i="3"/>
  <c r="M81" i="3"/>
  <c r="L81" i="3"/>
  <c r="K81" i="3"/>
  <c r="J81" i="3"/>
  <c r="I81" i="3"/>
  <c r="H81" i="3"/>
  <c r="N80" i="3"/>
  <c r="M80" i="3"/>
  <c r="L80" i="3"/>
  <c r="K80" i="3"/>
  <c r="J80" i="3"/>
  <c r="I80" i="3"/>
  <c r="H80" i="3"/>
  <c r="N72" i="3"/>
  <c r="M72" i="3"/>
  <c r="L72" i="3"/>
  <c r="K72" i="3"/>
  <c r="J72" i="3"/>
  <c r="I72" i="3"/>
  <c r="H72" i="3"/>
  <c r="N78" i="3"/>
  <c r="M78" i="3"/>
  <c r="L78" i="3"/>
  <c r="K78" i="3"/>
  <c r="J78" i="3"/>
  <c r="I78" i="3"/>
  <c r="H78" i="3"/>
  <c r="N77" i="3"/>
  <c r="M77" i="3"/>
  <c r="L77" i="3"/>
  <c r="K77" i="3"/>
  <c r="J77" i="3"/>
  <c r="I77" i="3"/>
  <c r="H77" i="3"/>
  <c r="N76" i="3"/>
  <c r="M76" i="3"/>
  <c r="L76" i="3"/>
  <c r="K76" i="3"/>
  <c r="J76" i="3"/>
  <c r="I76" i="3"/>
  <c r="H76" i="3"/>
  <c r="N75" i="3"/>
  <c r="M75" i="3"/>
  <c r="L75" i="3"/>
  <c r="K75" i="3"/>
  <c r="J75" i="3"/>
  <c r="I75" i="3"/>
  <c r="H75" i="3"/>
  <c r="N74" i="3"/>
  <c r="M74" i="3"/>
  <c r="L74" i="3"/>
  <c r="K74" i="3"/>
  <c r="J74" i="3"/>
  <c r="I74" i="3"/>
  <c r="H74" i="3"/>
  <c r="N73" i="3"/>
  <c r="M73" i="3"/>
  <c r="L73" i="3"/>
  <c r="K73" i="3"/>
  <c r="J73" i="3"/>
  <c r="I73" i="3"/>
  <c r="H73" i="3"/>
  <c r="G72" i="3"/>
  <c r="F72" i="3"/>
  <c r="E72" i="3"/>
  <c r="D72" i="3"/>
  <c r="D87" i="3" s="1"/>
  <c r="C72" i="3"/>
  <c r="G86" i="3"/>
  <c r="F86" i="3"/>
  <c r="E86" i="3"/>
  <c r="D86" i="3"/>
  <c r="C86" i="3"/>
  <c r="G85" i="3"/>
  <c r="F85" i="3"/>
  <c r="E85" i="3"/>
  <c r="D85" i="3"/>
  <c r="C85" i="3"/>
  <c r="G84" i="3"/>
  <c r="F84" i="3"/>
  <c r="E84" i="3"/>
  <c r="D84" i="3"/>
  <c r="C84" i="3"/>
  <c r="G83" i="3"/>
  <c r="F83" i="3"/>
  <c r="E83" i="3"/>
  <c r="D83" i="3"/>
  <c r="C83" i="3"/>
  <c r="G82" i="3"/>
  <c r="F82" i="3"/>
  <c r="E82" i="3"/>
  <c r="D82" i="3"/>
  <c r="C82" i="3"/>
  <c r="G81" i="3"/>
  <c r="F81" i="3"/>
  <c r="E81" i="3"/>
  <c r="D81" i="3"/>
  <c r="C81" i="3"/>
  <c r="G80" i="3"/>
  <c r="F80" i="3"/>
  <c r="E80" i="3"/>
  <c r="D80" i="3"/>
  <c r="C80" i="3"/>
  <c r="G78" i="3"/>
  <c r="F78" i="3"/>
  <c r="E78" i="3"/>
  <c r="D78" i="3"/>
  <c r="C78" i="3"/>
  <c r="G77" i="3"/>
  <c r="F77" i="3"/>
  <c r="E77" i="3"/>
  <c r="D77" i="3"/>
  <c r="C77" i="3"/>
  <c r="G76" i="3"/>
  <c r="F76" i="3"/>
  <c r="E76" i="3"/>
  <c r="D76" i="3"/>
  <c r="C76" i="3"/>
  <c r="G75" i="3"/>
  <c r="F75" i="3"/>
  <c r="E75" i="3"/>
  <c r="D75" i="3"/>
  <c r="C75" i="3"/>
  <c r="G74" i="3"/>
  <c r="F74" i="3"/>
  <c r="E74" i="3"/>
  <c r="D74" i="3"/>
  <c r="C74" i="3"/>
  <c r="G73" i="3"/>
  <c r="F73" i="3"/>
  <c r="E73" i="3"/>
  <c r="D73" i="3"/>
  <c r="C73" i="3"/>
  <c r="H71" i="3"/>
  <c r="G71" i="3"/>
  <c r="F71" i="3"/>
  <c r="E71" i="3"/>
  <c r="D71" i="3"/>
  <c r="C71" i="3"/>
  <c r="J87" i="3" l="1"/>
  <c r="J90" i="3" s="1"/>
  <c r="N87" i="3"/>
  <c r="N90" i="3" s="1"/>
  <c r="D90" i="3"/>
  <c r="C87" i="3"/>
  <c r="C90" i="3" s="1"/>
  <c r="L87" i="3"/>
  <c r="L90" i="3" s="1"/>
  <c r="H87" i="3"/>
  <c r="H90" i="3" s="1"/>
  <c r="K87" i="3"/>
  <c r="K90" i="3" s="1"/>
  <c r="I87" i="3"/>
  <c r="I90" i="3" s="1"/>
  <c r="M87" i="3"/>
  <c r="M90" i="3" s="1"/>
  <c r="E87" i="3"/>
  <c r="E90" i="3" s="1"/>
  <c r="F87" i="3"/>
  <c r="F90" i="3" s="1"/>
  <c r="D89" i="3"/>
  <c r="G87" i="3"/>
  <c r="G90" i="3" s="1"/>
  <c r="T71" i="3"/>
  <c r="S71" i="3"/>
  <c r="R71" i="3"/>
  <c r="Q71" i="3"/>
  <c r="P71" i="3"/>
  <c r="O71" i="3"/>
  <c r="N71" i="3"/>
  <c r="M71" i="3"/>
  <c r="L71" i="3"/>
  <c r="K71" i="3"/>
  <c r="J71" i="3"/>
  <c r="I71" i="3"/>
  <c r="F71" i="9"/>
  <c r="E71" i="9"/>
  <c r="D71" i="9"/>
  <c r="C71" i="9"/>
  <c r="N89" i="3" l="1"/>
  <c r="J89" i="3"/>
  <c r="C89" i="3"/>
  <c r="K89" i="3"/>
  <c r="M89" i="3"/>
  <c r="H89" i="3"/>
  <c r="L89" i="3"/>
  <c r="I89" i="3"/>
  <c r="F89" i="3"/>
  <c r="E89" i="3"/>
  <c r="G89" i="3"/>
  <c r="U15" i="13" l="1"/>
  <c r="V14" i="13" l="1"/>
  <c r="X48" i="2" l="1"/>
  <c r="W48" i="2"/>
  <c r="V48" i="2"/>
  <c r="U48" i="2"/>
  <c r="T48" i="2"/>
  <c r="S48" i="2"/>
  <c r="R48" i="2"/>
  <c r="Q48" i="2"/>
  <c r="P48" i="2"/>
  <c r="O48" i="2"/>
  <c r="N48" i="2"/>
  <c r="M48" i="2"/>
  <c r="L48" i="2"/>
  <c r="K48" i="2"/>
  <c r="J48" i="2"/>
  <c r="I48" i="2"/>
  <c r="H48" i="2"/>
  <c r="G48" i="2"/>
  <c r="F48" i="2"/>
  <c r="E48" i="2"/>
  <c r="D48" i="2"/>
  <c r="C48" i="2"/>
  <c r="G48" i="10" l="1"/>
  <c r="F48" i="10"/>
  <c r="E48" i="10"/>
  <c r="D48" i="10"/>
  <c r="C48" i="10"/>
  <c r="AB15" i="13" l="1"/>
  <c r="AC15" i="13" l="1"/>
  <c r="X86" i="3" l="1"/>
  <c r="X74" i="3" l="1"/>
  <c r="X80" i="3"/>
  <c r="X83" i="3"/>
  <c r="X75" i="3"/>
  <c r="X82" i="3"/>
  <c r="X77" i="3"/>
  <c r="X78" i="3"/>
  <c r="X76" i="3"/>
  <c r="X81" i="3"/>
  <c r="X73" i="3" l="1"/>
  <c r="X72" i="3"/>
  <c r="X85" i="3" l="1"/>
  <c r="X84" i="3"/>
  <c r="X87" i="3" s="1"/>
  <c r="X90" i="3" s="1"/>
  <c r="X89" i="3" l="1"/>
  <c r="H86" i="9" l="1"/>
  <c r="H74" i="9"/>
  <c r="H78" i="9"/>
  <c r="H81" i="9"/>
  <c r="H77" i="9"/>
  <c r="H80" i="9"/>
  <c r="H83" i="9"/>
  <c r="H82" i="9"/>
  <c r="H75" i="9"/>
  <c r="H76" i="9"/>
  <c r="H85" i="9" l="1"/>
  <c r="H84" i="9"/>
  <c r="H73" i="9"/>
  <c r="H72" i="9"/>
  <c r="H87" i="9" l="1"/>
  <c r="H90" i="9" s="1"/>
  <c r="W75" i="3" l="1"/>
  <c r="W82" i="3"/>
  <c r="H89" i="9"/>
  <c r="W78" i="3"/>
  <c r="W86" i="3"/>
  <c r="W80" i="3"/>
  <c r="W81" i="3"/>
  <c r="W76" i="3"/>
  <c r="W83" i="3"/>
  <c r="G86" i="9"/>
  <c r="W74" i="3"/>
  <c r="W77" i="3"/>
  <c r="G77" i="9" l="1"/>
  <c r="G83" i="9"/>
  <c r="G80" i="9"/>
  <c r="G81" i="9"/>
  <c r="G82" i="9"/>
  <c r="W73" i="3"/>
  <c r="W72" i="3"/>
  <c r="G75" i="9"/>
  <c r="G76" i="9"/>
  <c r="G74" i="9"/>
  <c r="G78" i="9"/>
  <c r="W85" i="3" l="1"/>
  <c r="W84" i="3"/>
  <c r="W87" i="3" s="1"/>
  <c r="W90" i="3" s="1"/>
  <c r="G73" i="9"/>
  <c r="G72" i="9"/>
  <c r="W89" i="3" l="1"/>
  <c r="G84" i="9"/>
  <c r="G85" i="9"/>
  <c r="G87" i="9" l="1"/>
  <c r="G90" i="9" s="1"/>
  <c r="G89" i="9" l="1"/>
  <c r="T81" i="3" l="1"/>
  <c r="T74" i="3"/>
  <c r="D74" i="9"/>
  <c r="D78" i="9"/>
  <c r="T86" i="3"/>
  <c r="V81" i="3"/>
  <c r="T82" i="3"/>
  <c r="V74" i="3"/>
  <c r="D80" i="9"/>
  <c r="D83" i="9"/>
  <c r="F74" i="9"/>
  <c r="F78" i="9"/>
  <c r="V86" i="3"/>
  <c r="V82" i="3"/>
  <c r="T76" i="3"/>
  <c r="T77" i="3"/>
  <c r="F80" i="9"/>
  <c r="F83" i="9"/>
  <c r="V76" i="3"/>
  <c r="V77" i="3"/>
  <c r="D86" i="9"/>
  <c r="T80" i="3"/>
  <c r="T75" i="3"/>
  <c r="F86" i="9"/>
  <c r="D75" i="9"/>
  <c r="D76" i="9"/>
  <c r="D77" i="9"/>
  <c r="V80" i="3"/>
  <c r="T83" i="3"/>
  <c r="V75" i="3"/>
  <c r="D81" i="9"/>
  <c r="D82" i="9"/>
  <c r="F75" i="9"/>
  <c r="F76" i="9"/>
  <c r="F77" i="9"/>
  <c r="V83" i="3"/>
  <c r="T78" i="3"/>
  <c r="F81" i="9"/>
  <c r="F82" i="9"/>
  <c r="V78" i="3"/>
  <c r="R78" i="3" l="1"/>
  <c r="O75" i="3"/>
  <c r="Q81" i="3"/>
  <c r="Q75" i="3"/>
  <c r="F73" i="9"/>
  <c r="F72" i="9"/>
  <c r="F85" i="9"/>
  <c r="F84" i="9"/>
  <c r="D84" i="9"/>
  <c r="D85" i="9"/>
  <c r="C75" i="9"/>
  <c r="Q83" i="3"/>
  <c r="R81" i="3"/>
  <c r="O82" i="3"/>
  <c r="O78" i="3"/>
  <c r="O83" i="3"/>
  <c r="R86" i="3"/>
  <c r="S76" i="3"/>
  <c r="O81" i="3"/>
  <c r="Q80" i="3"/>
  <c r="P81" i="3"/>
  <c r="D73" i="9"/>
  <c r="D72" i="9"/>
  <c r="C77" i="9"/>
  <c r="S75" i="3"/>
  <c r="R83" i="3"/>
  <c r="O80" i="3"/>
  <c r="R76" i="3"/>
  <c r="P86" i="3"/>
  <c r="O77" i="3"/>
  <c r="P76" i="3"/>
  <c r="P77" i="3"/>
  <c r="O76" i="3"/>
  <c r="P74" i="3"/>
  <c r="P75" i="3"/>
  <c r="O74" i="3"/>
  <c r="Q82" i="3"/>
  <c r="T84" i="3"/>
  <c r="T85" i="3"/>
  <c r="V85" i="3"/>
  <c r="V84" i="3"/>
  <c r="S80" i="3"/>
  <c r="S83" i="3"/>
  <c r="Q86" i="3"/>
  <c r="P78" i="3"/>
  <c r="P80" i="3"/>
  <c r="Q78" i="3"/>
  <c r="C82" i="9"/>
  <c r="R80" i="3"/>
  <c r="R82" i="3"/>
  <c r="V73" i="3"/>
  <c r="V72" i="3"/>
  <c r="C81" i="9"/>
  <c r="S77" i="3"/>
  <c r="Q77" i="3"/>
  <c r="R75" i="3"/>
  <c r="P82" i="3"/>
  <c r="P83" i="3"/>
  <c r="T73" i="3"/>
  <c r="T72" i="3"/>
  <c r="V87" i="3" l="1"/>
  <c r="L14" i="2"/>
  <c r="T87" i="3"/>
  <c r="T90" i="3" s="1"/>
  <c r="Q73" i="3"/>
  <c r="S81" i="3"/>
  <c r="Q76" i="3"/>
  <c r="C80" i="9"/>
  <c r="Q74" i="3"/>
  <c r="Q14" i="2"/>
  <c r="V14" i="2"/>
  <c r="C76" i="9"/>
  <c r="C83" i="9"/>
  <c r="O86" i="3"/>
  <c r="R74" i="3"/>
  <c r="R73" i="3"/>
  <c r="G8" i="15"/>
  <c r="C86" i="9"/>
  <c r="C78" i="9"/>
  <c r="C74" i="9"/>
  <c r="F87" i="9"/>
  <c r="F90" i="9" s="1"/>
  <c r="R77" i="3"/>
  <c r="S82" i="3"/>
  <c r="S74" i="3"/>
  <c r="D87" i="9"/>
  <c r="D90" i="9" s="1"/>
  <c r="G14" i="2"/>
  <c r="S78" i="3"/>
  <c r="S86" i="3"/>
  <c r="O73" i="3"/>
  <c r="O72" i="3"/>
  <c r="V25" i="13" l="1"/>
  <c r="T89" i="3"/>
  <c r="V24" i="13"/>
  <c r="G11" i="2"/>
  <c r="V11" i="2"/>
  <c r="F89" i="9"/>
  <c r="D89" i="9"/>
  <c r="Q11" i="2"/>
  <c r="Q19" i="2"/>
  <c r="P72" i="3"/>
  <c r="P73" i="3"/>
  <c r="P84" i="3"/>
  <c r="P85" i="3"/>
  <c r="C72" i="9"/>
  <c r="C73" i="9"/>
  <c r="Q72" i="3"/>
  <c r="O85" i="3"/>
  <c r="O84" i="3"/>
  <c r="O87" i="3" s="1"/>
  <c r="R84" i="3"/>
  <c r="R85" i="3"/>
  <c r="L19" i="2"/>
  <c r="S73" i="3"/>
  <c r="S72" i="3"/>
  <c r="G19" i="2"/>
  <c r="V19" i="2"/>
  <c r="R72" i="3"/>
  <c r="L11" i="2"/>
  <c r="G20" i="2" l="1"/>
  <c r="L20" i="2"/>
  <c r="L53" i="2"/>
  <c r="L9" i="2"/>
  <c r="V53" i="2"/>
  <c r="O90" i="3"/>
  <c r="G40" i="2"/>
  <c r="L44" i="2"/>
  <c r="Q9" i="2"/>
  <c r="L25" i="2"/>
  <c r="R87" i="3"/>
  <c r="R90" i="3" s="1"/>
  <c r="G18" i="2"/>
  <c r="G44" i="2"/>
  <c r="G9" i="2"/>
  <c r="V25" i="2"/>
  <c r="Q25" i="2"/>
  <c r="L36" i="2"/>
  <c r="G42" i="2"/>
  <c r="L35" i="2"/>
  <c r="L18" i="2"/>
  <c r="G25" i="2"/>
  <c r="Q36" i="2"/>
  <c r="Q44" i="2"/>
  <c r="L42" i="2"/>
  <c r="G53" i="2"/>
  <c r="Q84" i="3"/>
  <c r="Q87" i="3" s="1"/>
  <c r="Q85" i="3"/>
  <c r="C85" i="9"/>
  <c r="C84" i="9"/>
  <c r="C87" i="9" s="1"/>
  <c r="V20" i="2"/>
  <c r="G23" i="2"/>
  <c r="P87" i="3"/>
  <c r="P90" i="3" s="1"/>
  <c r="Q20" i="2"/>
  <c r="O89" i="3"/>
  <c r="V44" i="2"/>
  <c r="Q53" i="2"/>
  <c r="S84" i="3"/>
  <c r="S87" i="3" s="1"/>
  <c r="S85" i="3"/>
  <c r="R89" i="3" l="1"/>
  <c r="C89" i="9"/>
  <c r="Q89" i="3"/>
  <c r="Q23" i="2"/>
  <c r="V23" i="2"/>
  <c r="V18" i="2"/>
  <c r="Q18" i="2"/>
  <c r="V26" i="2"/>
  <c r="Q40" i="2"/>
  <c r="Q42" i="2"/>
  <c r="V42" i="2"/>
  <c r="S90" i="3"/>
  <c r="G36" i="2"/>
  <c r="C90" i="9"/>
  <c r="Q35" i="2"/>
  <c r="Q90" i="3"/>
  <c r="P89" i="3"/>
  <c r="L41" i="2"/>
  <c r="V10" i="2"/>
  <c r="G28" i="2"/>
  <c r="V17" i="2"/>
  <c r="G29" i="2"/>
  <c r="Q41" i="2"/>
  <c r="V52" i="2"/>
  <c r="L10" i="2"/>
  <c r="L29" i="2"/>
  <c r="G35" i="2"/>
  <c r="L28" i="2"/>
  <c r="Q28" i="2"/>
  <c r="G52" i="2"/>
  <c r="L40" i="2"/>
  <c r="L34" i="2"/>
  <c r="V41" i="2"/>
  <c r="Q30" i="2"/>
  <c r="L23" i="2"/>
  <c r="G10" i="2"/>
  <c r="G30" i="2"/>
  <c r="G17" i="2"/>
  <c r="S89" i="3"/>
  <c r="V9" i="2"/>
  <c r="L26" i="2"/>
  <c r="Q34" i="2"/>
  <c r="V36" i="2"/>
  <c r="G26" i="2"/>
  <c r="V40" i="2"/>
  <c r="V35" i="2"/>
  <c r="G41" i="2"/>
  <c r="L30" i="2"/>
  <c r="V29" i="2"/>
  <c r="Q29" i="2"/>
  <c r="V34" i="2" l="1"/>
  <c r="Q10" i="2"/>
  <c r="Q17" i="2"/>
  <c r="Q26" i="2"/>
  <c r="G34" i="2"/>
  <c r="G39" i="2"/>
  <c r="L17" i="2"/>
  <c r="Q39" i="2"/>
  <c r="V30" i="2"/>
  <c r="V8" i="2"/>
  <c r="L8" i="2"/>
  <c r="G8" i="2"/>
  <c r="Q52" i="2"/>
  <c r="V28" i="2"/>
  <c r="L39" i="2"/>
  <c r="L7" i="2"/>
  <c r="L52" i="2"/>
  <c r="V39" i="2"/>
  <c r="Q13" i="2" l="1"/>
  <c r="Q31" i="2"/>
  <c r="V21" i="2"/>
  <c r="V12" i="2"/>
  <c r="V13" i="2"/>
  <c r="Q12" i="2"/>
  <c r="V31" i="2"/>
  <c r="Q8" i="2"/>
  <c r="L13" i="2"/>
  <c r="L21" i="2"/>
  <c r="L27" i="2"/>
  <c r="G21" i="2"/>
  <c r="G13" i="2"/>
  <c r="Q7" i="2"/>
  <c r="G12" i="2"/>
  <c r="L31" i="2"/>
  <c r="V27" i="2"/>
  <c r="V7" i="2"/>
  <c r="Q21" i="2"/>
  <c r="G27" i="2"/>
  <c r="L12" i="2"/>
  <c r="G7" i="2"/>
  <c r="Q27" i="2"/>
  <c r="D33" i="10"/>
  <c r="G31" i="2"/>
  <c r="V16" i="2" l="1"/>
  <c r="J33" i="2"/>
  <c r="G16" i="2"/>
  <c r="G15" i="2"/>
  <c r="Q24" i="2"/>
  <c r="L24" i="2"/>
  <c r="Q16" i="2"/>
  <c r="I33" i="2"/>
  <c r="G24" i="2"/>
  <c r="N33" i="2"/>
  <c r="L16" i="2"/>
  <c r="V24" i="2"/>
  <c r="S38" i="2"/>
  <c r="D38" i="10"/>
  <c r="J38" i="2" l="1"/>
  <c r="L15" i="2"/>
  <c r="L49" i="2"/>
  <c r="K38" i="2"/>
  <c r="K33" i="2"/>
  <c r="Q15" i="2"/>
  <c r="AC33" i="2"/>
  <c r="V49" i="2"/>
  <c r="I38" i="2"/>
  <c r="P38" i="2"/>
  <c r="Q49" i="2"/>
  <c r="U38" i="2"/>
  <c r="F38" i="2"/>
  <c r="T38" i="2"/>
  <c r="E33" i="2"/>
  <c r="U33" i="2"/>
  <c r="AC38" i="2"/>
  <c r="X33" i="2"/>
  <c r="T33" i="2"/>
  <c r="X38" i="2"/>
  <c r="D38" i="2"/>
  <c r="S33" i="2"/>
  <c r="O33" i="2"/>
  <c r="E38" i="2"/>
  <c r="I33" i="10"/>
  <c r="V15" i="2"/>
  <c r="F33" i="2"/>
  <c r="P33" i="2"/>
  <c r="N38" i="2"/>
  <c r="O38" i="2"/>
  <c r="D33" i="2"/>
  <c r="G49" i="2"/>
  <c r="V50" i="2" l="1"/>
  <c r="H33" i="10"/>
  <c r="I38" i="10"/>
  <c r="R33" i="2"/>
  <c r="V32" i="2"/>
  <c r="V33" i="2" s="1"/>
  <c r="AB33" i="2"/>
  <c r="M33" i="2"/>
  <c r="Q32" i="2"/>
  <c r="Q33" i="2" s="1"/>
  <c r="H33" i="2"/>
  <c r="L32" i="2"/>
  <c r="L33" i="2" s="1"/>
  <c r="G50" i="2"/>
  <c r="AB38" i="2"/>
  <c r="C33" i="2"/>
  <c r="G32" i="2"/>
  <c r="G33" i="2" s="1"/>
  <c r="L50" i="2"/>
  <c r="Q50" i="2"/>
  <c r="G51" i="2" l="1"/>
  <c r="G43" i="2"/>
  <c r="Q37" i="2"/>
  <c r="Q38" i="2" s="1"/>
  <c r="M38" i="2"/>
  <c r="H38" i="2"/>
  <c r="L37" i="2"/>
  <c r="L38" i="2" s="1"/>
  <c r="L51" i="2"/>
  <c r="L43" i="2"/>
  <c r="W33" i="2"/>
  <c r="H38" i="10"/>
  <c r="C33" i="10"/>
  <c r="Q51" i="2"/>
  <c r="V43" i="2"/>
  <c r="C38" i="2"/>
  <c r="G37" i="2"/>
  <c r="G38" i="2" s="1"/>
  <c r="V51" i="2"/>
  <c r="Q43" i="2"/>
  <c r="R38" i="2"/>
  <c r="V37" i="2"/>
  <c r="V38" i="2" s="1"/>
  <c r="G45" i="2" l="1"/>
  <c r="L45" i="2"/>
  <c r="C38" i="10"/>
  <c r="W38" i="2"/>
  <c r="Q45" i="2"/>
  <c r="V45" i="2"/>
  <c r="Q54" i="2" l="1"/>
  <c r="V54" i="2"/>
  <c r="G54" i="2"/>
  <c r="L54" i="2"/>
  <c r="U78" i="3" l="1"/>
  <c r="U75" i="3"/>
  <c r="E75" i="9"/>
  <c r="U82" i="3"/>
  <c r="E82" i="9"/>
  <c r="E78" i="9"/>
  <c r="U80" i="3" l="1"/>
  <c r="E80" i="9"/>
  <c r="E83" i="9"/>
  <c r="U86" i="3"/>
  <c r="U83" i="3"/>
  <c r="E86" i="9"/>
  <c r="U77" i="3" l="1"/>
  <c r="U81" i="3"/>
  <c r="U76" i="3"/>
  <c r="E76" i="9"/>
  <c r="E77" i="9"/>
  <c r="U74" i="3"/>
  <c r="E74" i="9"/>
  <c r="E81" i="9"/>
  <c r="U85" i="3" l="1"/>
  <c r="U84" i="3"/>
  <c r="E84" i="9"/>
  <c r="E85" i="9"/>
  <c r="E72" i="9"/>
  <c r="E73" i="9"/>
  <c r="U73" i="3"/>
  <c r="U72" i="3"/>
  <c r="E87" i="9" l="1"/>
  <c r="E90" i="9" s="1"/>
  <c r="U87" i="3"/>
  <c r="U90" i="3" s="1"/>
  <c r="U89" i="3" l="1"/>
  <c r="E89" i="9"/>
  <c r="E33" i="10" l="1"/>
  <c r="Y33" i="2"/>
  <c r="E38" i="10" l="1"/>
  <c r="Y38" i="2"/>
  <c r="AA14" i="2" l="1"/>
  <c r="G14" i="10" l="1"/>
  <c r="AA11" i="2"/>
  <c r="AA20" i="2"/>
  <c r="G11" i="10" l="1"/>
  <c r="AA19" i="2"/>
  <c r="AA23" i="2"/>
  <c r="G22" i="10"/>
  <c r="AA18" i="2" l="1"/>
  <c r="G25" i="10"/>
  <c r="AA35" i="2"/>
  <c r="AA9" i="2"/>
  <c r="AA25" i="2"/>
  <c r="G23" i="10"/>
  <c r="G35" i="10"/>
  <c r="G20" i="10"/>
  <c r="AA10" i="2"/>
  <c r="G19" i="10"/>
  <c r="G36" i="10" l="1"/>
  <c r="G8" i="10"/>
  <c r="G12" i="10"/>
  <c r="G52" i="10"/>
  <c r="G9" i="10"/>
  <c r="AA12" i="2"/>
  <c r="AA36" i="2"/>
  <c r="AA7" i="2"/>
  <c r="G42" i="10"/>
  <c r="G28" i="10"/>
  <c r="AA21" i="2"/>
  <c r="AA17" i="2"/>
  <c r="G17" i="10"/>
  <c r="AA42" i="2"/>
  <c r="G41" i="10"/>
  <c r="G29" i="10"/>
  <c r="G10" i="10"/>
  <c r="AA30" i="2"/>
  <c r="G30" i="10"/>
  <c r="G18" i="10"/>
  <c r="G13" i="15"/>
  <c r="AA29" i="2"/>
  <c r="AA41" i="2"/>
  <c r="G21" i="10" l="1"/>
  <c r="AA34" i="2"/>
  <c r="AA13" i="2"/>
  <c r="AA26" i="2"/>
  <c r="G40" i="10"/>
  <c r="AA40" i="2"/>
  <c r="AA52" i="2"/>
  <c r="G13" i="10"/>
  <c r="AA8" i="2"/>
  <c r="G34" i="10"/>
  <c r="AA28" i="2"/>
  <c r="G26" i="10"/>
  <c r="G7" i="10"/>
  <c r="G16" i="10"/>
  <c r="G15" i="10" l="1"/>
  <c r="AA16" i="2"/>
  <c r="G39" i="10"/>
  <c r="AA39" i="2"/>
  <c r="AA15" i="2"/>
  <c r="G27" i="10" l="1"/>
  <c r="AA27" i="2"/>
  <c r="AA53" i="2" l="1"/>
  <c r="G53" i="10"/>
  <c r="AA44" i="2" l="1"/>
  <c r="G44" i="10"/>
  <c r="G49" i="10" l="1"/>
  <c r="AA49" i="2"/>
  <c r="G31" i="10" l="1"/>
  <c r="AA31" i="2"/>
  <c r="G50" i="10"/>
  <c r="AA50" i="2"/>
  <c r="G24" i="10" l="1"/>
  <c r="G51" i="10"/>
  <c r="AA51" i="2"/>
  <c r="AA24" i="2"/>
  <c r="F33" i="10" l="1"/>
  <c r="G32" i="10"/>
  <c r="G33" i="10" s="1"/>
  <c r="Z33" i="2"/>
  <c r="AA32" i="2"/>
  <c r="AA33" i="2" s="1"/>
  <c r="G54" i="10"/>
  <c r="AA54" i="2"/>
  <c r="AA43" i="2" l="1"/>
  <c r="F38" i="10"/>
  <c r="G37" i="10"/>
  <c r="G38" i="10" s="1"/>
  <c r="Z38" i="2"/>
  <c r="AA37" i="2"/>
  <c r="AA38" i="2" s="1"/>
  <c r="G43" i="10"/>
  <c r="G10" i="15" l="1"/>
  <c r="G45" i="10"/>
  <c r="AA45" i="2"/>
  <c r="G11" i="15"/>
  <c r="G21" i="15" l="1"/>
  <c r="G40" i="15" l="1"/>
  <c r="G57" i="15" l="1"/>
  <c r="G59" i="15" s="1"/>
  <c r="V25" i="5" l="1"/>
  <c r="W15" i="13"/>
  <c r="AA25" i="5"/>
  <c r="X15" i="13" l="1"/>
  <c r="Y15" i="13" l="1"/>
  <c r="Z15" i="13" l="1"/>
  <c r="AA15" i="13" l="1"/>
</calcChain>
</file>

<file path=xl/sharedStrings.xml><?xml version="1.0" encoding="utf-8"?>
<sst xmlns="http://schemas.openxmlformats.org/spreadsheetml/2006/main" count="484" uniqueCount="227">
  <si>
    <t>EBITDA</t>
  </si>
  <si>
    <t>EBIT</t>
  </si>
  <si>
    <t>www.tim.com.br/ir</t>
  </si>
  <si>
    <t xml:space="preserve">     Leasing</t>
  </si>
  <si>
    <t>Capex</t>
  </si>
  <si>
    <t>BOU</t>
  </si>
  <si>
    <t>R$ Million</t>
  </si>
  <si>
    <t>1Q16</t>
  </si>
  <si>
    <t>2Q16</t>
  </si>
  <si>
    <t>3Q16</t>
  </si>
  <si>
    <t>4Q16</t>
  </si>
  <si>
    <t>1Q17</t>
  </si>
  <si>
    <t>2Q17</t>
  </si>
  <si>
    <t>3Q17</t>
  </si>
  <si>
    <t>4Q17</t>
  </si>
  <si>
    <t>1Q18</t>
  </si>
  <si>
    <t>2Q18</t>
  </si>
  <si>
    <t>3Q18</t>
  </si>
  <si>
    <t>4Q18</t>
  </si>
  <si>
    <t>Non recurring operating items</t>
  </si>
  <si>
    <t>Description</t>
  </si>
  <si>
    <t>1Q15</t>
  </si>
  <si>
    <t>2Q15</t>
  </si>
  <si>
    <t>3Q15</t>
  </si>
  <si>
    <t>4Q15</t>
  </si>
  <si>
    <t>Operational Indicators</t>
  </si>
  <si>
    <t>Mobile Customer Base ('000)</t>
  </si>
  <si>
    <t>Prepaid</t>
  </si>
  <si>
    <t>Postpaid</t>
  </si>
  <si>
    <t>4G Users ('000)</t>
  </si>
  <si>
    <t>Gross Additions (000's)</t>
  </si>
  <si>
    <t xml:space="preserve">Net Additions (000's) </t>
  </si>
  <si>
    <t>Monthly Churn (%)</t>
  </si>
  <si>
    <t>Mobile ARPU (R$)</t>
  </si>
  <si>
    <t>SAC/Gross Adds (R$)</t>
  </si>
  <si>
    <t>TIM Live Customer Base ('000)</t>
  </si>
  <si>
    <t>TIM Live ARPU (R$)</t>
  </si>
  <si>
    <t>Handsets sold ('000)</t>
  </si>
  <si>
    <t>Smartphone Penetration (%)</t>
  </si>
  <si>
    <t>CAPEX (R$ Mln)</t>
  </si>
  <si>
    <t>Employees</t>
  </si>
  <si>
    <t>R$ Thousand</t>
  </si>
  <si>
    <t>Assets</t>
  </si>
  <si>
    <t xml:space="preserve">   Current Assets</t>
  </si>
  <si>
    <t xml:space="preserve">     Cash and cash equivalents</t>
  </si>
  <si>
    <t xml:space="preserve">     Short-term investments</t>
  </si>
  <si>
    <t xml:space="preserve">     Accounts receivable</t>
  </si>
  <si>
    <t xml:space="preserve">     Inventories</t>
  </si>
  <si>
    <t xml:space="preserve">     Indirect recoverable Taxes</t>
  </si>
  <si>
    <t xml:space="preserve">     Direct recoverable Taxes</t>
  </si>
  <si>
    <t xml:space="preserve">     Prepaid expenses</t>
  </si>
  <si>
    <t xml:space="preserve">     Derivative contracts</t>
  </si>
  <si>
    <t xml:space="preserve">     Other assets</t>
  </si>
  <si>
    <t xml:space="preserve">   Non Current</t>
  </si>
  <si>
    <t xml:space="preserve">   Non Current Assets</t>
  </si>
  <si>
    <t xml:space="preserve">     Long-term investments</t>
  </si>
  <si>
    <t xml:space="preserve">     Deferred income and social contribution taxes </t>
  </si>
  <si>
    <t xml:space="preserve">     Judicial deposits </t>
  </si>
  <si>
    <t xml:space="preserve">   Permanent Assets</t>
  </si>
  <si>
    <t xml:space="preserve">     Property, plant and equipment</t>
  </si>
  <si>
    <t xml:space="preserve">     Intangibles</t>
  </si>
  <si>
    <t>Liabilities</t>
  </si>
  <si>
    <t xml:space="preserve">   Current Liabilities</t>
  </si>
  <si>
    <t xml:space="preserve">     Loans and financing</t>
  </si>
  <si>
    <t xml:space="preserve">     Suppliers</t>
  </si>
  <si>
    <t xml:space="preserve">     Salaries and related charges</t>
  </si>
  <si>
    <t xml:space="preserve">     Indirect taxes, charges and contributions </t>
  </si>
  <si>
    <t xml:space="preserve">     Direct taxes, charges and contributions </t>
  </si>
  <si>
    <t xml:space="preserve">     Dividends payable </t>
  </si>
  <si>
    <t xml:space="preserve">     Athorizations payable</t>
  </si>
  <si>
    <t xml:space="preserve">     Antecipated Revenues</t>
  </si>
  <si>
    <t xml:space="preserve">     Other liabilities</t>
  </si>
  <si>
    <t xml:space="preserve">   Non Current Liabilities</t>
  </si>
  <si>
    <t xml:space="preserve">     Loans and financing </t>
  </si>
  <si>
    <t xml:space="preserve">     Authorizations to pay</t>
  </si>
  <si>
    <t xml:space="preserve">     Provision for contingencies </t>
  </si>
  <si>
    <t xml:space="preserve">     Pension plan </t>
  </si>
  <si>
    <t xml:space="preserve">     Asset retirement obligations</t>
  </si>
  <si>
    <t xml:space="preserve">     Other liabilities </t>
  </si>
  <si>
    <t>Shareholders' Equity</t>
  </si>
  <si>
    <t xml:space="preserve">     Capital</t>
  </si>
  <si>
    <t xml:space="preserve">     Capital reserves</t>
  </si>
  <si>
    <t xml:space="preserve">     Income reserves </t>
  </si>
  <si>
    <t xml:space="preserve">     Accumulated losses</t>
  </si>
  <si>
    <t xml:space="preserve">     Stocks in treasury</t>
  </si>
  <si>
    <t xml:space="preserve">     Net Income for the period</t>
  </si>
  <si>
    <t>* Accounting of Fiscal Incentive Reserve changed from Capital reserves to Income reserves</t>
  </si>
  <si>
    <t>Gross Revenues</t>
  </si>
  <si>
    <t xml:space="preserve">     Service Gross Revenues</t>
  </si>
  <si>
    <t xml:space="preserve">      Mobile Service Gross Revenues</t>
  </si>
  <si>
    <t xml:space="preserve">     Product Gross Revenues</t>
  </si>
  <si>
    <t>Taxes and Discounts</t>
  </si>
  <si>
    <t xml:space="preserve">     Taxes and discounts on services</t>
  </si>
  <si>
    <t xml:space="preserve">     Taxes and discounts on product sales</t>
  </si>
  <si>
    <t>Total Net Revenues</t>
  </si>
  <si>
    <t xml:space="preserve">     Net Revenues Services</t>
  </si>
  <si>
    <t xml:space="preserve">   Mobile Service</t>
  </si>
  <si>
    <t>Client generated</t>
  </si>
  <si>
    <t xml:space="preserve">       Interconnection </t>
  </si>
  <si>
    <t xml:space="preserve">      Other Revenues</t>
  </si>
  <si>
    <t xml:space="preserve">   Fixed Service</t>
  </si>
  <si>
    <t>of which TIM Live</t>
  </si>
  <si>
    <t xml:space="preserve">     Net Revenues Products</t>
  </si>
  <si>
    <t>Operating Expenses</t>
  </si>
  <si>
    <t xml:space="preserve">       Personnel expenses</t>
  </si>
  <si>
    <t xml:space="preserve">       Selling &amp; marketing expenses</t>
  </si>
  <si>
    <t xml:space="preserve">       Network &amp; interconnection</t>
  </si>
  <si>
    <t xml:space="preserve">       General &amp; administrative</t>
  </si>
  <si>
    <t xml:space="preserve">       Cost Of Goods Sold</t>
  </si>
  <si>
    <t xml:space="preserve">       Bad Debt</t>
  </si>
  <si>
    <t xml:space="preserve">       Other operational revenues (expenses)</t>
  </si>
  <si>
    <t>Operating Expenses (Normalized)</t>
  </si>
  <si>
    <t>EBITDA (Normalized)</t>
  </si>
  <si>
    <t xml:space="preserve">       EBITDA Margin (Normalized)</t>
  </si>
  <si>
    <t>Depreciation &amp; Amortization</t>
  </si>
  <si>
    <t xml:space="preserve">       Depreciation</t>
  </si>
  <si>
    <t xml:space="preserve">       Amortization</t>
  </si>
  <si>
    <t>Net Financial Results</t>
  </si>
  <si>
    <t xml:space="preserve">       Financial expenses</t>
  </si>
  <si>
    <t xml:space="preserve">       Net exchange variance</t>
  </si>
  <si>
    <t xml:space="preserve">       Financial income</t>
  </si>
  <si>
    <t>Net Income</t>
  </si>
  <si>
    <t>Net Income (Normalized)</t>
  </si>
  <si>
    <t xml:space="preserve">     Capital reserves*</t>
  </si>
  <si>
    <t xml:space="preserve">     Income reserves *</t>
  </si>
  <si>
    <t>Financial Indicators</t>
  </si>
  <si>
    <t>Pro-forma</t>
  </si>
  <si>
    <t>P&amp;L Pro-Forma (Excluding IFRS 9, 15 and 16 effects)</t>
  </si>
  <si>
    <t>P&amp;L (Including IFRS 9, 15 and 16 effects)</t>
  </si>
  <si>
    <t>Balance Sheet (Including IFRS 9, 15 and 16 effects)</t>
  </si>
  <si>
    <t>Cash Flow (Including IFRS 9, 15 and 16 effects)</t>
  </si>
  <si>
    <t>2Q19</t>
  </si>
  <si>
    <t>1Q19</t>
  </si>
  <si>
    <t>3Q19</t>
  </si>
  <si>
    <t>4Q19</t>
  </si>
  <si>
    <t>Postpaid (ex-M2M)</t>
  </si>
  <si>
    <t>FTTH Customer Base ('000)</t>
  </si>
  <si>
    <t>FTTC Customer Base ('000)</t>
  </si>
  <si>
    <t>Postpaid ex-M2M</t>
  </si>
  <si>
    <t>M2M</t>
  </si>
  <si>
    <t>IFRS 9 and 15 / IFRS 9, 15 and 16</t>
  </si>
  <si>
    <t>Fixed Telephopny Customer Base ('000)</t>
  </si>
  <si>
    <t>CAPEX ex-licenses (R$Mln)</t>
  </si>
  <si>
    <t>EBIT (Normalized)</t>
  </si>
  <si>
    <t>Net Financial Results (Normalized)</t>
  </si>
  <si>
    <t>Income Before Taxes (Normalized)</t>
  </si>
  <si>
    <t>Reported Figures</t>
  </si>
  <si>
    <t xml:space="preserve">       EBIT Margin (Normalized)</t>
  </si>
  <si>
    <t xml:space="preserve">       Income Tax and Social Contribution (Normalized)</t>
  </si>
  <si>
    <t>Income Tax and Social Contribution</t>
  </si>
  <si>
    <t>Indebtedness</t>
  </si>
  <si>
    <t>Gross Debt</t>
  </si>
  <si>
    <t>Cash and Cash Equivalents</t>
  </si>
  <si>
    <t>Net Debt</t>
  </si>
  <si>
    <t>(+) Loans and financing CL</t>
  </si>
  <si>
    <t>(+) Derivative contracts CL</t>
  </si>
  <si>
    <t>(+) Leasing CL</t>
  </si>
  <si>
    <t>(+) Loans and financing NCL</t>
  </si>
  <si>
    <t>(+) Derivative contracts NCL</t>
  </si>
  <si>
    <t>(+) Leasing NCL</t>
  </si>
  <si>
    <t>(+) Anatel Debt</t>
  </si>
  <si>
    <t>(-) Derivative contracts CA</t>
  </si>
  <si>
    <t>(-) Leasing CA</t>
  </si>
  <si>
    <t>(-) Derivative contracts NCA</t>
  </si>
  <si>
    <t>(-) Leasing NCA</t>
  </si>
  <si>
    <t>(+) Cash and cash equivalents</t>
  </si>
  <si>
    <t>(+) Short-term investments</t>
  </si>
  <si>
    <t>IFRS 9, 15 &amp; 16</t>
  </si>
  <si>
    <t xml:space="preserve">      Fixed Services Gross Revenue</t>
  </si>
  <si>
    <t>Balance Sheet Pro-forma (Excluding IFRS 9, 15 and 16 effects)</t>
  </si>
  <si>
    <t>1Q20</t>
  </si>
  <si>
    <t>Others</t>
  </si>
  <si>
    <t>Adjusted Earnings Berfore Taxes</t>
  </si>
  <si>
    <t>D&amp;A</t>
  </si>
  <si>
    <t>Income from equity accounting</t>
  </si>
  <si>
    <t>Provision for legal and administrative proceedings</t>
  </si>
  <si>
    <t>Monetary adjustments to deposits, administrative and legal proceedings</t>
  </si>
  <si>
    <t>Interest, monetary and exchange variations of borrowings and other financial adjustments</t>
  </si>
  <si>
    <t>Lease interest payable</t>
  </si>
  <si>
    <t>Lease interest receivable</t>
  </si>
  <si>
    <t>Provision for doubtful debts</t>
  </si>
  <si>
    <t>Decrease (increase) in operating assets</t>
  </si>
  <si>
    <t>Initial Cash &amp; Cash Equivalents</t>
  </si>
  <si>
    <t>Trade accounts receivable</t>
  </si>
  <si>
    <t>Taxes and contributions recoverable</t>
  </si>
  <si>
    <t>Inventory</t>
  </si>
  <si>
    <t>Prepaid expenses</t>
  </si>
  <si>
    <t>Judicial deposit</t>
  </si>
  <si>
    <t>Other current assets</t>
  </si>
  <si>
    <t>Increase (decrease) in operating liabilities</t>
  </si>
  <si>
    <t>Payroll and related charges</t>
  </si>
  <si>
    <t>Suppliers</t>
  </si>
  <si>
    <t>Taxes, charges and contributions</t>
  </si>
  <si>
    <t>Authorizations payable</t>
  </si>
  <si>
    <t>Payments for legal and administrative proceedings</t>
  </si>
  <si>
    <t>Deferred revenues</t>
  </si>
  <si>
    <t>Other current liabilities</t>
  </si>
  <si>
    <t>Net Cash (used in) from operations</t>
  </si>
  <si>
    <t>Net cash used in investment activities</t>
  </si>
  <si>
    <t>New borrowing</t>
  </si>
  <si>
    <t>Repayment of borrowing</t>
  </si>
  <si>
    <t>Interest paid - borrowing and financings</t>
  </si>
  <si>
    <t>Payment of financial lease</t>
  </si>
  <si>
    <t>Interest paid - leases</t>
  </si>
  <si>
    <t>Dividends and interest on shareholder's equity paid</t>
  </si>
  <si>
    <t>Net cash used in financing activities</t>
  </si>
  <si>
    <t>Cash Flow</t>
  </si>
  <si>
    <t>Final Cash &amp; Cash Equivalents</t>
  </si>
  <si>
    <t>MOU</t>
  </si>
  <si>
    <t>2Q20</t>
  </si>
  <si>
    <t>Indicators</t>
  </si>
  <si>
    <t>Aditional Information</t>
  </si>
  <si>
    <t>EBITDA-AL (After Lease)* (Normalized)</t>
  </si>
  <si>
    <t>(*) EBITDA-AL treats all the leasing contracts classified as Financial Leases for accounting purposes as Operating Leases. Thus, all these agreements impact this indicator's Opex.</t>
  </si>
  <si>
    <t>3Q20</t>
  </si>
  <si>
    <t>3Q20 Results</t>
  </si>
  <si>
    <t>Homes Passed ('000)</t>
  </si>
  <si>
    <t>2015</t>
  </si>
  <si>
    <t>2016</t>
  </si>
  <si>
    <t>2017</t>
  </si>
  <si>
    <t>2018</t>
  </si>
  <si>
    <t>2019</t>
  </si>
  <si>
    <t>Brazilian Wireless Subscriber Base (million)*</t>
  </si>
  <si>
    <t>Estimated Total Penetration*</t>
  </si>
  <si>
    <t>Market Share*</t>
  </si>
  <si>
    <t>Note: due to the reverse incorporation of TIM Participações S.A. into TIM S.A. (former wholly owned subsidiary of TIM Participações S.A.) by the end of August 2020, 3Q20 and 9M20 results present TIM S.A.’s figures, in accordance with company’s financial statements (ITR).</t>
  </si>
  <si>
    <t>In order to provide an adequate comparison from an economic standpoint, 3Q19 and 9M19 data disclosed reflect the numbers reported under TIM Participações’ financial statements as of September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</si>
</sst>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4" formatCode="_-&quot;R$&quot;\ * #,##0.00_-;\-&quot;R$&quot;\ * #,##0.00_-;_-&quot;R$&quot;\ * &quot;-&quot;??_-;_-@_-"/>
    <numFmt numFmtId="43" formatCode="_-* #,##0.00_-;\-* #,##0.00_-;_-* &quot;-&quot;??_-;_-@_-"/>
    <numFmt numFmtId="164" formatCode="&quot;$&quot;#,##0.00_);[Red]\(&quot;$&quot;#,##0.00\)"/>
    <numFmt numFmtId="165" formatCode="_(&quot;$&quot;* #,##0_);_(&quot;$&quot;* \(#,##0\);_(&quot;$&quot;* &quot;-&quot;_);_(@_)"/>
    <numFmt numFmtId="166" formatCode="_(* #,##0_);_(* \(#,##0\);_(* &quot;-&quot;_);_(@_)"/>
    <numFmt numFmtId="167" formatCode="_(* #,##0.00_);_(* \(#,##0.00\);_(* &quot;-&quot;??_);_(@_)"/>
    <numFmt numFmtId="168" formatCode="0.0%"/>
    <numFmt numFmtId="169" formatCode="#,##0.0_);\(#,##0.0\)"/>
    <numFmt numFmtId="170" formatCode="_(* #,##0_);_(* \(#,##0\);_(* &quot;-&quot;??_);_(@_)"/>
    <numFmt numFmtId="171" formatCode="0.00000000"/>
    <numFmt numFmtId="172" formatCode="mmmddyyyy"/>
    <numFmt numFmtId="173" formatCode="General_)"/>
    <numFmt numFmtId="174" formatCode="#,###"/>
    <numFmt numFmtId="175" formatCode="0.00_)"/>
    <numFmt numFmtId="176" formatCode="0.000000000"/>
    <numFmt numFmtId="177" formatCode="#,##0_%_);\(#,##0\)_%;#,##0_%_);@_%_)"/>
    <numFmt numFmtId="178" formatCode="#,##0.00_%_);\(#,##0.00\)_%;#,##0.00_%_);@_%_)"/>
    <numFmt numFmtId="179" formatCode="&quot;$&quot;#,##0.00_%_);\(&quot;$&quot;#,##0.00\)_%;&quot;$&quot;#,##0.00_%_);@_%_)"/>
    <numFmt numFmtId="180" formatCode="0_%_);\(0\)_%;0_%_);@_%_)"/>
    <numFmt numFmtId="181" formatCode="0.0\x_)_);&quot;NM&quot;_x_)_);0.0\x_)_);@_%_)"/>
    <numFmt numFmtId="182" formatCode="m/d/yy_%_)"/>
    <numFmt numFmtId="183" formatCode="0.0\%_);\(0.0\%\);0.0\%_);@_%_)"/>
    <numFmt numFmtId="184" formatCode="&quot;$&quot;#,##0_%_);\(&quot;$&quot;#,##0\)_%;&quot;$&quot;#,##0_%_);@_%_)"/>
    <numFmt numFmtId="185" formatCode="\£\ #,##0_);[Red]\(\£\ #,##0\)"/>
    <numFmt numFmtId="186" formatCode="\¥\ #,##0_);[Red]\(\¥\ #,##0\)"/>
    <numFmt numFmtId="187" formatCode="\•\ \ @"/>
    <numFmt numFmtId="188" formatCode="\ \ _•\–\ \ \ \ @"/>
    <numFmt numFmtId="189" formatCode="_ &quot;S/&quot;* #,##0_ ;_ &quot;S/&quot;* \-#,##0_ ;_ &quot;S/&quot;* &quot;-&quot;_ ;_ @_ "/>
    <numFmt numFmtId="190" formatCode="_ * #,##0_ ;_ * \-#,##0_ ;_ * &quot;-&quot;_ ;_ @_ "/>
    <numFmt numFmtId="191" formatCode="_ &quot;S/&quot;* #,##0.00_ ;_ &quot;S/&quot;* \-#,##0.00_ ;_ &quot;S/&quot;* &quot;-&quot;??_ ;_ @_ "/>
    <numFmt numFmtId="192" formatCode="_ * #,##0.00_ ;_ * \-#,##0.00_ ;_ * &quot;-&quot;??_ ;_ @_ "/>
    <numFmt numFmtId="193" formatCode="#,##0;\(#,##0\)"/>
    <numFmt numFmtId="194" formatCode="&quot;£&quot;#,##0.00;[Red]\-&quot;£&quot;#,##0.00"/>
    <numFmt numFmtId="195" formatCode="&quot;£&quot;#,##0.00;\-&quot;£&quot;#,##0.00"/>
    <numFmt numFmtId="196" formatCode="#,##0.0\ ;\(#,##0.0\)"/>
    <numFmt numFmtId="197" formatCode="_-* #,##0.0_-;\-* #,##0.0_-;_-* &quot;-&quot;_-;_-@_-"/>
    <numFmt numFmtId="198" formatCode="#,##0;[Red]\(#,##0\);\-"/>
    <numFmt numFmtId="199" formatCode="#,##0.0\ \ ;\(#,##0.0\)\ "/>
    <numFmt numFmtId="200" formatCode="_-[$€-2]\ * #,##0.00_-;\-[$€-2]\ * #,##0.00_-;_-[$€-2]\ * &quot;-&quot;??_-"/>
    <numFmt numFmtId="201" formatCode="#,##0\ &quot;F&quot;\ &quot;H.T.&quot;"/>
    <numFmt numFmtId="202" formatCode="d\-mmmm\-yyyy"/>
    <numFmt numFmtId="203" formatCode="_-* #,##0.00\ &quot;BF&quot;_-;\-* #,##0.00\ &quot;BF&quot;_-;_-* &quot;-&quot;??\ &quot;BF&quot;_-;_-@_-"/>
    <numFmt numFmtId="204" formatCode="#,##0.00\ &quot;F&quot;;[Red]\-#,##0.00\ &quot;F&quot;"/>
    <numFmt numFmtId="205" formatCode="\$#,##0_);\(\$#,##0\)"/>
    <numFmt numFmtId="206" formatCode="#,##0.0;\(#,##0.0\)"/>
    <numFmt numFmtId="207" formatCode="&quot;$&quot;#,##0.00;\-&quot;$&quot;#,##0.00"/>
    <numFmt numFmtId="208" formatCode="0_ ;\-0\ "/>
    <numFmt numFmtId="209" formatCode="_-* #,##0.0000_-;\-* #,##0.0000_-;_-* &quot;-&quot;??_-;_-@_-"/>
    <numFmt numFmtId="210" formatCode="\ 0.000%\ ;\ \(0.000%\)\ "/>
    <numFmt numFmtId="211" formatCode="\(0\)"/>
    <numFmt numFmtId="212" formatCode="_-* #,##0.000_-;\-* #,##0.000_-;_-* &quot;-&quot;???_-;_-@_-"/>
    <numFmt numFmtId="213" formatCode="#,##0.0\ ;\(#,##0.0\);\ \-"/>
    <numFmt numFmtId="214" formatCode="_(&quot;R$ &quot;* #,##0.00_);_(&quot;R$ &quot;* \(#,##0.00\);_(&quot;R$ &quot;* &quot;-&quot;??_);_(@_)"/>
    <numFmt numFmtId="215" formatCode="#,##0.0"/>
    <numFmt numFmtId="216" formatCode="\$#,##0.00_);\(\$#,##0.00\)"/>
    <numFmt numFmtId="217" formatCode="_(* #,##0.0_);_(* \(#,##0.0\);_(* &quot;-&quot;??_);_(@_)"/>
    <numFmt numFmtId="218" formatCode="#,##0.0;\-#,##0.0"/>
    <numFmt numFmtId="219" formatCode="_-* #,##0_-;\-* #,##0_-;_-* &quot;-&quot;??_-;_-@_-"/>
  </numFmts>
  <fonts count="128">
    <font>
      <sz val="10"/>
      <name val="Arial"/>
    </font>
    <font>
      <sz val="10"/>
      <name val="Arial"/>
      <family val="2"/>
    </font>
    <font>
      <u/>
      <sz val="10"/>
      <color indexed="12"/>
      <name val="Arial"/>
      <family val="2"/>
    </font>
    <font>
      <sz val="8"/>
      <name val="Arial"/>
      <family val="2"/>
    </font>
    <font>
      <sz val="10"/>
      <name val="Arial"/>
      <family val="2"/>
    </font>
    <font>
      <b/>
      <sz val="10"/>
      <name val="Arial"/>
      <family val="2"/>
    </font>
    <font>
      <b/>
      <sz val="10"/>
      <color indexed="9"/>
      <name val="Arial"/>
      <family val="2"/>
    </font>
    <font>
      <b/>
      <sz val="12"/>
      <name val="Arial"/>
      <family val="2"/>
    </font>
    <font>
      <sz val="12"/>
      <name val="Helv"/>
    </font>
    <font>
      <sz val="10"/>
      <name val="Courier"/>
      <family val="3"/>
    </font>
    <font>
      <sz val="12"/>
      <name val="Times New Roman"/>
      <family val="1"/>
    </font>
    <font>
      <u/>
      <sz val="10"/>
      <color indexed="36"/>
      <name val="Arial"/>
      <family val="2"/>
    </font>
    <font>
      <sz val="10"/>
      <color indexed="8"/>
      <name val="MS Sans Serif"/>
      <family val="2"/>
    </font>
    <font>
      <sz val="8"/>
      <color indexed="12"/>
      <name val="Helv"/>
    </font>
    <font>
      <sz val="10"/>
      <name val="Geneva"/>
      <family val="2"/>
    </font>
    <font>
      <b/>
      <sz val="12"/>
      <name val="Times New Roman"/>
      <family val="1"/>
    </font>
    <font>
      <sz val="8"/>
      <name val="Palatino"/>
      <family val="1"/>
    </font>
    <font>
      <sz val="10"/>
      <name val="BERNHARD"/>
    </font>
    <font>
      <sz val="10"/>
      <name val="Helv"/>
    </font>
    <font>
      <sz val="1"/>
      <color indexed="8"/>
      <name val="Courier"/>
      <family val="3"/>
    </font>
    <font>
      <b/>
      <sz val="1"/>
      <color indexed="8"/>
      <name val="Courier"/>
      <family val="3"/>
    </font>
    <font>
      <sz val="7"/>
      <name val="Palatino"/>
      <family val="1"/>
    </font>
    <font>
      <sz val="6"/>
      <color indexed="16"/>
      <name val="Palatino"/>
      <family val="1"/>
    </font>
    <font>
      <sz val="18"/>
      <name val="Helvetica-Black"/>
    </font>
    <font>
      <i/>
      <sz val="14"/>
      <name val="Palatino"/>
      <family val="1"/>
    </font>
    <font>
      <sz val="9"/>
      <color indexed="12"/>
      <name val="Helv"/>
    </font>
    <font>
      <sz val="8"/>
      <color indexed="8"/>
      <name val="Helv"/>
    </font>
    <font>
      <sz val="10"/>
      <name val="MS Sans Serif"/>
      <family val="2"/>
    </font>
    <font>
      <sz val="10"/>
      <color indexed="20"/>
      <name val="Times New Roman"/>
      <family val="1"/>
    </font>
    <font>
      <sz val="7"/>
      <name val="Small Fonts"/>
      <family val="2"/>
    </font>
    <font>
      <sz val="10"/>
      <name val="Times New Roman"/>
      <family val="1"/>
    </font>
    <font>
      <sz val="10"/>
      <color indexed="16"/>
      <name val="Helvetica-Black"/>
    </font>
    <font>
      <sz val="10"/>
      <color indexed="10"/>
      <name val="MS Sans Serif"/>
      <family val="2"/>
    </font>
    <font>
      <sz val="8"/>
      <name val="Helv"/>
    </font>
    <font>
      <b/>
      <sz val="9"/>
      <name val="Palatino"/>
      <family val="1"/>
    </font>
    <font>
      <sz val="9"/>
      <color indexed="21"/>
      <name val="Helvetica-Black"/>
    </font>
    <font>
      <sz val="9"/>
      <name val="Helvetica-Black"/>
    </font>
    <font>
      <i/>
      <sz val="9"/>
      <name val="Helvetica"/>
      <family val="2"/>
    </font>
    <font>
      <i/>
      <sz val="9"/>
      <name val="Helv"/>
      <family val="2"/>
    </font>
    <font>
      <sz val="10"/>
      <name val="Comic Sans MS"/>
      <family val="4"/>
    </font>
    <font>
      <sz val="8"/>
      <name val="Times New Roman"/>
      <family val="1"/>
    </font>
    <font>
      <sz val="11"/>
      <color indexed="48"/>
      <name val="Arial"/>
      <family val="2"/>
    </font>
    <font>
      <sz val="10"/>
      <name val="Helvetica"/>
      <family val="2"/>
    </font>
    <font>
      <b/>
      <i/>
      <sz val="12"/>
      <name val="Times New Roman"/>
      <family val="1"/>
    </font>
    <font>
      <b/>
      <sz val="18"/>
      <name val="Arial"/>
      <family val="2"/>
    </font>
    <font>
      <sz val="8"/>
      <name val="Times"/>
      <family val="1"/>
    </font>
    <font>
      <sz val="10"/>
      <color indexed="39"/>
      <name val="Helvetica"/>
      <family val="2"/>
    </font>
    <font>
      <i/>
      <sz val="9"/>
      <color indexed="8"/>
      <name val="Helvetica"/>
      <family val="2"/>
    </font>
    <font>
      <b/>
      <sz val="8"/>
      <color indexed="14"/>
      <name val="Arial"/>
      <family val="2"/>
    </font>
    <font>
      <sz val="11"/>
      <color indexed="12"/>
      <name val="Book Antiqua"/>
      <family val="1"/>
    </font>
    <font>
      <sz val="8"/>
      <color indexed="18"/>
      <name val="Comic Sans MS"/>
      <family val="4"/>
    </font>
    <font>
      <sz val="8"/>
      <color indexed="62"/>
      <name val="Arial"/>
      <family val="2"/>
    </font>
    <font>
      <b/>
      <sz val="12"/>
      <name val="Helv"/>
    </font>
    <font>
      <i/>
      <sz val="8"/>
      <color indexed="18"/>
      <name val="Arial"/>
      <family val="2"/>
    </font>
    <font>
      <sz val="8"/>
      <color indexed="56"/>
      <name val="Helvetica"/>
      <family val="2"/>
    </font>
    <font>
      <sz val="8"/>
      <color indexed="39"/>
      <name val="Helvetica"/>
      <family val="2"/>
    </font>
    <font>
      <sz val="9"/>
      <color indexed="12"/>
      <name val="Times New Roman"/>
      <family val="1"/>
    </font>
    <font>
      <sz val="11"/>
      <name val="Arial"/>
      <family val="2"/>
    </font>
    <font>
      <sz val="10"/>
      <name val="Univers"/>
      <family val="2"/>
    </font>
    <font>
      <i/>
      <sz val="10"/>
      <color indexed="20"/>
      <name val="Arial"/>
      <family val="2"/>
    </font>
    <font>
      <sz val="8"/>
      <name val="Helvetica"/>
      <family val="2"/>
    </font>
    <font>
      <sz val="8"/>
      <name val="Tahoma"/>
      <family val="2"/>
    </font>
    <font>
      <sz val="8"/>
      <color indexed="32"/>
      <name val="Comic Sans MS"/>
      <family val="4"/>
    </font>
    <font>
      <sz val="10"/>
      <color indexed="8"/>
      <name val="Helvetica"/>
      <family val="2"/>
    </font>
    <font>
      <sz val="8"/>
      <color indexed="18"/>
      <name val="Arial"/>
      <family val="2"/>
    </font>
    <font>
      <sz val="10"/>
      <color indexed="24"/>
      <name val="Arial"/>
      <family val="2"/>
    </font>
    <font>
      <b/>
      <sz val="12"/>
      <color indexed="8"/>
      <name val="Arial"/>
      <family val="2"/>
    </font>
    <font>
      <b/>
      <i/>
      <sz val="12"/>
      <color indexed="8"/>
      <name val="Arial"/>
      <family val="2"/>
    </font>
    <font>
      <sz val="12"/>
      <color indexed="8"/>
      <name val="Arial"/>
      <family val="2"/>
    </font>
    <font>
      <b/>
      <sz val="10"/>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9"/>
      <color indexed="20"/>
      <name val="Arial"/>
      <family val="2"/>
    </font>
    <font>
      <b/>
      <sz val="9"/>
      <name val="Arial"/>
      <family val="2"/>
    </font>
    <font>
      <sz val="8"/>
      <color indexed="20"/>
      <name val="Arial"/>
      <family val="2"/>
    </font>
    <font>
      <b/>
      <sz val="8"/>
      <color indexed="20"/>
      <name val="Arial"/>
      <family val="2"/>
    </font>
    <font>
      <sz val="9"/>
      <color indexed="18"/>
      <name val="Wingdings"/>
      <charset val="2"/>
    </font>
    <font>
      <sz val="9"/>
      <color indexed="8"/>
      <name val="Arial"/>
      <family val="2"/>
    </font>
    <font>
      <sz val="10"/>
      <color indexed="9"/>
      <name val="Arial"/>
      <family val="2"/>
    </font>
    <font>
      <i/>
      <sz val="9"/>
      <name val="Eras Lt BT"/>
      <family val="2"/>
    </font>
    <font>
      <i/>
      <sz val="8"/>
      <name val="Eras Lt BT"/>
      <family val="2"/>
    </font>
    <font>
      <i/>
      <sz val="7"/>
      <name val="Eras Lt BT"/>
      <family val="2"/>
    </font>
    <font>
      <i/>
      <sz val="6"/>
      <name val="Eras Lt BT"/>
      <family val="2"/>
    </font>
    <font>
      <sz val="10"/>
      <name val="Eras Md BT"/>
      <family val="2"/>
    </font>
    <font>
      <sz val="8"/>
      <name val="Eras Lt BT"/>
      <family val="2"/>
    </font>
    <font>
      <sz val="12"/>
      <color indexed="62"/>
      <name val="Eras Lt BT"/>
      <family val="2"/>
    </font>
    <font>
      <sz val="12"/>
      <name val="Eras Md BT"/>
      <family val="2"/>
    </font>
    <font>
      <sz val="8"/>
      <name val="Eras Md BT"/>
      <family val="2"/>
    </font>
    <font>
      <i/>
      <sz val="12"/>
      <name val="Eras Md BT"/>
      <family val="2"/>
    </font>
    <font>
      <sz val="14"/>
      <name val="Eras Bd BT"/>
      <family val="2"/>
    </font>
    <font>
      <sz val="9"/>
      <name val="Eras Md BT"/>
      <family val="2"/>
    </font>
    <font>
      <b/>
      <sz val="11"/>
      <name val="Eras Md BT"/>
      <family val="2"/>
    </font>
    <font>
      <i/>
      <sz val="10"/>
      <name val="Eras Md BT"/>
      <family val="2"/>
    </font>
    <font>
      <b/>
      <sz val="12"/>
      <name val="Eras Md BT"/>
      <family val="2"/>
    </font>
    <font>
      <sz val="9"/>
      <name val="Eras Lt BT"/>
      <family val="2"/>
    </font>
    <font>
      <sz val="12"/>
      <name val="Eras Lt BT"/>
      <family val="2"/>
    </font>
    <font>
      <b/>
      <sz val="10"/>
      <name val="Eras Lt BT"/>
      <family val="2"/>
    </font>
    <font>
      <sz val="12"/>
      <name val="Symbol"/>
      <family val="1"/>
      <charset val="2"/>
    </font>
    <font>
      <b/>
      <sz val="12"/>
      <name val="Eras Lt BT"/>
      <family val="2"/>
    </font>
    <font>
      <b/>
      <sz val="14"/>
      <color indexed="63"/>
      <name val="Eras Md BT"/>
      <family val="2"/>
    </font>
    <font>
      <sz val="10"/>
      <name val="Eras Lt BT"/>
      <family val="2"/>
    </font>
    <font>
      <sz val="6"/>
      <color indexed="9"/>
      <name val="Small Fonts"/>
      <family val="2"/>
    </font>
    <font>
      <sz val="10"/>
      <color indexed="52"/>
      <name val="Arial"/>
      <family val="2"/>
    </font>
    <font>
      <sz val="8"/>
      <color indexed="32"/>
      <name val="Arial"/>
      <family val="2"/>
    </font>
    <font>
      <b/>
      <i/>
      <sz val="14"/>
      <name val="Helv"/>
      <family val="2"/>
    </font>
    <font>
      <b/>
      <sz val="8"/>
      <color indexed="18"/>
      <name val="Arial"/>
      <family val="2"/>
    </font>
    <font>
      <i/>
      <sz val="10"/>
      <name val="Times New Roman"/>
      <family val="1"/>
    </font>
    <font>
      <sz val="8"/>
      <color indexed="36"/>
      <name val="Comic Sans MS"/>
      <family val="4"/>
    </font>
    <font>
      <b/>
      <sz val="7"/>
      <color indexed="12"/>
      <name val="Arial"/>
      <family val="2"/>
    </font>
    <font>
      <sz val="10"/>
      <name val="Arial Narrow"/>
      <family val="2"/>
    </font>
    <font>
      <sz val="10"/>
      <color indexed="18"/>
      <name val="Arial"/>
      <family val="2"/>
    </font>
    <font>
      <sz val="11"/>
      <color theme="1"/>
      <name val="Calibri"/>
      <family val="2"/>
      <scheme val="minor"/>
    </font>
    <font>
      <sz val="8"/>
      <color theme="1"/>
      <name val="Calibri"/>
      <family val="2"/>
      <scheme val="minor"/>
    </font>
    <font>
      <sz val="10"/>
      <color rgb="FF595959"/>
      <name val="Arial"/>
      <family val="2"/>
    </font>
    <font>
      <b/>
      <sz val="10"/>
      <color rgb="FF595959"/>
      <name val="Arial"/>
      <family val="2"/>
    </font>
    <font>
      <b/>
      <sz val="11"/>
      <color rgb="FF595959"/>
      <name val="Arial"/>
      <family val="2"/>
    </font>
    <font>
      <sz val="8"/>
      <color rgb="FF595959"/>
      <name val="Arial"/>
      <family val="2"/>
    </font>
    <font>
      <sz val="10"/>
      <color rgb="FFFF0000"/>
      <name val="Arial"/>
      <family val="2"/>
    </font>
    <font>
      <b/>
      <sz val="10"/>
      <color theme="0"/>
      <name val="Arial"/>
      <family val="2"/>
    </font>
    <font>
      <u/>
      <sz val="10"/>
      <color rgb="FFFF0000"/>
      <name val="Arial"/>
      <family val="2"/>
    </font>
    <font>
      <sz val="14"/>
      <color rgb="FF003A7D"/>
      <name val="Arial"/>
      <family val="2"/>
    </font>
    <font>
      <sz val="24"/>
      <color rgb="FF003A7D"/>
      <name val="Arial"/>
      <family val="2"/>
    </font>
    <font>
      <b/>
      <u/>
      <sz val="10"/>
      <color rgb="FF595959"/>
      <name val="Arial"/>
      <family val="2"/>
    </font>
    <font>
      <sz val="10"/>
      <color rgb="FFE6E6E6"/>
      <name val="Arial"/>
      <family val="2"/>
    </font>
    <font>
      <b/>
      <sz val="20"/>
      <color rgb="FF004691"/>
      <name val="TIM Sans"/>
    </font>
    <font>
      <b/>
      <sz val="10"/>
      <color rgb="FFEB0028"/>
      <name val="Arial"/>
      <family val="2"/>
    </font>
  </fonts>
  <fills count="52">
    <fill>
      <patternFill patternType="none"/>
    </fill>
    <fill>
      <patternFill patternType="gray125"/>
    </fill>
    <fill>
      <patternFill patternType="solid">
        <fgColor indexed="54"/>
        <bgColor indexed="64"/>
      </patternFill>
    </fill>
    <fill>
      <patternFill patternType="solid">
        <fgColor indexed="13"/>
        <bgColor indexed="64"/>
      </patternFill>
    </fill>
    <fill>
      <patternFill patternType="solid">
        <fgColor indexed="22"/>
      </patternFill>
    </fill>
    <fill>
      <patternFill patternType="solid">
        <fgColor indexed="22"/>
        <bgColor indexed="64"/>
      </patternFill>
    </fill>
    <fill>
      <patternFill patternType="solid">
        <fgColor indexed="9"/>
        <bgColor indexed="64"/>
      </patternFill>
    </fill>
    <fill>
      <patternFill patternType="gray0625"/>
    </fill>
    <fill>
      <patternFill patternType="gray125">
        <fgColor indexed="8"/>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indexed="14"/>
        <bgColor indexed="64"/>
      </patternFill>
    </fill>
    <fill>
      <patternFill patternType="solid">
        <fgColor indexed="11"/>
        <bgColor indexed="64"/>
      </patternFill>
    </fill>
    <fill>
      <patternFill patternType="solid">
        <fgColor indexed="15"/>
        <bgColor indexed="64"/>
      </patternFill>
    </fill>
    <fill>
      <patternFill patternType="solid">
        <fgColor indexed="16"/>
        <bgColor indexed="64"/>
      </patternFill>
    </fill>
    <fill>
      <patternFill patternType="solid">
        <fgColor indexed="8"/>
        <bgColor indexed="64"/>
      </patternFill>
    </fill>
    <fill>
      <patternFill patternType="solid">
        <fgColor indexed="52"/>
        <bgColor indexed="64"/>
      </patternFill>
    </fill>
    <fill>
      <patternFill patternType="solid">
        <fgColor indexed="17"/>
        <bgColor indexed="64"/>
      </patternFill>
    </fill>
    <fill>
      <patternFill patternType="solid">
        <fgColor indexed="49"/>
        <bgColor indexed="64"/>
      </patternFill>
    </fill>
    <fill>
      <patternFill patternType="solid">
        <fgColor indexed="9"/>
        <bgColor indexed="47"/>
      </patternFill>
    </fill>
    <fill>
      <patternFill patternType="solid">
        <fgColor indexed="14"/>
        <bgColor indexed="47"/>
      </patternFill>
    </fill>
    <fill>
      <patternFill patternType="solid">
        <fgColor indexed="45"/>
        <bgColor indexed="47"/>
      </patternFill>
    </fill>
    <fill>
      <patternFill patternType="solid">
        <fgColor indexed="47"/>
        <bgColor indexed="47"/>
      </patternFill>
    </fill>
    <fill>
      <patternFill patternType="solid">
        <fgColor indexed="47"/>
        <bgColor indexed="26"/>
      </patternFill>
    </fill>
    <fill>
      <patternFill patternType="solid">
        <fgColor indexed="43"/>
        <bgColor indexed="26"/>
      </patternFill>
    </fill>
    <fill>
      <patternFill patternType="solid">
        <fgColor indexed="51"/>
        <bgColor indexed="47"/>
      </patternFill>
    </fill>
    <fill>
      <patternFill patternType="solid">
        <fgColor indexed="13"/>
        <bgColor indexed="26"/>
      </patternFill>
    </fill>
    <fill>
      <patternFill patternType="solid">
        <fgColor indexed="9"/>
        <bgColor indexed="26"/>
      </patternFill>
    </fill>
    <fill>
      <patternFill patternType="solid">
        <fgColor indexed="65"/>
        <bgColor indexed="47"/>
      </patternFill>
    </fill>
    <fill>
      <patternFill patternType="solid">
        <fgColor indexed="12"/>
        <bgColor indexed="64"/>
      </patternFill>
    </fill>
    <fill>
      <patternFill patternType="solid">
        <fgColor indexed="62"/>
        <bgColor indexed="64"/>
      </patternFill>
    </fill>
    <fill>
      <patternFill patternType="solid">
        <fgColor indexed="26"/>
        <bgColor indexed="13"/>
      </patternFill>
    </fill>
    <fill>
      <patternFill patternType="solid">
        <fgColor indexed="43"/>
        <bgColor indexed="13"/>
      </patternFill>
    </fill>
    <fill>
      <patternFill patternType="solid">
        <fgColor theme="0"/>
        <bgColor indexed="64"/>
      </patternFill>
    </fill>
    <fill>
      <patternFill patternType="solid">
        <fgColor theme="0" tint="-0.14999847407452621"/>
        <bgColor indexed="64"/>
      </patternFill>
    </fill>
    <fill>
      <patternFill patternType="solid">
        <fgColor rgb="FFD9D9D9"/>
        <bgColor rgb="FF000000"/>
      </patternFill>
    </fill>
    <fill>
      <patternFill patternType="solid">
        <fgColor rgb="FFFFFF00"/>
        <bgColor indexed="64"/>
      </patternFill>
    </fill>
    <fill>
      <patternFill patternType="solid">
        <fgColor theme="3" tint="-0.499984740745262"/>
        <bgColor indexed="64"/>
      </patternFill>
    </fill>
    <fill>
      <patternFill patternType="solid">
        <fgColor rgb="FFE6E6E6"/>
        <bgColor indexed="64"/>
      </patternFill>
    </fill>
  </fills>
  <borders count="63">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right/>
      <top/>
      <bottom style="thin">
        <color indexed="64"/>
      </bottom>
      <diagonal/>
    </border>
    <border>
      <left/>
      <right/>
      <top/>
      <bottom style="thin">
        <color indexed="44"/>
      </bottom>
      <diagonal/>
    </border>
    <border>
      <left style="thin">
        <color indexed="64"/>
      </left>
      <right/>
      <top style="hair">
        <color indexed="64"/>
      </top>
      <bottom style="hair">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diagonal/>
    </border>
    <border>
      <left style="dashed">
        <color indexed="64"/>
      </left>
      <right style="dashed">
        <color indexed="64"/>
      </right>
      <top/>
      <bottom style="dashed">
        <color indexed="64"/>
      </bottom>
      <diagonal/>
    </border>
    <border>
      <left style="dashed">
        <color indexed="64"/>
      </left>
      <right style="dashed">
        <color indexed="64"/>
      </right>
      <top/>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style="dashed">
        <color indexed="63"/>
      </left>
      <right style="dashed">
        <color indexed="63"/>
      </right>
      <top style="dashed">
        <color indexed="63"/>
      </top>
      <bottom style="dashed">
        <color indexed="63"/>
      </bottom>
      <diagonal/>
    </border>
    <border>
      <left/>
      <right/>
      <top/>
      <bottom style="thin">
        <color indexed="8"/>
      </bottom>
      <diagonal/>
    </border>
    <border>
      <left style="thin">
        <color indexed="64"/>
      </left>
      <right/>
      <top style="thin">
        <color indexed="64"/>
      </top>
      <bottom/>
      <diagonal/>
    </border>
    <border>
      <left/>
      <right style="thin">
        <color indexed="8"/>
      </right>
      <top style="thin">
        <color indexed="8"/>
      </top>
      <bottom/>
      <diagonal/>
    </border>
    <border>
      <left style="hair">
        <color indexed="56"/>
      </left>
      <right style="hair">
        <color indexed="56"/>
      </right>
      <top style="hair">
        <color indexed="56"/>
      </top>
      <bottom style="hair">
        <color indexed="56"/>
      </bottom>
      <diagonal/>
    </border>
    <border>
      <left style="hair">
        <color indexed="32"/>
      </left>
      <right style="hair">
        <color indexed="32"/>
      </right>
      <top style="hair">
        <color indexed="32"/>
      </top>
      <bottom style="hair">
        <color indexed="32"/>
      </bottom>
      <diagonal/>
    </border>
    <border>
      <left/>
      <right/>
      <top style="thin">
        <color indexed="64"/>
      </top>
      <bottom style="thick">
        <color indexed="64"/>
      </bottom>
      <diagonal/>
    </border>
    <border>
      <left/>
      <right/>
      <top/>
      <bottom style="dotted">
        <color indexed="64"/>
      </bottom>
      <diagonal/>
    </border>
    <border>
      <left style="thin">
        <color indexed="8"/>
      </left>
      <right style="thin">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hair">
        <color indexed="18"/>
      </left>
      <right style="hair">
        <color indexed="18"/>
      </right>
      <top style="hair">
        <color indexed="18"/>
      </top>
      <bottom style="hair">
        <color indexed="18"/>
      </bottom>
      <diagonal/>
    </border>
    <border>
      <left style="thin">
        <color indexed="64"/>
      </left>
      <right/>
      <top/>
      <bottom/>
      <diagonal/>
    </border>
    <border>
      <left/>
      <right/>
      <top style="dotted">
        <color indexed="64"/>
      </top>
      <bottom style="dotted">
        <color indexed="64"/>
      </bottom>
      <diagonal/>
    </border>
    <border>
      <left style="hair">
        <color indexed="58"/>
      </left>
      <right style="thin">
        <color indexed="58"/>
      </right>
      <top style="hair">
        <color indexed="58"/>
      </top>
      <bottom style="hair">
        <color indexed="58"/>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51"/>
      </left>
      <right style="thin">
        <color indexed="51"/>
      </right>
      <top/>
      <bottom/>
      <diagonal/>
    </border>
    <border>
      <left style="hair">
        <color indexed="62"/>
      </left>
      <right style="hair">
        <color indexed="62"/>
      </right>
      <top style="hair">
        <color indexed="62"/>
      </top>
      <bottom style="hair">
        <color indexed="62"/>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22"/>
      </left>
      <right style="medium">
        <color indexed="8"/>
      </right>
      <top/>
      <bottom/>
      <diagonal/>
    </border>
    <border>
      <left/>
      <right style="thin">
        <color indexed="64"/>
      </right>
      <top/>
      <bottom/>
      <diagonal/>
    </border>
    <border>
      <left style="thin">
        <color indexed="22"/>
      </left>
      <right style="thin">
        <color indexed="64"/>
      </right>
      <top/>
      <bottom/>
      <diagonal/>
    </border>
    <border>
      <left style="thin">
        <color indexed="64"/>
      </left>
      <right style="thin">
        <color indexed="64"/>
      </right>
      <top style="thin">
        <color indexed="64"/>
      </top>
      <bottom/>
      <diagonal/>
    </border>
    <border>
      <left style="medium">
        <color indexed="22"/>
      </left>
      <right style="medium">
        <color indexed="8"/>
      </right>
      <top/>
      <bottom style="medium">
        <color indexed="8"/>
      </bottom>
      <diagonal/>
    </border>
    <border>
      <left/>
      <right style="thin">
        <color indexed="64"/>
      </right>
      <top/>
      <bottom style="thin">
        <color indexed="64"/>
      </bottom>
      <diagonal/>
    </border>
    <border>
      <left style="thin">
        <color indexed="22"/>
      </left>
      <right style="thin">
        <color indexed="8"/>
      </right>
      <top/>
      <bottom style="thin">
        <color indexed="8"/>
      </bottom>
      <diagonal/>
    </border>
    <border>
      <left style="thin">
        <color indexed="22"/>
      </left>
      <right style="thin">
        <color indexed="64"/>
      </right>
      <top/>
      <bottom style="thin">
        <color indexed="64"/>
      </bottom>
      <diagonal/>
    </border>
    <border>
      <left style="medium">
        <color indexed="64"/>
      </left>
      <right style="medium">
        <color indexed="64"/>
      </right>
      <top/>
      <bottom/>
      <diagonal/>
    </border>
    <border>
      <left style="medium">
        <color indexed="22"/>
      </left>
      <right style="hair">
        <color indexed="14"/>
      </right>
      <top/>
      <bottom style="medium">
        <color indexed="8"/>
      </bottom>
      <diagonal/>
    </border>
    <border>
      <left/>
      <right style="thin">
        <color indexed="64"/>
      </right>
      <top style="thin">
        <color indexed="64"/>
      </top>
      <bottom/>
      <diagonal/>
    </border>
    <border>
      <left style="thin">
        <color indexed="22"/>
      </left>
      <right style="thin">
        <color indexed="63"/>
      </right>
      <top style="thin">
        <color indexed="22"/>
      </top>
      <bottom style="thin">
        <color indexed="63"/>
      </bottom>
      <diagonal/>
    </border>
    <border>
      <left style="thin">
        <color indexed="22"/>
      </left>
      <right style="medium">
        <color indexed="63"/>
      </right>
      <top style="thin">
        <color indexed="22"/>
      </top>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style="hair">
        <color indexed="17"/>
      </left>
      <right style="hair">
        <color indexed="17"/>
      </right>
      <top style="hair">
        <color indexed="17"/>
      </top>
      <bottom style="hair">
        <color indexed="17"/>
      </bottom>
      <diagonal/>
    </border>
    <border>
      <left style="thin">
        <color indexed="8"/>
      </left>
      <right/>
      <top/>
      <bottom style="thin">
        <color indexed="8"/>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thick">
        <color theme="0"/>
      </left>
      <right style="thick">
        <color theme="0"/>
      </right>
      <top/>
      <bottom/>
      <diagonal/>
    </border>
    <border>
      <left/>
      <right style="thick">
        <color theme="0"/>
      </right>
      <top/>
      <bottom/>
      <diagonal/>
    </border>
    <border>
      <left style="thick">
        <color theme="0"/>
      </left>
      <right/>
      <top/>
      <bottom/>
      <diagonal/>
    </border>
    <border>
      <left style="dashed">
        <color indexed="64"/>
      </left>
      <right/>
      <top/>
      <bottom/>
      <diagonal/>
    </border>
    <border>
      <left style="dashed">
        <color indexed="64"/>
      </left>
      <right style="thick">
        <color theme="0"/>
      </right>
      <top/>
      <bottom/>
      <diagonal/>
    </border>
    <border>
      <left style="hair">
        <color auto="1"/>
      </left>
      <right style="hair">
        <color auto="1"/>
      </right>
      <top style="hair">
        <color auto="1"/>
      </top>
      <bottom/>
      <diagonal/>
    </border>
    <border>
      <left style="hair">
        <color auto="1"/>
      </left>
      <right style="hair">
        <color auto="1"/>
      </right>
      <top/>
      <bottom/>
      <diagonal/>
    </border>
    <border>
      <left style="dotted">
        <color auto="1"/>
      </left>
      <right/>
      <top/>
      <bottom/>
      <diagonal/>
    </border>
  </borders>
  <cellStyleXfs count="1562">
    <xf numFmtId="0" fontId="0" fillId="0" borderId="0"/>
    <xf numFmtId="0" fontId="1" fillId="0" borderId="0"/>
    <xf numFmtId="0" fontId="1" fillId="0" borderId="0"/>
    <xf numFmtId="200" fontId="111" fillId="0" borderId="0"/>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0" fontId="1" fillId="2" borderId="1" applyNumberFormat="0">
      <alignment horizontal="left" vertical="center"/>
    </xf>
    <xf numFmtId="200" fontId="1" fillId="2" borderId="1" applyNumberFormat="0">
      <alignment horizontal="left" vertical="center"/>
    </xf>
    <xf numFmtId="185" fontId="10" fillId="0" borderId="0" applyFont="0" applyFill="0" applyBorder="0" applyAlignment="0" applyProtection="0"/>
    <xf numFmtId="186" fontId="10" fillId="0" borderId="0" applyFont="0" applyFill="0" applyBorder="0" applyAlignment="0" applyProtection="0"/>
    <xf numFmtId="215" fontId="112" fillId="3" borderId="0">
      <alignment horizontal="center" vertical="center"/>
    </xf>
    <xf numFmtId="194" fontId="39" fillId="0" borderId="0" applyFont="0" applyFill="0" applyBorder="0" applyAlignment="0" applyProtection="0"/>
    <xf numFmtId="195" fontId="39" fillId="0" borderId="0" applyFont="0" applyFill="0" applyBorder="0" applyAlignment="0" applyProtection="0"/>
    <xf numFmtId="0" fontId="13" fillId="0" borderId="2">
      <protection hidden="1"/>
    </xf>
    <xf numFmtId="200" fontId="13" fillId="0" borderId="2">
      <protection hidden="1"/>
    </xf>
    <xf numFmtId="0" fontId="14" fillId="4" borderId="2" applyNumberFormat="0" applyFont="0" applyBorder="0" applyAlignment="0" applyProtection="0">
      <protection hidden="1"/>
    </xf>
    <xf numFmtId="200" fontId="14" fillId="4" borderId="2" applyNumberFormat="0" applyFont="0" applyBorder="0" applyAlignment="0" applyProtection="0">
      <protection hidden="1"/>
    </xf>
    <xf numFmtId="0" fontId="15" fillId="0" borderId="3" applyNumberFormat="0" applyFill="0" applyAlignment="0" applyProtection="0"/>
    <xf numFmtId="200" fontId="15" fillId="0" borderId="3" applyNumberFormat="0" applyFill="0" applyAlignment="0" applyProtection="0"/>
    <xf numFmtId="200" fontId="15" fillId="0" borderId="3" applyNumberFormat="0" applyFill="0" applyAlignment="0" applyProtection="0"/>
    <xf numFmtId="0" fontId="40" fillId="0" borderId="4" applyNumberFormat="0" applyFont="0" applyFill="0" applyAlignment="0" applyProtection="0"/>
    <xf numFmtId="200" fontId="40" fillId="0" borderId="4" applyNumberFormat="0" applyFont="0" applyFill="0" applyAlignment="0" applyProtection="0"/>
    <xf numFmtId="196" fontId="41" fillId="0" borderId="5" applyNumberFormat="0" applyFont="0" applyFill="0" applyAlignment="0" applyProtection="0">
      <alignment vertical="center"/>
    </xf>
    <xf numFmtId="196" fontId="41" fillId="0" borderId="5" applyNumberFormat="0" applyFont="0" applyFill="0" applyAlignment="0" applyProtection="0">
      <alignment vertical="center"/>
    </xf>
    <xf numFmtId="196" fontId="41" fillId="0" borderId="5" applyNumberFormat="0" applyFont="0" applyFill="0" applyAlignment="0" applyProtection="0">
      <alignment vertical="center"/>
    </xf>
    <xf numFmtId="193" fontId="42" fillId="0" borderId="6" applyNumberFormat="0" applyFont="0" applyFill="0" applyAlignment="0" applyProtection="0">
      <alignment vertical="center"/>
    </xf>
    <xf numFmtId="193" fontId="37" fillId="0" borderId="7" applyNumberFormat="0" applyFont="0" applyFill="0" applyAlignment="0" applyProtection="0">
      <alignment vertical="center"/>
    </xf>
    <xf numFmtId="193" fontId="37" fillId="0" borderId="8" applyNumberFormat="0" applyFont="0" applyFill="0" applyAlignment="0" applyProtection="0">
      <alignment vertical="center"/>
    </xf>
    <xf numFmtId="193" fontId="37" fillId="0" borderId="9" applyNumberFormat="0" applyFont="0" applyFill="0" applyAlignment="0" applyProtection="0">
      <alignment vertical="center"/>
    </xf>
    <xf numFmtId="0" fontId="43" fillId="0" borderId="10" applyFill="0" applyProtection="0">
      <alignment horizontal="right"/>
    </xf>
    <xf numFmtId="200" fontId="43" fillId="0" borderId="10" applyFill="0" applyProtection="0">
      <alignment horizontal="right"/>
    </xf>
    <xf numFmtId="187" fontId="10" fillId="0" borderId="0" applyFont="0" applyFill="0" applyBorder="0" applyAlignment="0" applyProtection="0"/>
    <xf numFmtId="0" fontId="44" fillId="0" borderId="0" applyNumberFormat="0" applyFill="0" applyBorder="0" applyAlignment="0" applyProtection="0"/>
    <xf numFmtId="200" fontId="44" fillId="0" borderId="0" applyNumberFormat="0" applyFill="0" applyBorder="0" applyAlignment="0" applyProtection="0"/>
    <xf numFmtId="0" fontId="7" fillId="0" borderId="0" applyNumberFormat="0" applyFill="0" applyBorder="0" applyAlignment="0" applyProtection="0"/>
    <xf numFmtId="200" fontId="7" fillId="0" borderId="0" applyNumberFormat="0" applyFill="0" applyBorder="0" applyAlignment="0" applyProtection="0"/>
    <xf numFmtId="39" fontId="45" fillId="0" borderId="0" applyFill="0" applyBorder="0" applyAlignment="0"/>
    <xf numFmtId="197" fontId="1" fillId="5" borderId="11">
      <alignment vertical="center"/>
    </xf>
    <xf numFmtId="198" fontId="3" fillId="6" borderId="12">
      <alignment horizontal="right" vertical="center"/>
      <protection locked="0"/>
    </xf>
    <xf numFmtId="164" fontId="1" fillId="0" borderId="13" applyFont="0" applyFill="0" applyBorder="0" applyProtection="0">
      <alignment horizontal="right"/>
    </xf>
    <xf numFmtId="0" fontId="2" fillId="0" borderId="0" applyNumberFormat="0" applyFill="0" applyBorder="0" applyAlignment="0" applyProtection="0">
      <alignment vertical="top"/>
      <protection locked="0"/>
    </xf>
    <xf numFmtId="200" fontId="2"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193" fontId="46" fillId="3" borderId="0">
      <protection locked="0"/>
    </xf>
    <xf numFmtId="193" fontId="47" fillId="0" borderId="14" applyBorder="0">
      <protection locked="0"/>
    </xf>
    <xf numFmtId="0" fontId="5" fillId="0" borderId="11">
      <alignment horizontal="left" wrapText="1"/>
    </xf>
    <xf numFmtId="200" fontId="5" fillId="0" borderId="11">
      <alignment horizontal="left" wrapText="1"/>
    </xf>
    <xf numFmtId="167" fontId="1" fillId="0" borderId="0" applyFont="0" applyFill="0" applyBorder="0" applyAlignment="0" applyProtection="0"/>
    <xf numFmtId="166" fontId="113" fillId="0" borderId="0" applyFont="0" applyFill="0" applyBorder="0" applyAlignment="0" applyProtection="0"/>
    <xf numFmtId="166" fontId="113" fillId="0" borderId="0" applyFont="0" applyFill="0" applyBorder="0" applyAlignment="0" applyProtection="0"/>
    <xf numFmtId="166" fontId="113" fillId="0" borderId="0" applyFont="0" applyFill="0" applyBorder="0" applyAlignment="0" applyProtection="0"/>
    <xf numFmtId="166" fontId="111" fillId="0" borderId="0" applyFont="0" applyFill="0" applyBorder="0" applyAlignment="0" applyProtection="0"/>
    <xf numFmtId="177" fontId="16" fillId="0" borderId="0" applyFont="0" applyFill="0" applyBorder="0" applyAlignment="0" applyProtection="0">
      <alignment horizontal="right"/>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3" fillId="0" borderId="0" applyFont="0" applyFill="0" applyBorder="0" applyAlignment="0" applyProtection="0"/>
    <xf numFmtId="167" fontId="113" fillId="0" borderId="0" applyFont="0" applyFill="0" applyBorder="0" applyAlignment="0" applyProtection="0"/>
    <xf numFmtId="178" fontId="16" fillId="0" borderId="0" applyFont="0" applyFill="0" applyBorder="0" applyAlignment="0" applyProtection="0">
      <alignment horizontal="right"/>
    </xf>
    <xf numFmtId="40" fontId="27"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167" fontId="113" fillId="0" borderId="0" applyFont="0" applyFill="0" applyBorder="0" applyAlignment="0" applyProtection="0"/>
    <xf numFmtId="167" fontId="114" fillId="0" borderId="0" applyFont="0" applyFill="0" applyBorder="0" applyAlignment="0" applyProtection="0"/>
    <xf numFmtId="167" fontId="114" fillId="0" borderId="0" applyFont="0" applyFill="0" applyBorder="0" applyAlignment="0" applyProtection="0"/>
    <xf numFmtId="40" fontId="1" fillId="0" borderId="0" applyFont="0" applyFill="0" applyBorder="0" applyProtection="0">
      <alignment horizontal="right"/>
    </xf>
    <xf numFmtId="0" fontId="8" fillId="0" borderId="0"/>
    <xf numFmtId="0" fontId="17" fillId="0" borderId="0"/>
    <xf numFmtId="200" fontId="17" fillId="0" borderId="0"/>
    <xf numFmtId="0" fontId="18" fillId="0" borderId="0"/>
    <xf numFmtId="200" fontId="18" fillId="0" borderId="0"/>
    <xf numFmtId="0" fontId="8" fillId="0" borderId="0"/>
    <xf numFmtId="0" fontId="17" fillId="0" borderId="0"/>
    <xf numFmtId="200" fontId="17" fillId="0" borderId="0"/>
    <xf numFmtId="0" fontId="18" fillId="0" borderId="0"/>
    <xf numFmtId="200" fontId="18" fillId="0" borderId="0"/>
    <xf numFmtId="173" fontId="48" fillId="0" borderId="0"/>
    <xf numFmtId="164" fontId="49" fillId="0" borderId="15">
      <protection locked="0"/>
    </xf>
    <xf numFmtId="184" fontId="16" fillId="0" borderId="0" applyFont="0" applyFill="0" applyBorder="0" applyAlignment="0" applyProtection="0">
      <alignment horizontal="right"/>
    </xf>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179" fontId="16" fillId="0" borderId="0" applyFont="0" applyFill="0" applyBorder="0" applyAlignment="0" applyProtection="0">
      <alignment horizontal="right"/>
    </xf>
    <xf numFmtId="4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188" fontId="10" fillId="0" borderId="0" applyFont="0" applyFill="0" applyBorder="0" applyAlignment="0" applyProtection="0"/>
    <xf numFmtId="17" fontId="50" fillId="0" borderId="16">
      <alignment horizontal="center" vertical="center"/>
    </xf>
    <xf numFmtId="17" fontId="50" fillId="0" borderId="16">
      <alignment horizontal="center" vertical="center"/>
    </xf>
    <xf numFmtId="17" fontId="50" fillId="0" borderId="16">
      <alignment horizontal="center" vertical="center"/>
    </xf>
    <xf numFmtId="15" fontId="1" fillId="0" borderId="0" applyFont="0" applyFill="0" applyBorder="0" applyProtection="0">
      <alignment horizontal="right"/>
    </xf>
    <xf numFmtId="182" fontId="16" fillId="0" borderId="0" applyFont="0" applyFill="0" applyBorder="0" applyAlignment="0" applyProtection="0"/>
    <xf numFmtId="174" fontId="51" fillId="0" borderId="17">
      <alignment horizontal="center" vertical="center"/>
    </xf>
    <xf numFmtId="174" fontId="51" fillId="0" borderId="17">
      <alignment horizontal="center" vertical="center"/>
    </xf>
    <xf numFmtId="174" fontId="51" fillId="0" borderId="17">
      <alignment horizontal="center" vertical="center"/>
    </xf>
    <xf numFmtId="174" fontId="1" fillId="0" borderId="17" applyBorder="0">
      <alignment horizontal="center" vertical="center"/>
    </xf>
    <xf numFmtId="174" fontId="1" fillId="0" borderId="17" applyBorder="0">
      <alignment horizontal="center" vertical="center"/>
    </xf>
    <xf numFmtId="174" fontId="1" fillId="0" borderId="17" applyBorder="0">
      <alignment horizontal="center" vertical="center"/>
    </xf>
    <xf numFmtId="199" fontId="1" fillId="0" borderId="0" applyFont="0" applyFill="0" applyBorder="0" applyAlignment="0" applyProtection="0"/>
    <xf numFmtId="37" fontId="15" fillId="7" borderId="18" applyNumberFormat="0" applyAlignment="0">
      <alignment horizontal="left"/>
    </xf>
    <xf numFmtId="0" fontId="19" fillId="0" borderId="0">
      <protection locked="0"/>
    </xf>
    <xf numFmtId="200" fontId="19" fillId="0" borderId="0">
      <protection locked="0"/>
    </xf>
    <xf numFmtId="180" fontId="16" fillId="0" borderId="19" applyNumberFormat="0" applyFont="0" applyFill="0" applyAlignment="0" applyProtection="0"/>
    <xf numFmtId="0" fontId="20" fillId="0" borderId="0">
      <protection locked="0"/>
    </xf>
    <xf numFmtId="200" fontId="20" fillId="0" borderId="0">
      <protection locked="0"/>
    </xf>
    <xf numFmtId="0" fontId="20" fillId="0" borderId="0">
      <protection locked="0"/>
    </xf>
    <xf numFmtId="200" fontId="20" fillId="0" borderId="0">
      <protection locked="0"/>
    </xf>
    <xf numFmtId="200" fontId="1" fillId="0" borderId="0" applyFont="0" applyFill="0" applyBorder="0" applyAlignment="0" applyProtection="0"/>
    <xf numFmtId="201" fontId="1" fillId="0" borderId="3"/>
    <xf numFmtId="201" fontId="1" fillId="0" borderId="3"/>
    <xf numFmtId="0" fontId="19" fillId="0" borderId="0">
      <protection locked="0"/>
    </xf>
    <xf numFmtId="200" fontId="19" fillId="0" borderId="0">
      <protection locked="0"/>
    </xf>
    <xf numFmtId="0" fontId="19" fillId="0" borderId="0">
      <protection locked="0"/>
    </xf>
    <xf numFmtId="200" fontId="19" fillId="0" borderId="0">
      <protection locked="0"/>
    </xf>
    <xf numFmtId="0" fontId="19" fillId="0" borderId="0">
      <protection locked="0"/>
    </xf>
    <xf numFmtId="200" fontId="19" fillId="0" borderId="0">
      <protection locked="0"/>
    </xf>
    <xf numFmtId="0" fontId="19" fillId="0" borderId="0">
      <protection locked="0"/>
    </xf>
    <xf numFmtId="200" fontId="19" fillId="0" borderId="0">
      <protection locked="0"/>
    </xf>
    <xf numFmtId="0" fontId="19" fillId="0" borderId="0">
      <protection locked="0"/>
    </xf>
    <xf numFmtId="200" fontId="19" fillId="0" borderId="0">
      <protection locked="0"/>
    </xf>
    <xf numFmtId="0" fontId="19" fillId="0" borderId="0">
      <protection locked="0"/>
    </xf>
    <xf numFmtId="200" fontId="19" fillId="0" borderId="0">
      <protection locked="0"/>
    </xf>
    <xf numFmtId="0" fontId="19" fillId="0" borderId="0">
      <protection locked="0"/>
    </xf>
    <xf numFmtId="200" fontId="19" fillId="0" borderId="0">
      <protection locked="0"/>
    </xf>
    <xf numFmtId="202" fontId="1" fillId="0" borderId="0" applyFill="0" applyBorder="0" applyAlignment="0" applyProtection="0"/>
    <xf numFmtId="0" fontId="19" fillId="0" borderId="0">
      <protection locked="0"/>
    </xf>
    <xf numFmtId="2" fontId="1" fillId="0" borderId="0" applyFill="0" applyBorder="0" applyAlignment="0" applyProtection="0"/>
    <xf numFmtId="0" fontId="19" fillId="0" borderId="0">
      <protection locked="0"/>
    </xf>
    <xf numFmtId="200" fontId="19" fillId="0" borderId="0">
      <protection locked="0"/>
    </xf>
    <xf numFmtId="0" fontId="21" fillId="0" borderId="0" applyFill="0" applyBorder="0" applyProtection="0">
      <alignment horizontal="left"/>
    </xf>
    <xf numFmtId="200" fontId="21" fillId="0" borderId="0" applyFill="0" applyBorder="0" applyProtection="0">
      <alignment horizontal="left"/>
    </xf>
    <xf numFmtId="38" fontId="3" fillId="5" borderId="0" applyNumberFormat="0" applyBorder="0" applyAlignment="0" applyProtection="0"/>
    <xf numFmtId="0" fontId="1" fillId="0" borderId="0"/>
    <xf numFmtId="200" fontId="1" fillId="0" borderId="0"/>
    <xf numFmtId="183" fontId="16" fillId="0" borderId="0" applyFont="0" applyFill="0" applyBorder="0" applyAlignment="0" applyProtection="0">
      <alignment horizontal="right"/>
    </xf>
    <xf numFmtId="0" fontId="22" fillId="0" borderId="0" applyProtection="0">
      <alignment horizontal="right"/>
    </xf>
    <xf numFmtId="0" fontId="52" fillId="8" borderId="20"/>
    <xf numFmtId="200" fontId="52" fillId="8" borderId="20"/>
    <xf numFmtId="200" fontId="22" fillId="0" borderId="0" applyProtection="0">
      <alignment horizontal="right"/>
    </xf>
    <xf numFmtId="200" fontId="22" fillId="0" borderId="0" applyProtection="0">
      <alignment horizontal="right"/>
    </xf>
    <xf numFmtId="0" fontId="7" fillId="0" borderId="21" applyNumberFormat="0" applyAlignment="0" applyProtection="0">
      <alignment horizontal="left" vertical="center"/>
    </xf>
    <xf numFmtId="200" fontId="7" fillId="0" borderId="21" applyNumberFormat="0" applyAlignment="0" applyProtection="0">
      <alignment horizontal="left" vertical="center"/>
    </xf>
    <xf numFmtId="0" fontId="7" fillId="0" borderId="22">
      <alignment horizontal="left" vertical="center"/>
    </xf>
    <xf numFmtId="200" fontId="7" fillId="0" borderId="22">
      <alignment horizontal="left" vertical="center"/>
    </xf>
    <xf numFmtId="200" fontId="7" fillId="0" borderId="22">
      <alignment horizontal="left" vertical="center"/>
    </xf>
    <xf numFmtId="0" fontId="5" fillId="9" borderId="23">
      <alignment vertical="center" wrapText="1"/>
    </xf>
    <xf numFmtId="0" fontId="23" fillId="0" borderId="0" applyProtection="0">
      <alignment horizontal="left"/>
    </xf>
    <xf numFmtId="0" fontId="24" fillId="0" borderId="0" applyProtection="0">
      <alignment horizontal="left"/>
    </xf>
    <xf numFmtId="200" fontId="5" fillId="9" borderId="23">
      <alignment vertical="center" wrapText="1"/>
    </xf>
    <xf numFmtId="0" fontId="2" fillId="0" borderId="0" applyNumberFormat="0" applyFill="0" applyBorder="0" applyAlignment="0" applyProtection="0">
      <alignment vertical="top"/>
      <protection locked="0"/>
    </xf>
    <xf numFmtId="200" fontId="11" fillId="0" borderId="0" applyNumberFormat="0" applyFill="0" applyBorder="0" applyAlignment="0" applyProtection="0">
      <alignment vertical="top"/>
      <protection locked="0"/>
    </xf>
    <xf numFmtId="174" fontId="53" fillId="9" borderId="24">
      <alignment horizontal="left" vertical="center" wrapText="1"/>
    </xf>
    <xf numFmtId="174" fontId="53" fillId="9" borderId="24">
      <alignment horizontal="left" vertical="center" wrapText="1"/>
    </xf>
    <xf numFmtId="174" fontId="53" fillId="9" borderId="24">
      <alignment horizontal="left" vertical="center" wrapText="1"/>
    </xf>
    <xf numFmtId="0" fontId="9" fillId="0" borderId="0"/>
    <xf numFmtId="171" fontId="10" fillId="0" borderId="0"/>
    <xf numFmtId="173" fontId="1" fillId="0" borderId="0"/>
    <xf numFmtId="174" fontId="1" fillId="0" borderId="0"/>
    <xf numFmtId="10" fontId="3" fillId="10" borderId="11" applyNumberFormat="0" applyBorder="0" applyAlignment="0" applyProtection="0"/>
    <xf numFmtId="1" fontId="25" fillId="0" borderId="0" applyNumberFormat="0" applyFill="0" applyBorder="0" applyAlignment="0" applyProtection="0"/>
    <xf numFmtId="193" fontId="54" fillId="0" borderId="2">
      <alignment vertical="center"/>
    </xf>
    <xf numFmtId="193" fontId="55" fillId="10" borderId="2" applyBorder="0"/>
    <xf numFmtId="193" fontId="37" fillId="0" borderId="25">
      <protection locked="0"/>
    </xf>
    <xf numFmtId="193" fontId="55" fillId="10" borderId="2" applyBorder="0"/>
    <xf numFmtId="0" fontId="56" fillId="0" borderId="0" applyNumberFormat="0" applyFill="0" applyBorder="0" applyAlignment="0">
      <protection locked="0"/>
    </xf>
    <xf numFmtId="200" fontId="56" fillId="0" borderId="0" applyNumberFormat="0" applyFill="0" applyBorder="0" applyAlignment="0">
      <protection locked="0"/>
    </xf>
    <xf numFmtId="197" fontId="1" fillId="11" borderId="11"/>
    <xf numFmtId="0" fontId="1"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6" fillId="0" borderId="2">
      <alignment horizontal="left"/>
      <protection locked="0"/>
    </xf>
    <xf numFmtId="200" fontId="26" fillId="0" borderId="2">
      <alignment horizontal="left"/>
      <protection locked="0"/>
    </xf>
    <xf numFmtId="41" fontId="1" fillId="0" borderId="0" applyNumberFormat="0" applyFont="0" applyFill="0" applyBorder="0" applyAlignment="0" applyProtection="0"/>
    <xf numFmtId="41" fontId="1" fillId="0" borderId="0" applyFont="0" applyFill="0" applyBorder="0" applyAlignment="0" applyProtection="0"/>
    <xf numFmtId="38" fontId="27" fillId="0" borderId="0" applyFont="0" applyFill="0" applyBorder="0" applyAlignment="0" applyProtection="0"/>
    <xf numFmtId="0" fontId="28" fillId="0" borderId="0" applyBorder="0"/>
    <xf numFmtId="200" fontId="28" fillId="0" borderId="0" applyBorder="0"/>
    <xf numFmtId="196" fontId="57" fillId="0" borderId="0" applyFont="0" applyFill="0" applyBorder="0" applyAlignment="0" applyProtection="0"/>
    <xf numFmtId="190" fontId="1" fillId="0" borderId="0" applyFont="0" applyFill="0" applyBorder="0" applyAlignment="0" applyProtection="0"/>
    <xf numFmtId="192" fontId="1" fillId="0" borderId="0" applyFont="0" applyFill="0" applyBorder="0" applyAlignment="0" applyProtection="0"/>
    <xf numFmtId="203" fontId="1" fillId="0" borderId="0" applyFont="0" applyFill="0" applyBorder="0" applyAlignment="0" applyProtection="0"/>
    <xf numFmtId="4" fontId="58" fillId="0" borderId="0" applyFont="0" applyFill="0" applyBorder="0" applyAlignment="0" applyProtection="0"/>
    <xf numFmtId="189" fontId="1" fillId="0" borderId="0" applyFont="0" applyFill="0" applyBorder="0" applyAlignment="0" applyProtection="0"/>
    <xf numFmtId="191" fontId="1" fillId="0" borderId="0" applyFont="0" applyFill="0" applyBorder="0" applyAlignment="0" applyProtection="0"/>
    <xf numFmtId="165" fontId="30" fillId="0" borderId="0" applyFont="0" applyFill="0" applyBorder="0" applyAlignment="0" applyProtection="0"/>
    <xf numFmtId="204" fontId="58" fillId="0" borderId="0" applyFont="0" applyFill="0" applyBorder="0" applyAlignment="0" applyProtection="0"/>
    <xf numFmtId="0" fontId="19" fillId="0" borderId="0">
      <protection locked="0"/>
    </xf>
    <xf numFmtId="216" fontId="1" fillId="0" borderId="0" applyFill="0" applyBorder="0" applyAlignment="0" applyProtection="0"/>
    <xf numFmtId="205" fontId="1" fillId="0" borderId="0" applyFill="0" applyBorder="0" applyAlignment="0" applyProtection="0"/>
    <xf numFmtId="181" fontId="16" fillId="0" borderId="0" applyFont="0" applyFill="0" applyBorder="0" applyAlignment="0" applyProtection="0">
      <alignment horizontal="right"/>
    </xf>
    <xf numFmtId="37" fontId="29" fillId="0" borderId="0"/>
    <xf numFmtId="0" fontId="59" fillId="0" borderId="0">
      <alignment horizontal="right"/>
    </xf>
    <xf numFmtId="200" fontId="59" fillId="0" borderId="0">
      <alignment horizontal="right"/>
    </xf>
    <xf numFmtId="0" fontId="9" fillId="0" borderId="0"/>
    <xf numFmtId="172" fontId="1" fillId="0" borderId="0"/>
    <xf numFmtId="171" fontId="10" fillId="0" borderId="0"/>
    <xf numFmtId="173" fontId="1" fillId="0" borderId="0"/>
    <xf numFmtId="174" fontId="1" fillId="0" borderId="0"/>
    <xf numFmtId="176" fontId="10" fillId="0" borderId="0">
      <alignment horizontal="right"/>
    </xf>
    <xf numFmtId="0" fontId="1" fillId="0" borderId="0"/>
    <xf numFmtId="0" fontId="113" fillId="0" borderId="0"/>
    <xf numFmtId="0" fontId="113" fillId="0" borderId="0"/>
    <xf numFmtId="0" fontId="4" fillId="0" borderId="0"/>
    <xf numFmtId="200" fontId="113" fillId="0" borderId="0"/>
    <xf numFmtId="0" fontId="113" fillId="0" borderId="0"/>
    <xf numFmtId="0" fontId="27" fillId="0" borderId="0"/>
    <xf numFmtId="0" fontId="1" fillId="0" borderId="0"/>
    <xf numFmtId="0" fontId="113" fillId="0" borderId="0"/>
    <xf numFmtId="200" fontId="113" fillId="0" borderId="0"/>
    <xf numFmtId="200" fontId="113" fillId="0" borderId="0"/>
    <xf numFmtId="200" fontId="111" fillId="0" borderId="0"/>
    <xf numFmtId="0" fontId="113" fillId="0" borderId="0"/>
    <xf numFmtId="0" fontId="113" fillId="0" borderId="0"/>
    <xf numFmtId="0" fontId="113" fillId="0" borderId="0"/>
    <xf numFmtId="0" fontId="114" fillId="0" borderId="0"/>
    <xf numFmtId="0" fontId="114" fillId="0" borderId="0"/>
    <xf numFmtId="0" fontId="113" fillId="0" borderId="0"/>
    <xf numFmtId="0" fontId="1" fillId="0" borderId="0" applyBorder="0"/>
    <xf numFmtId="200" fontId="1" fillId="0" borderId="0" applyBorder="0"/>
    <xf numFmtId="206" fontId="46" fillId="0" borderId="0" applyNumberFormat="0" applyFill="0" applyBorder="0" applyAlignment="0">
      <alignment vertical="center"/>
      <protection locked="0"/>
    </xf>
    <xf numFmtId="193" fontId="60" fillId="0" borderId="26">
      <alignment vertical="center"/>
    </xf>
    <xf numFmtId="0" fontId="30" fillId="0" borderId="0"/>
    <xf numFmtId="3" fontId="61" fillId="6" borderId="0">
      <alignment horizontal="left" indent="1"/>
    </xf>
    <xf numFmtId="20" fontId="62" fillId="0" borderId="27">
      <alignment horizontal="center" vertical="top" wrapText="1"/>
      <protection locked="0"/>
    </xf>
    <xf numFmtId="20" fontId="62" fillId="0" borderId="27">
      <alignment horizontal="center" vertical="top" wrapText="1"/>
      <protection locked="0"/>
    </xf>
    <xf numFmtId="20" fontId="62" fillId="0" borderId="27">
      <alignment horizontal="center" vertical="top" wrapText="1"/>
      <protection locked="0"/>
    </xf>
    <xf numFmtId="193" fontId="63" fillId="0" borderId="25" applyBorder="0">
      <protection locked="0"/>
    </xf>
    <xf numFmtId="1" fontId="31" fillId="0" borderId="0" applyProtection="0">
      <alignment horizontal="right" vertical="center"/>
    </xf>
    <xf numFmtId="207" fontId="1" fillId="0" borderId="0" applyFont="0" applyFill="0" applyBorder="0" applyAlignment="0" applyProtection="0"/>
    <xf numFmtId="0" fontId="8" fillId="0" borderId="0"/>
    <xf numFmtId="9"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27"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208" fontId="39" fillId="0" borderId="0" applyFont="0" applyFill="0" applyBorder="0" applyProtection="0">
      <alignment horizontal="right"/>
    </xf>
    <xf numFmtId="168" fontId="64" fillId="9" borderId="17">
      <alignment horizontal="center" vertical="center"/>
    </xf>
    <xf numFmtId="168" fontId="64" fillId="9" borderId="17">
      <alignment horizontal="center" vertical="center"/>
    </xf>
    <xf numFmtId="168" fontId="64" fillId="9" borderId="17">
      <alignment horizontal="center" vertical="center"/>
    </xf>
    <xf numFmtId="37" fontId="1" fillId="0" borderId="11" applyFont="0" applyFill="0" applyBorder="0" applyProtection="0"/>
    <xf numFmtId="0" fontId="19" fillId="0" borderId="0">
      <protection locked="0"/>
    </xf>
    <xf numFmtId="10" fontId="1" fillId="0" borderId="0" applyFill="0" applyBorder="0" applyAlignment="0" applyProtection="0"/>
    <xf numFmtId="168" fontId="64" fillId="9" borderId="17" applyProtection="0">
      <alignment horizontal="center" vertical="center"/>
    </xf>
    <xf numFmtId="39" fontId="1" fillId="0" borderId="0" applyFill="0" applyBorder="0" applyAlignment="0" applyProtection="0"/>
    <xf numFmtId="3" fontId="65" fillId="0" borderId="0" applyFont="0" applyFill="0" applyBorder="0" applyAlignment="0" applyProtection="0"/>
    <xf numFmtId="0" fontId="18" fillId="0" borderId="0"/>
    <xf numFmtId="200" fontId="18" fillId="0" borderId="0"/>
    <xf numFmtId="3" fontId="65" fillId="0" borderId="0" applyFont="0" applyFill="0" applyBorder="0" applyAlignment="0" applyProtection="0"/>
    <xf numFmtId="0" fontId="18" fillId="0" borderId="0"/>
    <xf numFmtId="200" fontId="18" fillId="0" borderId="0"/>
    <xf numFmtId="209" fontId="39" fillId="0" borderId="0" applyFont="0" applyFill="0" applyBorder="0" applyProtection="0">
      <alignment horizontal="right"/>
    </xf>
    <xf numFmtId="0" fontId="39" fillId="0" borderId="0" applyFont="0" applyFill="0" applyBorder="0" applyProtection="0">
      <alignment horizontal="right"/>
    </xf>
    <xf numFmtId="200" fontId="39" fillId="0" borderId="0" applyFont="0" applyFill="0" applyBorder="0" applyProtection="0">
      <alignment horizontal="right"/>
    </xf>
    <xf numFmtId="210" fontId="39" fillId="0" borderId="0" applyFont="0" applyFill="0" applyBorder="0" applyProtection="0">
      <alignment horizontal="right"/>
    </xf>
    <xf numFmtId="0" fontId="32" fillId="0" borderId="2" applyNumberFormat="0" applyFill="0" applyBorder="0" applyAlignment="0" applyProtection="0">
      <protection hidden="1"/>
    </xf>
    <xf numFmtId="200" fontId="32" fillId="0" borderId="2" applyNumberFormat="0" applyFill="0" applyBorder="0" applyAlignment="0" applyProtection="0">
      <protection hidden="1"/>
    </xf>
    <xf numFmtId="38" fontId="33" fillId="0" borderId="0"/>
    <xf numFmtId="4" fontId="66" fillId="9" borderId="28" applyNumberFormat="0" applyProtection="0">
      <alignment vertical="center"/>
    </xf>
    <xf numFmtId="4" fontId="67" fillId="9" borderId="28" applyNumberFormat="0" applyProtection="0">
      <alignment vertical="center"/>
    </xf>
    <xf numFmtId="4" fontId="68" fillId="9" borderId="28" applyNumberFormat="0" applyProtection="0">
      <alignment horizontal="left" vertical="center" indent="1"/>
    </xf>
    <xf numFmtId="0" fontId="69" fillId="9" borderId="28" applyNumberFormat="0" applyProtection="0">
      <alignment horizontal="left" vertical="top" indent="1"/>
    </xf>
    <xf numFmtId="200" fontId="69" fillId="9" borderId="28" applyNumberFormat="0" applyProtection="0">
      <alignment horizontal="left" vertical="top" indent="1"/>
    </xf>
    <xf numFmtId="4" fontId="68" fillId="2" borderId="0" applyNumberFormat="0" applyProtection="0">
      <alignment horizontal="left" vertical="center" indent="1"/>
    </xf>
    <xf numFmtId="4" fontId="68" fillId="12" borderId="28" applyNumberFormat="0" applyProtection="0">
      <alignment horizontal="right" vertical="center"/>
    </xf>
    <xf numFmtId="4" fontId="68" fillId="13" borderId="28" applyNumberFormat="0" applyProtection="0">
      <alignment horizontal="right" vertical="center"/>
    </xf>
    <xf numFmtId="4" fontId="68" fillId="14" borderId="28" applyNumberFormat="0" applyProtection="0">
      <alignment horizontal="right" vertical="center"/>
    </xf>
    <xf numFmtId="4" fontId="68" fillId="15" borderId="28" applyNumberFormat="0" applyProtection="0">
      <alignment horizontal="right" vertical="center"/>
    </xf>
    <xf numFmtId="4" fontId="68" fillId="16" borderId="28" applyNumberFormat="0" applyProtection="0">
      <alignment horizontal="right" vertical="center"/>
    </xf>
    <xf numFmtId="4" fontId="68" fillId="17" borderId="28" applyNumberFormat="0" applyProtection="0">
      <alignment horizontal="right" vertical="center"/>
    </xf>
    <xf numFmtId="4" fontId="68" fillId="18" borderId="28" applyNumberFormat="0" applyProtection="0">
      <alignment horizontal="right" vertical="center"/>
    </xf>
    <xf numFmtId="4" fontId="68" fillId="19" borderId="28" applyNumberFormat="0" applyProtection="0">
      <alignment horizontal="right" vertical="center"/>
    </xf>
    <xf numFmtId="4" fontId="68" fillId="20" borderId="28" applyNumberFormat="0" applyProtection="0">
      <alignment horizontal="right" vertical="center"/>
    </xf>
    <xf numFmtId="4" fontId="66" fillId="21" borderId="29" applyNumberFormat="0" applyProtection="0">
      <alignment horizontal="left" vertical="center" indent="1"/>
    </xf>
    <xf numFmtId="4" fontId="66" fillId="22" borderId="0" applyNumberFormat="0" applyProtection="0">
      <alignment horizontal="left" vertical="center" indent="1"/>
    </xf>
    <xf numFmtId="4" fontId="66" fillId="2" borderId="0" applyNumberFormat="0" applyProtection="0">
      <alignment horizontal="left" vertical="center" indent="1"/>
    </xf>
    <xf numFmtId="4" fontId="68" fillId="22" borderId="28" applyNumberFormat="0" applyProtection="0">
      <alignment horizontal="right" vertical="center"/>
    </xf>
    <xf numFmtId="4" fontId="70" fillId="22" borderId="0" applyNumberFormat="0" applyProtection="0">
      <alignment horizontal="left" vertical="center" indent="1"/>
    </xf>
    <xf numFmtId="4" fontId="70" fillId="2" borderId="0" applyNumberFormat="0" applyProtection="0">
      <alignment horizontal="left" vertical="center" indent="1"/>
    </xf>
    <xf numFmtId="0" fontId="1" fillId="2" borderId="28" applyNumberFormat="0" applyProtection="0">
      <alignment horizontal="left" vertical="center" indent="1"/>
    </xf>
    <xf numFmtId="200" fontId="1" fillId="2" borderId="28" applyNumberFormat="0" applyProtection="0">
      <alignment horizontal="left" vertical="center" indent="1"/>
    </xf>
    <xf numFmtId="0" fontId="1" fillId="2" borderId="28" applyNumberFormat="0" applyProtection="0">
      <alignment horizontal="left" vertical="top" indent="1"/>
    </xf>
    <xf numFmtId="200" fontId="1" fillId="2" borderId="28" applyNumberFormat="0" applyProtection="0">
      <alignment horizontal="left" vertical="top" indent="1"/>
    </xf>
    <xf numFmtId="0" fontId="1" fillId="23" borderId="28" applyNumberFormat="0" applyProtection="0">
      <alignment horizontal="left" vertical="center" indent="1"/>
    </xf>
    <xf numFmtId="200" fontId="1" fillId="23" borderId="28" applyNumberFormat="0" applyProtection="0">
      <alignment horizontal="left" vertical="center" indent="1"/>
    </xf>
    <xf numFmtId="0" fontId="1" fillId="23" borderId="28" applyNumberFormat="0" applyProtection="0">
      <alignment horizontal="left" vertical="top" indent="1"/>
    </xf>
    <xf numFmtId="200" fontId="1" fillId="23" borderId="28" applyNumberFormat="0" applyProtection="0">
      <alignment horizontal="left" vertical="top" indent="1"/>
    </xf>
    <xf numFmtId="0" fontId="1" fillId="22" borderId="28" applyNumberFormat="0" applyProtection="0">
      <alignment horizontal="left" vertical="center" indent="1"/>
    </xf>
    <xf numFmtId="200" fontId="1" fillId="22" borderId="28" applyNumberFormat="0" applyProtection="0">
      <alignment horizontal="left" vertical="center" indent="1"/>
    </xf>
    <xf numFmtId="0" fontId="1" fillId="22" borderId="28" applyNumberFormat="0" applyProtection="0">
      <alignment horizontal="left" vertical="top" indent="1"/>
    </xf>
    <xf numFmtId="200" fontId="1" fillId="22" borderId="28" applyNumberFormat="0" applyProtection="0">
      <alignment horizontal="left" vertical="top" indent="1"/>
    </xf>
    <xf numFmtId="0" fontId="1" fillId="11" borderId="28" applyNumberFormat="0" applyProtection="0">
      <alignment horizontal="left" vertical="center" indent="1"/>
    </xf>
    <xf numFmtId="200" fontId="1" fillId="11" borderId="28" applyNumberFormat="0" applyProtection="0">
      <alignment horizontal="left" vertical="center" indent="1"/>
    </xf>
    <xf numFmtId="0" fontId="1" fillId="11" borderId="28" applyNumberFormat="0" applyProtection="0">
      <alignment horizontal="left" vertical="top" indent="1"/>
    </xf>
    <xf numFmtId="200" fontId="1" fillId="11" borderId="28" applyNumberFormat="0" applyProtection="0">
      <alignment horizontal="left" vertical="top" indent="1"/>
    </xf>
    <xf numFmtId="4" fontId="68" fillId="11" borderId="28" applyNumberFormat="0" applyProtection="0">
      <alignment vertical="center"/>
    </xf>
    <xf numFmtId="4" fontId="71" fillId="11" borderId="28" applyNumberFormat="0" applyProtection="0">
      <alignment vertical="center"/>
    </xf>
    <xf numFmtId="4" fontId="66" fillId="22" borderId="30" applyNumberFormat="0" applyProtection="0">
      <alignment horizontal="left" vertical="center" indent="1"/>
    </xf>
    <xf numFmtId="0" fontId="70" fillId="10" borderId="28" applyNumberFormat="0" applyProtection="0">
      <alignment horizontal="left" vertical="top" indent="1"/>
    </xf>
    <xf numFmtId="200" fontId="70" fillId="10" borderId="28" applyNumberFormat="0" applyProtection="0">
      <alignment horizontal="left" vertical="top" indent="1"/>
    </xf>
    <xf numFmtId="4" fontId="68" fillId="11" borderId="28" applyNumberFormat="0" applyProtection="0">
      <alignment horizontal="right" vertical="center"/>
    </xf>
    <xf numFmtId="4" fontId="71" fillId="11" borderId="28" applyNumberFormat="0" applyProtection="0">
      <alignment horizontal="right" vertical="center"/>
    </xf>
    <xf numFmtId="4" fontId="66" fillId="22" borderId="28" applyNumberFormat="0" applyProtection="0">
      <alignment horizontal="left" vertical="center" indent="1"/>
    </xf>
    <xf numFmtId="0" fontId="70" fillId="23" borderId="28" applyNumberFormat="0" applyProtection="0">
      <alignment horizontal="left" vertical="top" indent="1"/>
    </xf>
    <xf numFmtId="200" fontId="70" fillId="23" borderId="28" applyNumberFormat="0" applyProtection="0">
      <alignment horizontal="left" vertical="top" indent="1"/>
    </xf>
    <xf numFmtId="4" fontId="72" fillId="23" borderId="30" applyNumberFormat="0" applyProtection="0">
      <alignment horizontal="left" vertical="center" indent="1"/>
    </xf>
    <xf numFmtId="4" fontId="73" fillId="11" borderId="28" applyNumberFormat="0" applyProtection="0">
      <alignment horizontal="right" vertical="center"/>
    </xf>
    <xf numFmtId="0" fontId="7" fillId="0" borderId="0" applyFill="0" applyBorder="0" applyProtection="0">
      <alignment horizontal="left"/>
    </xf>
    <xf numFmtId="200" fontId="7" fillId="0" borderId="0" applyFill="0" applyBorder="0" applyProtection="0">
      <alignment horizontal="left"/>
    </xf>
    <xf numFmtId="0" fontId="74" fillId="24" borderId="0"/>
    <xf numFmtId="200" fontId="74" fillId="24" borderId="0"/>
    <xf numFmtId="0" fontId="75" fillId="0" borderId="0"/>
    <xf numFmtId="200" fontId="75" fillId="0" borderId="0"/>
    <xf numFmtId="0" fontId="75" fillId="24" borderId="31">
      <alignment horizontal="center" vertical="center" wrapText="1"/>
    </xf>
    <xf numFmtId="200" fontId="75" fillId="24" borderId="31">
      <alignment horizontal="center" vertical="center" wrapText="1"/>
    </xf>
    <xf numFmtId="0" fontId="75" fillId="24" borderId="0">
      <alignment vertical="center"/>
    </xf>
    <xf numFmtId="200" fontId="75" fillId="24" borderId="0">
      <alignment vertical="center"/>
    </xf>
    <xf numFmtId="4" fontId="76" fillId="6" borderId="31">
      <protection locked="0"/>
    </xf>
    <xf numFmtId="0" fontId="74" fillId="24" borderId="0"/>
    <xf numFmtId="200" fontId="74" fillId="24" borderId="0"/>
    <xf numFmtId="49" fontId="75" fillId="3" borderId="0"/>
    <xf numFmtId="49" fontId="77" fillId="25" borderId="0"/>
    <xf numFmtId="4" fontId="75" fillId="16" borderId="0"/>
    <xf numFmtId="0" fontId="78" fillId="0" borderId="32">
      <alignment horizontal="center" vertical="center"/>
    </xf>
    <xf numFmtId="200" fontId="78" fillId="0" borderId="32">
      <alignment horizontal="center" vertical="center"/>
    </xf>
    <xf numFmtId="200" fontId="78" fillId="0" borderId="32">
      <alignment horizontal="center" vertical="center"/>
    </xf>
    <xf numFmtId="200" fontId="78" fillId="0" borderId="32">
      <alignment horizontal="center" vertical="center"/>
    </xf>
    <xf numFmtId="0" fontId="27" fillId="0" borderId="0" applyFont="0" applyProtection="0"/>
    <xf numFmtId="200" fontId="27" fillId="0" borderId="0" applyFont="0" applyProtection="0"/>
    <xf numFmtId="211" fontId="79" fillId="0" borderId="0">
      <alignment horizontal="left" vertical="center"/>
    </xf>
    <xf numFmtId="12" fontId="1" fillId="0" borderId="0" applyFont="0" applyFill="0" applyBorder="0" applyProtection="0">
      <alignment horizontal="right"/>
    </xf>
    <xf numFmtId="212" fontId="39" fillId="26" borderId="0" applyFont="0" applyFill="0" applyBorder="0" applyProtection="0">
      <alignment horizontal="right"/>
    </xf>
    <xf numFmtId="0" fontId="12" fillId="0" borderId="0" applyNumberFormat="0" applyFill="0" applyBorder="0" applyAlignment="0" applyProtection="0"/>
    <xf numFmtId="200" fontId="12" fillId="0" borderId="0" applyNumberFormat="0" applyFill="0" applyBorder="0" applyAlignment="0" applyProtection="0"/>
    <xf numFmtId="3" fontId="1" fillId="0" borderId="11" applyNumberFormat="0" applyFont="0" applyFill="0" applyAlignment="0" applyProtection="0">
      <alignment vertical="center"/>
    </xf>
    <xf numFmtId="0" fontId="34" fillId="0" borderId="0" applyBorder="0" applyProtection="0">
      <alignment vertical="center"/>
    </xf>
    <xf numFmtId="200" fontId="34" fillId="0" borderId="0" applyBorder="0" applyProtection="0">
      <alignment vertical="center"/>
    </xf>
    <xf numFmtId="180" fontId="34" fillId="0" borderId="3" applyBorder="0" applyProtection="0">
      <alignment horizontal="right" vertical="center"/>
    </xf>
    <xf numFmtId="180" fontId="34" fillId="0" borderId="3" applyBorder="0" applyProtection="0">
      <alignment horizontal="right" vertical="center"/>
    </xf>
    <xf numFmtId="0" fontId="35" fillId="27" borderId="0" applyBorder="0" applyProtection="0">
      <alignment horizontal="centerContinuous" vertical="center"/>
    </xf>
    <xf numFmtId="200" fontId="35" fillId="27" borderId="0" applyBorder="0" applyProtection="0">
      <alignment horizontal="centerContinuous" vertical="center"/>
    </xf>
    <xf numFmtId="0" fontId="35" fillId="28" borderId="3" applyBorder="0" applyProtection="0">
      <alignment horizontal="centerContinuous" vertical="center"/>
    </xf>
    <xf numFmtId="200" fontId="35" fillId="28" borderId="3" applyBorder="0" applyProtection="0">
      <alignment horizontal="centerContinuous" vertical="center"/>
    </xf>
    <xf numFmtId="200" fontId="35" fillId="28" borderId="3" applyBorder="0" applyProtection="0">
      <alignment horizontal="centerContinuous" vertical="center"/>
    </xf>
    <xf numFmtId="200" fontId="36" fillId="0" borderId="0" applyFill="0" applyBorder="0" applyProtection="0">
      <alignment horizontal="left"/>
    </xf>
    <xf numFmtId="0" fontId="36" fillId="0" borderId="0" applyFill="0" applyBorder="0" applyProtection="0">
      <alignment horizontal="left"/>
    </xf>
    <xf numFmtId="200" fontId="36" fillId="0" borderId="0" applyFill="0" applyBorder="0" applyProtection="0">
      <alignment horizontal="left"/>
    </xf>
    <xf numFmtId="0" fontId="36" fillId="0" borderId="0" applyFill="0" applyBorder="0" applyProtection="0">
      <alignment horizontal="left"/>
    </xf>
    <xf numFmtId="200" fontId="36" fillId="0" borderId="0" applyFill="0" applyBorder="0" applyProtection="0">
      <alignment horizontal="left"/>
    </xf>
    <xf numFmtId="0" fontId="21" fillId="0" borderId="25" applyFill="0" applyBorder="0" applyProtection="0">
      <alignment horizontal="left" vertical="top"/>
    </xf>
    <xf numFmtId="200" fontId="21" fillId="0" borderId="25" applyFill="0" applyBorder="0" applyProtection="0">
      <alignment horizontal="left" vertical="top"/>
    </xf>
    <xf numFmtId="197" fontId="1" fillId="22" borderId="11">
      <alignment vertical="center"/>
    </xf>
    <xf numFmtId="197" fontId="1" fillId="5" borderId="11">
      <alignment vertical="center"/>
    </xf>
    <xf numFmtId="197" fontId="1" fillId="29" borderId="11">
      <alignment vertical="center"/>
    </xf>
    <xf numFmtId="197" fontId="80" fillId="19" borderId="11">
      <alignment horizontal="right" vertical="center"/>
    </xf>
    <xf numFmtId="197" fontId="80" fillId="30" borderId="11">
      <alignment horizontal="right" vertical="center"/>
    </xf>
    <xf numFmtId="197" fontId="80" fillId="19" borderId="11">
      <alignment horizontal="right" vertical="center"/>
    </xf>
    <xf numFmtId="197" fontId="1" fillId="11" borderId="11">
      <alignment horizontal="right"/>
    </xf>
    <xf numFmtId="197" fontId="1" fillId="15" borderId="11">
      <alignment vertical="center"/>
    </xf>
    <xf numFmtId="197" fontId="1" fillId="31" borderId="11">
      <alignment horizontal="right" vertical="center"/>
    </xf>
    <xf numFmtId="197" fontId="1" fillId="27" borderId="11">
      <alignment horizontal="right"/>
    </xf>
    <xf numFmtId="196" fontId="81" fillId="32" borderId="33" applyBorder="0">
      <alignment vertical="center"/>
    </xf>
    <xf numFmtId="196" fontId="82" fillId="32" borderId="34">
      <alignment horizontal="right" vertical="center"/>
    </xf>
    <xf numFmtId="196" fontId="83" fillId="33" borderId="0">
      <alignment horizontal="left" vertical="center" indent="8"/>
    </xf>
    <xf numFmtId="196" fontId="83" fillId="34" borderId="0">
      <alignment horizontal="left" vertical="center" indent="8"/>
    </xf>
    <xf numFmtId="196" fontId="84" fillId="33" borderId="0">
      <alignment horizontal="left" vertical="center" indent="11"/>
    </xf>
    <xf numFmtId="196" fontId="83" fillId="33" borderId="0">
      <alignment horizontal="left" vertical="center"/>
    </xf>
    <xf numFmtId="196" fontId="85" fillId="32" borderId="35">
      <alignment horizontal="left" vertical="center" indent="4"/>
    </xf>
    <xf numFmtId="196" fontId="86" fillId="32" borderId="36" applyBorder="0">
      <alignment vertical="center"/>
    </xf>
    <xf numFmtId="196" fontId="85" fillId="34" borderId="35">
      <alignment horizontal="left" vertical="center" indent="4"/>
    </xf>
    <xf numFmtId="196" fontId="82" fillId="34" borderId="37">
      <alignment horizontal="left" vertical="center" indent="6"/>
    </xf>
    <xf numFmtId="196" fontId="82" fillId="33" borderId="0">
      <alignment horizontal="left" vertical="center" indent="6"/>
    </xf>
    <xf numFmtId="196" fontId="82" fillId="34" borderId="37">
      <alignment horizontal="left" vertical="center"/>
    </xf>
    <xf numFmtId="196" fontId="87" fillId="33" borderId="37">
      <alignment horizontal="left" vertical="center" indent="4"/>
    </xf>
    <xf numFmtId="196" fontId="88" fillId="34" borderId="35">
      <alignment horizontal="left" vertical="center" indent="2"/>
    </xf>
    <xf numFmtId="196" fontId="89" fillId="34" borderId="38">
      <alignment horizontal="right" vertical="center"/>
    </xf>
    <xf numFmtId="196" fontId="88" fillId="35" borderId="35">
      <alignment horizontal="left" vertical="center" indent="2"/>
    </xf>
    <xf numFmtId="196" fontId="90" fillId="34" borderId="39">
      <alignment horizontal="left" vertical="center" indent="2"/>
    </xf>
    <xf numFmtId="196" fontId="81" fillId="34" borderId="37">
      <alignment horizontal="left" vertical="center" indent="4"/>
    </xf>
    <xf numFmtId="196" fontId="90" fillId="34" borderId="39">
      <alignment horizontal="left" vertical="center" indent="2"/>
    </xf>
    <xf numFmtId="196" fontId="88" fillId="34" borderId="35">
      <alignment horizontal="left" vertical="center" indent="2"/>
    </xf>
    <xf numFmtId="196" fontId="91" fillId="36" borderId="35">
      <alignment vertical="center"/>
    </xf>
    <xf numFmtId="196" fontId="92" fillId="36" borderId="40" applyBorder="0">
      <alignment vertical="center"/>
    </xf>
    <xf numFmtId="196" fontId="93" fillId="37" borderId="41">
      <alignment vertical="center"/>
    </xf>
    <xf numFmtId="196" fontId="94" fillId="38" borderId="37">
      <alignment horizontal="left" vertical="center" indent="2"/>
    </xf>
    <xf numFmtId="196" fontId="94" fillId="35" borderId="42">
      <alignment horizontal="left" vertical="center" indent="2"/>
    </xf>
    <xf numFmtId="196" fontId="94" fillId="38" borderId="37">
      <alignment horizontal="left" vertical="center"/>
    </xf>
    <xf numFmtId="196" fontId="93" fillId="39" borderId="41">
      <alignment vertical="center"/>
    </xf>
    <xf numFmtId="196" fontId="95" fillId="40" borderId="39">
      <alignment vertical="center"/>
    </xf>
    <xf numFmtId="196" fontId="83" fillId="33" borderId="0">
      <alignment horizontal="right" vertical="center"/>
    </xf>
    <xf numFmtId="196" fontId="83" fillId="34" borderId="0">
      <alignment horizontal="right" vertical="center"/>
    </xf>
    <xf numFmtId="196" fontId="83" fillId="33" borderId="43">
      <alignment horizontal="right" vertical="center"/>
    </xf>
    <xf numFmtId="196" fontId="96" fillId="33" borderId="0">
      <alignment horizontal="right" vertical="center"/>
    </xf>
    <xf numFmtId="196" fontId="96" fillId="34" borderId="0">
      <alignment horizontal="right" vertical="center"/>
    </xf>
    <xf numFmtId="196" fontId="82" fillId="34" borderId="0">
      <alignment horizontal="right" vertical="center"/>
    </xf>
    <xf numFmtId="196" fontId="82" fillId="33" borderId="0">
      <alignment horizontal="right" vertical="center"/>
    </xf>
    <xf numFmtId="196" fontId="87" fillId="33" borderId="0">
      <alignment horizontal="right" vertical="center"/>
    </xf>
    <xf numFmtId="196" fontId="85" fillId="38" borderId="0">
      <alignment horizontal="right" vertical="center"/>
    </xf>
    <xf numFmtId="196" fontId="85" fillId="35" borderId="0">
      <alignment horizontal="right" vertical="center"/>
    </xf>
    <xf numFmtId="196" fontId="81" fillId="33" borderId="0">
      <alignment horizontal="right" vertical="center"/>
    </xf>
    <xf numFmtId="196" fontId="81" fillId="34" borderId="0">
      <alignment horizontal="right" vertical="center"/>
    </xf>
    <xf numFmtId="196" fontId="93" fillId="39" borderId="0">
      <alignment horizontal="right" vertical="center"/>
    </xf>
    <xf numFmtId="196" fontId="93" fillId="37" borderId="0">
      <alignment horizontal="right" vertical="center"/>
    </xf>
    <xf numFmtId="196" fontId="94" fillId="38" borderId="0">
      <alignment horizontal="right" vertical="center"/>
    </xf>
    <xf numFmtId="196" fontId="94" fillId="35" borderId="0">
      <alignment horizontal="right" vertical="center"/>
    </xf>
    <xf numFmtId="196" fontId="93" fillId="40" borderId="44">
      <alignment horizontal="right" vertical="center"/>
    </xf>
    <xf numFmtId="196" fontId="96" fillId="34" borderId="14">
      <alignment horizontal="right" vertical="center"/>
    </xf>
    <xf numFmtId="196" fontId="82" fillId="34" borderId="25">
      <alignment horizontal="right" vertical="center"/>
    </xf>
    <xf numFmtId="196" fontId="96" fillId="35" borderId="25">
      <alignment horizontal="right" vertical="center"/>
    </xf>
    <xf numFmtId="196" fontId="81" fillId="35" borderId="25">
      <alignment horizontal="right" vertical="center"/>
    </xf>
    <xf numFmtId="0" fontId="97" fillId="41" borderId="0">
      <alignment horizontal="left" vertical="center"/>
    </xf>
    <xf numFmtId="200" fontId="97" fillId="41" borderId="0">
      <alignment horizontal="left" vertical="center"/>
    </xf>
    <xf numFmtId="213" fontId="1" fillId="0" borderId="0" applyFont="0" applyFill="0" applyBorder="0" applyProtection="0">
      <alignment horizontal="right" vertical="center"/>
    </xf>
    <xf numFmtId="196" fontId="86" fillId="34" borderId="45">
      <alignment horizontal="right" vertical="center"/>
    </xf>
    <xf numFmtId="196" fontId="83" fillId="34" borderId="36">
      <alignment horizontal="right" vertical="center"/>
    </xf>
    <xf numFmtId="196" fontId="86" fillId="35" borderId="36">
      <alignment horizontal="right" vertical="center"/>
    </xf>
    <xf numFmtId="196" fontId="82" fillId="35" borderId="36">
      <alignment horizontal="right" vertical="center"/>
    </xf>
    <xf numFmtId="0" fontId="98" fillId="34" borderId="46">
      <alignment horizontal="center" vertical="center"/>
    </xf>
    <xf numFmtId="200" fontId="98" fillId="34" borderId="46">
      <alignment horizontal="center" vertical="center"/>
    </xf>
    <xf numFmtId="0" fontId="99" fillId="35" borderId="46" applyFont="0">
      <alignment horizontal="center" vertical="center" wrapText="1"/>
    </xf>
    <xf numFmtId="200" fontId="99" fillId="35" borderId="46" applyFont="0">
      <alignment horizontal="center" vertical="center" wrapText="1"/>
    </xf>
    <xf numFmtId="0" fontId="100" fillId="35" borderId="46">
      <alignment horizontal="center" vertical="center"/>
    </xf>
    <xf numFmtId="200" fontId="100" fillId="35" borderId="46">
      <alignment horizontal="center" vertical="center"/>
    </xf>
    <xf numFmtId="0" fontId="101" fillId="41" borderId="0">
      <alignment horizontal="left" vertical="center"/>
    </xf>
    <xf numFmtId="200" fontId="101" fillId="41" borderId="0">
      <alignment horizontal="left" vertical="center"/>
    </xf>
    <xf numFmtId="0" fontId="88" fillId="35" borderId="47" applyBorder="0">
      <alignment horizontal="center" vertical="center"/>
    </xf>
    <xf numFmtId="200" fontId="88" fillId="35" borderId="47" applyBorder="0">
      <alignment horizontal="center" vertical="center"/>
    </xf>
    <xf numFmtId="0" fontId="102" fillId="41" borderId="0">
      <alignment horizontal="center" vertical="center"/>
    </xf>
    <xf numFmtId="200" fontId="102" fillId="41" borderId="0">
      <alignment horizontal="center" vertical="center"/>
    </xf>
    <xf numFmtId="197" fontId="80" fillId="42" borderId="48">
      <alignment horizontal="center" vertical="center"/>
    </xf>
    <xf numFmtId="0" fontId="103" fillId="0" borderId="0" applyFont="0" applyAlignment="0">
      <alignment horizontal="center" vertical="center"/>
    </xf>
    <xf numFmtId="200" fontId="103" fillId="0" borderId="0" applyFont="0" applyAlignment="0">
      <alignment horizontal="center" vertical="center"/>
    </xf>
    <xf numFmtId="0" fontId="104" fillId="43" borderId="11">
      <alignment horizontal="center" vertical="center"/>
    </xf>
    <xf numFmtId="200" fontId="104" fillId="43" borderId="11">
      <alignment horizontal="center" vertical="center"/>
    </xf>
    <xf numFmtId="0" fontId="3" fillId="0" borderId="0"/>
    <xf numFmtId="200" fontId="3" fillId="0" borderId="0"/>
    <xf numFmtId="174" fontId="105" fillId="0" borderId="24">
      <alignment horizontal="left" vertical="top" wrapText="1"/>
    </xf>
    <xf numFmtId="174" fontId="105" fillId="0" borderId="24">
      <alignment horizontal="left" vertical="top" wrapText="1"/>
    </xf>
    <xf numFmtId="174" fontId="105" fillId="0" borderId="24">
      <alignment horizontal="left" vertical="top" wrapText="1"/>
    </xf>
    <xf numFmtId="193" fontId="106" fillId="0" borderId="0" applyNumberFormat="0">
      <alignment vertical="center"/>
    </xf>
    <xf numFmtId="174" fontId="107" fillId="17" borderId="24">
      <alignment horizontal="center" wrapText="1"/>
    </xf>
    <xf numFmtId="174" fontId="107" fillId="17" borderId="24">
      <alignment horizontal="center" wrapText="1"/>
    </xf>
    <xf numFmtId="174" fontId="107" fillId="17" borderId="24">
      <alignment horizontal="center" wrapText="1"/>
    </xf>
    <xf numFmtId="174" fontId="107" fillId="17" borderId="24">
      <alignment horizontal="left" vertical="top" wrapText="1"/>
    </xf>
    <xf numFmtId="174" fontId="53" fillId="10" borderId="32">
      <alignment horizontal="left" vertical="center" wrapText="1" indent="1"/>
    </xf>
    <xf numFmtId="174" fontId="53" fillId="10" borderId="32">
      <alignment horizontal="left" vertical="center" wrapText="1" indent="1"/>
    </xf>
    <xf numFmtId="174" fontId="53" fillId="10" borderId="32">
      <alignment horizontal="left" vertical="center" wrapText="1" indent="1"/>
    </xf>
    <xf numFmtId="174" fontId="107" fillId="17" borderId="24">
      <alignment horizontal="left" vertical="top" wrapText="1"/>
    </xf>
    <xf numFmtId="174" fontId="107" fillId="17" borderId="24">
      <alignment horizontal="left" vertical="top" wrapText="1"/>
    </xf>
    <xf numFmtId="0" fontId="108" fillId="0" borderId="0" applyFill="0" applyBorder="0" applyAlignment="0" applyProtection="0"/>
    <xf numFmtId="200" fontId="108" fillId="0" borderId="0" applyFill="0" applyBorder="0" applyAlignment="0" applyProtection="0"/>
    <xf numFmtId="0" fontId="33" fillId="4" borderId="2"/>
    <xf numFmtId="200" fontId="33" fillId="4" borderId="2"/>
    <xf numFmtId="174" fontId="107" fillId="44" borderId="24">
      <alignment horizontal="center" vertical="center" wrapText="1"/>
    </xf>
    <xf numFmtId="174" fontId="107" fillId="44" borderId="24">
      <alignment horizontal="center" vertical="center" wrapText="1"/>
    </xf>
    <xf numFmtId="174" fontId="107" fillId="44" borderId="24">
      <alignment horizontal="center" vertical="center" wrapText="1"/>
    </xf>
    <xf numFmtId="174" fontId="1" fillId="44" borderId="24">
      <alignment horizontal="center" vertical="center" wrapText="1"/>
    </xf>
    <xf numFmtId="174" fontId="1" fillId="44" borderId="24">
      <alignment horizontal="center" vertical="center" wrapText="1"/>
    </xf>
    <xf numFmtId="174" fontId="1" fillId="44" borderId="24">
      <alignment horizontal="center" vertical="center" wrapText="1"/>
    </xf>
    <xf numFmtId="0" fontId="19" fillId="0" borderId="49">
      <protection locked="0"/>
    </xf>
    <xf numFmtId="15" fontId="109" fillId="17" borderId="50">
      <alignment horizontal="center" vertical="center"/>
    </xf>
    <xf numFmtId="15" fontId="109" fillId="17" borderId="50">
      <alignment horizontal="center" vertical="center"/>
    </xf>
    <xf numFmtId="15" fontId="109" fillId="17" borderId="50">
      <alignment horizontal="center" vertical="center"/>
    </xf>
    <xf numFmtId="174" fontId="107" fillId="45" borderId="24">
      <alignment horizontal="center" vertical="center" wrapText="1"/>
    </xf>
    <xf numFmtId="174" fontId="107" fillId="45" borderId="24">
      <alignment horizontal="center" vertical="center" wrapText="1"/>
    </xf>
    <xf numFmtId="174" fontId="107" fillId="45" borderId="24">
      <alignment horizontal="center" vertical="center" wrapText="1"/>
    </xf>
    <xf numFmtId="174" fontId="1" fillId="45" borderId="24">
      <alignment horizontal="center" vertical="center" wrapText="1"/>
    </xf>
    <xf numFmtId="174" fontId="1" fillId="45" borderId="24">
      <alignment horizontal="center" vertical="center" wrapText="1"/>
    </xf>
    <xf numFmtId="174" fontId="1" fillId="45" borderId="24">
      <alignment horizontal="center" vertical="center" wrapText="1"/>
    </xf>
    <xf numFmtId="197" fontId="6" fillId="19" borderId="11"/>
    <xf numFmtId="197" fontId="5" fillId="15" borderId="11"/>
    <xf numFmtId="40" fontId="27" fillId="0" borderId="0" applyFont="0" applyFill="0" applyBorder="0" applyAlignment="0" applyProtection="0"/>
    <xf numFmtId="173" fontId="110" fillId="0" borderId="0">
      <alignment horizontal="left"/>
      <protection locked="0"/>
    </xf>
    <xf numFmtId="193" fontId="63" fillId="6" borderId="25" applyNumberFormat="0" applyBorder="0">
      <protection locked="0"/>
    </xf>
    <xf numFmtId="175" fontId="30" fillId="0" borderId="0" applyFont="0" applyFill="0" applyBorder="0" applyAlignment="0" applyProtection="0"/>
    <xf numFmtId="175" fontId="30" fillId="0" borderId="0" applyFont="0" applyFill="0" applyBorder="0" applyAlignment="0" applyProtection="0"/>
    <xf numFmtId="0" fontId="8" fillId="0" borderId="51"/>
    <xf numFmtId="200" fontId="8" fillId="0" borderId="51"/>
  </cellStyleXfs>
  <cellXfs count="235">
    <xf numFmtId="0" fontId="0" fillId="0" borderId="0" xfId="0"/>
    <xf numFmtId="0" fontId="0" fillId="0" borderId="0" xfId="0" applyBorder="1"/>
    <xf numFmtId="0" fontId="115" fillId="0" borderId="0" xfId="0" applyFont="1"/>
    <xf numFmtId="0" fontId="115" fillId="0" borderId="0" xfId="0" applyFont="1" applyFill="1"/>
    <xf numFmtId="0" fontId="116" fillId="0" borderId="0" xfId="0" applyFont="1" applyFill="1"/>
    <xf numFmtId="0" fontId="115" fillId="46" borderId="0" xfId="0" applyFont="1" applyFill="1"/>
    <xf numFmtId="0" fontId="116" fillId="0" borderId="0" xfId="0" applyFont="1" applyFill="1" applyAlignment="1">
      <alignment horizontal="center" vertical="center"/>
    </xf>
    <xf numFmtId="170" fontId="115" fillId="0" borderId="0" xfId="0" applyNumberFormat="1" applyFont="1"/>
    <xf numFmtId="0" fontId="116" fillId="47" borderId="0" xfId="0" applyFont="1" applyFill="1"/>
    <xf numFmtId="0" fontId="115" fillId="0" borderId="0" xfId="0" applyFont="1" applyBorder="1"/>
    <xf numFmtId="0" fontId="116" fillId="0" borderId="0" xfId="0" applyFont="1"/>
    <xf numFmtId="168" fontId="115" fillId="46" borderId="0" xfId="1306" applyNumberFormat="1" applyFont="1" applyFill="1"/>
    <xf numFmtId="168" fontId="115" fillId="0" borderId="0" xfId="1306" applyNumberFormat="1" applyFont="1"/>
    <xf numFmtId="168" fontId="115" fillId="0" borderId="0" xfId="1306" applyNumberFormat="1" applyFont="1" applyBorder="1"/>
    <xf numFmtId="0" fontId="117" fillId="0" borderId="0" xfId="0" applyFont="1"/>
    <xf numFmtId="0" fontId="115" fillId="0" borderId="0" xfId="0" applyFont="1" applyFill="1" applyBorder="1"/>
    <xf numFmtId="0" fontId="115" fillId="0" borderId="0" xfId="0" applyFont="1" applyFill="1" applyAlignment="1">
      <alignment horizontal="left"/>
    </xf>
    <xf numFmtId="0" fontId="115" fillId="0" borderId="0" xfId="0" applyFont="1" applyAlignment="1">
      <alignment vertical="center"/>
    </xf>
    <xf numFmtId="0" fontId="0" fillId="0" borderId="0" xfId="0" applyFill="1"/>
    <xf numFmtId="170" fontId="116" fillId="47" borderId="55" xfId="1110" applyNumberFormat="1" applyFont="1" applyFill="1" applyBorder="1" applyAlignment="1">
      <alignment horizontal="center"/>
    </xf>
    <xf numFmtId="170" fontId="116" fillId="47" borderId="56" xfId="1110" applyNumberFormat="1" applyFont="1" applyFill="1" applyBorder="1" applyAlignment="1">
      <alignment horizontal="center"/>
    </xf>
    <xf numFmtId="170" fontId="115" fillId="46" borderId="55" xfId="1110" applyNumberFormat="1" applyFont="1" applyFill="1" applyBorder="1" applyAlignment="1">
      <alignment horizontal="center"/>
    </xf>
    <xf numFmtId="170" fontId="115" fillId="0" borderId="55" xfId="1110" applyNumberFormat="1" applyFont="1" applyFill="1" applyBorder="1" applyAlignment="1">
      <alignment horizontal="center"/>
    </xf>
    <xf numFmtId="170" fontId="115" fillId="0" borderId="56" xfId="1110" applyNumberFormat="1" applyFont="1" applyFill="1" applyBorder="1" applyAlignment="1">
      <alignment horizontal="center"/>
    </xf>
    <xf numFmtId="170" fontId="116" fillId="0" borderId="55" xfId="1110" applyNumberFormat="1" applyFont="1" applyFill="1" applyBorder="1" applyAlignment="1">
      <alignment horizontal="center"/>
    </xf>
    <xf numFmtId="170" fontId="116" fillId="0" borderId="56" xfId="1110" applyNumberFormat="1" applyFont="1" applyFill="1" applyBorder="1" applyAlignment="1">
      <alignment horizontal="center"/>
    </xf>
    <xf numFmtId="170" fontId="116" fillId="47" borderId="57" xfId="1110" applyNumberFormat="1" applyFont="1" applyFill="1" applyBorder="1" applyAlignment="1">
      <alignment horizontal="center"/>
    </xf>
    <xf numFmtId="170" fontId="116" fillId="0" borderId="57" xfId="1110" applyNumberFormat="1" applyFont="1" applyFill="1" applyBorder="1" applyAlignment="1">
      <alignment horizontal="center"/>
    </xf>
    <xf numFmtId="170" fontId="115" fillId="0" borderId="57" xfId="1110" applyNumberFormat="1" applyFont="1" applyFill="1" applyBorder="1" applyAlignment="1">
      <alignment horizontal="center"/>
    </xf>
    <xf numFmtId="168" fontId="115" fillId="46" borderId="56" xfId="1306" applyNumberFormat="1" applyFont="1" applyFill="1" applyBorder="1" applyAlignment="1">
      <alignment horizontal="right"/>
    </xf>
    <xf numFmtId="168" fontId="115" fillId="0" borderId="56" xfId="1306" applyNumberFormat="1" applyFont="1" applyBorder="1" applyAlignment="1">
      <alignment horizontal="right"/>
    </xf>
    <xf numFmtId="3" fontId="115" fillId="46" borderId="56" xfId="0" applyNumberFormat="1" applyFont="1" applyFill="1" applyBorder="1" applyAlignment="1">
      <alignment horizontal="right"/>
    </xf>
    <xf numFmtId="0" fontId="118" fillId="46" borderId="0" xfId="0" applyFont="1" applyFill="1"/>
    <xf numFmtId="37" fontId="115" fillId="46" borderId="0" xfId="0" applyNumberFormat="1" applyFont="1" applyFill="1" applyBorder="1" applyAlignment="1">
      <alignment horizontal="right"/>
    </xf>
    <xf numFmtId="37" fontId="115" fillId="0" borderId="0" xfId="0" applyNumberFormat="1" applyFont="1" applyFill="1" applyBorder="1" applyAlignment="1">
      <alignment horizontal="right"/>
    </xf>
    <xf numFmtId="3" fontId="115" fillId="46" borderId="0" xfId="0" applyNumberFormat="1" applyFont="1" applyFill="1" applyBorder="1" applyAlignment="1">
      <alignment horizontal="right"/>
    </xf>
    <xf numFmtId="170" fontId="116" fillId="47" borderId="0" xfId="1110" applyNumberFormat="1" applyFont="1" applyFill="1" applyBorder="1" applyAlignment="1">
      <alignment horizontal="center"/>
    </xf>
    <xf numFmtId="170" fontId="116" fillId="0" borderId="0" xfId="1110" applyNumberFormat="1" applyFont="1" applyFill="1" applyBorder="1" applyAlignment="1">
      <alignment horizontal="center"/>
    </xf>
    <xf numFmtId="170" fontId="115" fillId="0" borderId="0" xfId="1110" applyNumberFormat="1" applyFont="1" applyFill="1" applyBorder="1" applyAlignment="1">
      <alignment horizontal="center"/>
    </xf>
    <xf numFmtId="0" fontId="0" fillId="0" borderId="0" xfId="0" applyFill="1" applyBorder="1"/>
    <xf numFmtId="0" fontId="115" fillId="0" borderId="0" xfId="1282" applyFont="1"/>
    <xf numFmtId="0" fontId="116" fillId="47" borderId="0" xfId="1282" applyFont="1" applyFill="1"/>
    <xf numFmtId="0" fontId="116" fillId="0" borderId="0" xfId="1282" applyFont="1"/>
    <xf numFmtId="0" fontId="116" fillId="47" borderId="0" xfId="1282" applyFont="1" applyFill="1" applyAlignment="1">
      <alignment horizontal="left" vertical="center" wrapText="1"/>
    </xf>
    <xf numFmtId="170" fontId="115" fillId="0" borderId="0" xfId="1110" applyNumberFormat="1" applyFont="1" applyFill="1" applyBorder="1" applyAlignment="1">
      <alignment horizontal="right"/>
    </xf>
    <xf numFmtId="217" fontId="115" fillId="0" borderId="0" xfId="1110" applyNumberFormat="1" applyFont="1" applyFill="1" applyBorder="1" applyAlignment="1">
      <alignment horizontal="right"/>
    </xf>
    <xf numFmtId="0" fontId="115" fillId="0" borderId="0" xfId="0" applyFont="1" applyFill="1" applyAlignment="1">
      <alignment horizontal="left" indent="3"/>
    </xf>
    <xf numFmtId="0" fontId="116" fillId="0" borderId="0" xfId="0" applyFont="1" applyFill="1" applyAlignment="1">
      <alignment horizontal="left" indent="1"/>
    </xf>
    <xf numFmtId="0" fontId="115" fillId="0" borderId="0" xfId="0" applyFont="1" applyAlignment="1">
      <alignment horizontal="left" indent="1"/>
    </xf>
    <xf numFmtId="0" fontId="115" fillId="0" borderId="0" xfId="0" applyFont="1" applyFill="1" applyAlignment="1">
      <alignment horizontal="left" indent="1"/>
    </xf>
    <xf numFmtId="168" fontId="115" fillId="46" borderId="0" xfId="1306" applyNumberFormat="1" applyFont="1" applyFill="1" applyBorder="1" applyAlignment="1">
      <alignment horizontal="right"/>
    </xf>
    <xf numFmtId="168" fontId="115" fillId="0" borderId="0" xfId="1306" applyNumberFormat="1" applyFont="1" applyBorder="1" applyAlignment="1">
      <alignment horizontal="right"/>
    </xf>
    <xf numFmtId="170" fontId="116" fillId="48" borderId="9" xfId="1110" applyNumberFormat="1" applyFont="1" applyFill="1" applyBorder="1" applyAlignment="1">
      <alignment horizontal="right"/>
    </xf>
    <xf numFmtId="170" fontId="116" fillId="48" borderId="9" xfId="1110" applyNumberFormat="1" applyFont="1" applyFill="1" applyBorder="1" applyAlignment="1">
      <alignment horizontal="right" vertical="center"/>
    </xf>
    <xf numFmtId="170" fontId="116" fillId="48" borderId="8" xfId="1110" applyNumberFormat="1" applyFont="1" applyFill="1" applyBorder="1" applyAlignment="1">
      <alignment horizontal="right"/>
    </xf>
    <xf numFmtId="0" fontId="115" fillId="49" borderId="0" xfId="0" applyFont="1" applyFill="1"/>
    <xf numFmtId="37" fontId="115" fillId="0" borderId="0" xfId="0" applyNumberFormat="1" applyFont="1"/>
    <xf numFmtId="37" fontId="115" fillId="0" borderId="0" xfId="1306" applyNumberFormat="1" applyFont="1" applyFill="1" applyBorder="1" applyAlignment="1">
      <alignment horizontal="right"/>
    </xf>
    <xf numFmtId="3" fontId="115" fillId="0" borderId="56" xfId="1306" applyNumberFormat="1" applyFont="1" applyFill="1" applyBorder="1" applyAlignment="1">
      <alignment horizontal="right"/>
    </xf>
    <xf numFmtId="3" fontId="115" fillId="0" borderId="0" xfId="1306" applyNumberFormat="1" applyFont="1" applyFill="1" applyBorder="1" applyAlignment="1">
      <alignment horizontal="right"/>
    </xf>
    <xf numFmtId="3" fontId="115" fillId="0" borderId="0" xfId="0" applyNumberFormat="1" applyFont="1"/>
    <xf numFmtId="169" fontId="115" fillId="46" borderId="56" xfId="1110" applyNumberFormat="1" applyFont="1" applyFill="1" applyBorder="1" applyAlignment="1">
      <alignment horizontal="right"/>
    </xf>
    <xf numFmtId="169" fontId="115" fillId="46" borderId="0" xfId="1110" applyNumberFormat="1" applyFont="1" applyFill="1" applyBorder="1" applyAlignment="1">
      <alignment horizontal="right"/>
    </xf>
    <xf numFmtId="0" fontId="115" fillId="0" borderId="0" xfId="0" quotePrefix="1" applyFont="1" applyFill="1"/>
    <xf numFmtId="170" fontId="116" fillId="47" borderId="52" xfId="1110" applyNumberFormat="1" applyFont="1" applyFill="1" applyBorder="1" applyAlignment="1">
      <alignment horizontal="center"/>
    </xf>
    <xf numFmtId="170" fontId="116" fillId="0" borderId="52" xfId="1110" applyNumberFormat="1" applyFont="1" applyFill="1" applyBorder="1" applyAlignment="1">
      <alignment horizontal="center"/>
    </xf>
    <xf numFmtId="170" fontId="115" fillId="0" borderId="52" xfId="1110" applyNumberFormat="1" applyFont="1" applyFill="1" applyBorder="1" applyAlignment="1">
      <alignment horizontal="center"/>
    </xf>
    <xf numFmtId="168" fontId="115" fillId="46" borderId="52" xfId="1306" applyNumberFormat="1" applyFont="1" applyFill="1" applyBorder="1" applyAlignment="1">
      <alignment horizontal="right"/>
    </xf>
    <xf numFmtId="168" fontId="115" fillId="0" borderId="52" xfId="1306" applyNumberFormat="1" applyFont="1" applyBorder="1" applyAlignment="1">
      <alignment horizontal="right"/>
    </xf>
    <xf numFmtId="170" fontId="116" fillId="47" borderId="53" xfId="1110" applyNumberFormat="1" applyFont="1" applyFill="1" applyBorder="1" applyAlignment="1">
      <alignment horizontal="center"/>
    </xf>
    <xf numFmtId="3" fontId="115" fillId="0" borderId="0" xfId="0" applyNumberFormat="1" applyFont="1" applyFill="1" applyBorder="1" applyAlignment="1">
      <alignment horizontal="right"/>
    </xf>
    <xf numFmtId="168" fontId="115" fillId="0" borderId="0" xfId="0" applyNumberFormat="1" applyFont="1" applyFill="1" applyBorder="1" applyAlignment="1">
      <alignment horizontal="right"/>
    </xf>
    <xf numFmtId="169" fontId="115" fillId="0" borderId="0" xfId="0" applyNumberFormat="1" applyFont="1" applyFill="1" applyBorder="1" applyAlignment="1">
      <alignment horizontal="right"/>
    </xf>
    <xf numFmtId="170" fontId="115" fillId="46" borderId="0" xfId="1110" applyNumberFormat="1" applyFont="1" applyFill="1" applyBorder="1" applyAlignment="1">
      <alignment horizontal="right"/>
    </xf>
    <xf numFmtId="0" fontId="115" fillId="0" borderId="0" xfId="0" applyFont="1" applyFill="1" applyBorder="1" applyAlignment="1">
      <alignment horizontal="right"/>
    </xf>
    <xf numFmtId="170" fontId="115" fillId="0" borderId="0" xfId="0" applyNumberFormat="1" applyFont="1" applyFill="1"/>
    <xf numFmtId="218" fontId="115" fillId="0" borderId="0" xfId="0" applyNumberFormat="1" applyFont="1" applyFill="1" applyBorder="1" applyAlignment="1">
      <alignment horizontal="right"/>
    </xf>
    <xf numFmtId="219" fontId="115" fillId="0" borderId="0" xfId="1110" applyNumberFormat="1" applyFont="1" applyFill="1" applyBorder="1" applyAlignment="1">
      <alignment horizontal="right"/>
    </xf>
    <xf numFmtId="168" fontId="115" fillId="0" borderId="0" xfId="0" applyNumberFormat="1" applyFont="1" applyFill="1"/>
    <xf numFmtId="37" fontId="115" fillId="46" borderId="52" xfId="1306" applyNumberFormat="1" applyFont="1" applyFill="1" applyBorder="1"/>
    <xf numFmtId="169" fontId="115" fillId="46" borderId="52" xfId="1110" applyNumberFormat="1" applyFont="1" applyFill="1" applyBorder="1"/>
    <xf numFmtId="37" fontId="115" fillId="0" borderId="52" xfId="0" applyNumberFormat="1" applyFont="1" applyBorder="1"/>
    <xf numFmtId="37" fontId="115" fillId="0" borderId="53" xfId="0" applyNumberFormat="1" applyFont="1" applyBorder="1"/>
    <xf numFmtId="169" fontId="115" fillId="0" borderId="52" xfId="1110" applyNumberFormat="1" applyFont="1" applyFill="1" applyBorder="1" applyAlignment="1">
      <alignment horizontal="right"/>
    </xf>
    <xf numFmtId="169" fontId="115" fillId="46" borderId="52" xfId="1110" applyNumberFormat="1" applyFont="1" applyFill="1" applyBorder="1" applyAlignment="1">
      <alignment horizontal="right"/>
    </xf>
    <xf numFmtId="0" fontId="121" fillId="0" borderId="0" xfId="1226" applyFont="1" applyAlignment="1" applyProtection="1">
      <alignment horizontal="left" indent="1"/>
    </xf>
    <xf numFmtId="0" fontId="121" fillId="0" borderId="56" xfId="1226" applyFont="1" applyBorder="1" applyAlignment="1" applyProtection="1">
      <alignment horizontal="left" indent="1"/>
    </xf>
    <xf numFmtId="217" fontId="115" fillId="0" borderId="0" xfId="0" applyNumberFormat="1" applyFont="1" applyFill="1"/>
    <xf numFmtId="217" fontId="115" fillId="0" borderId="52" xfId="0" applyNumberFormat="1" applyFont="1" applyFill="1" applyBorder="1"/>
    <xf numFmtId="217" fontId="115" fillId="0" borderId="0" xfId="0" applyNumberFormat="1" applyFont="1" applyFill="1" applyBorder="1" applyAlignment="1">
      <alignment horizontal="right"/>
    </xf>
    <xf numFmtId="168" fontId="115" fillId="0" borderId="52" xfId="0" applyNumberFormat="1" applyFont="1" applyFill="1" applyBorder="1"/>
    <xf numFmtId="170" fontId="116" fillId="48" borderId="59" xfId="1110" applyNumberFormat="1" applyFont="1" applyFill="1" applyBorder="1" applyAlignment="1">
      <alignment horizontal="right"/>
    </xf>
    <xf numFmtId="170" fontId="116" fillId="48" borderId="59" xfId="1110" applyNumberFormat="1" applyFont="1" applyFill="1" applyBorder="1" applyAlignment="1">
      <alignment horizontal="right" vertical="center"/>
    </xf>
    <xf numFmtId="0" fontId="0" fillId="0" borderId="56" xfId="0" applyFill="1" applyBorder="1"/>
    <xf numFmtId="37" fontId="115" fillId="0" borderId="0" xfId="0" applyNumberFormat="1" applyFont="1" applyFill="1" applyBorder="1" applyAlignment="1"/>
    <xf numFmtId="3" fontId="115" fillId="0" borderId="0" xfId="0" applyNumberFormat="1" applyFont="1" applyFill="1" applyBorder="1" applyAlignment="1"/>
    <xf numFmtId="169" fontId="115" fillId="0" borderId="0" xfId="0" applyNumberFormat="1" applyFont="1" applyFill="1" applyBorder="1" applyAlignment="1"/>
    <xf numFmtId="170" fontId="115" fillId="46" borderId="0" xfId="1110" applyNumberFormat="1" applyFont="1" applyFill="1" applyBorder="1" applyAlignment="1"/>
    <xf numFmtId="170" fontId="115" fillId="0" borderId="0" xfId="1110" applyNumberFormat="1" applyFont="1" applyFill="1" applyBorder="1" applyAlignment="1"/>
    <xf numFmtId="217" fontId="115" fillId="0" borderId="0" xfId="1110" applyNumberFormat="1" applyFont="1" applyFill="1" applyBorder="1" applyAlignment="1"/>
    <xf numFmtId="3" fontId="115" fillId="46" borderId="0" xfId="0" applyNumberFormat="1" applyFont="1" applyFill="1" applyBorder="1" applyAlignment="1"/>
    <xf numFmtId="37" fontId="115" fillId="0" borderId="56" xfId="1110" applyNumberFormat="1" applyFont="1" applyFill="1" applyBorder="1" applyAlignment="1">
      <alignment horizontal="right"/>
    </xf>
    <xf numFmtId="37" fontId="115" fillId="0" borderId="0" xfId="1110" applyNumberFormat="1" applyFont="1" applyFill="1" applyBorder="1" applyAlignment="1">
      <alignment horizontal="right"/>
    </xf>
    <xf numFmtId="37" fontId="115" fillId="0" borderId="52" xfId="0" applyNumberFormat="1" applyFont="1" applyFill="1" applyBorder="1"/>
    <xf numFmtId="1" fontId="115" fillId="0" borderId="0" xfId="0" applyNumberFormat="1" applyFont="1" applyFill="1"/>
    <xf numFmtId="37" fontId="115" fillId="0" borderId="52" xfId="1110" applyNumberFormat="1" applyFont="1" applyFill="1" applyBorder="1" applyAlignment="1">
      <alignment horizontal="right"/>
    </xf>
    <xf numFmtId="0" fontId="120" fillId="50" borderId="0" xfId="0" applyFont="1" applyFill="1" applyAlignment="1">
      <alignment horizontal="center" vertical="center"/>
    </xf>
    <xf numFmtId="0" fontId="120" fillId="50" borderId="7" xfId="0" applyFont="1" applyFill="1" applyBorder="1" applyAlignment="1">
      <alignment horizontal="center" vertical="center"/>
    </xf>
    <xf numFmtId="0" fontId="120" fillId="50" borderId="56" xfId="0" applyFont="1" applyFill="1" applyBorder="1" applyAlignment="1">
      <alignment horizontal="center" vertical="center"/>
    </xf>
    <xf numFmtId="0" fontId="120" fillId="50" borderId="0" xfId="0" applyFont="1" applyFill="1" applyBorder="1" applyAlignment="1">
      <alignment horizontal="center" vertical="center"/>
    </xf>
    <xf numFmtId="0" fontId="120" fillId="50" borderId="55" xfId="0" applyFont="1" applyFill="1" applyBorder="1" applyAlignment="1">
      <alignment horizontal="center" vertical="center"/>
    </xf>
    <xf numFmtId="0" fontId="120" fillId="50" borderId="57" xfId="0" applyFont="1" applyFill="1" applyBorder="1" applyAlignment="1">
      <alignment horizontal="center" vertical="center"/>
    </xf>
    <xf numFmtId="0" fontId="120" fillId="50" borderId="54" xfId="0" applyFont="1" applyFill="1" applyBorder="1" applyAlignment="1">
      <alignment horizontal="center" vertical="center"/>
    </xf>
    <xf numFmtId="0" fontId="115" fillId="50" borderId="0" xfId="0" applyFont="1" applyFill="1"/>
    <xf numFmtId="0" fontId="120" fillId="50" borderId="56" xfId="1275" applyFont="1" applyFill="1" applyBorder="1" applyAlignment="1">
      <alignment horizontal="center" vertical="center"/>
    </xf>
    <xf numFmtId="0" fontId="120" fillId="50" borderId="55" xfId="1275" applyFont="1" applyFill="1" applyBorder="1" applyAlignment="1">
      <alignment horizontal="center" vertical="center"/>
    </xf>
    <xf numFmtId="0" fontId="120" fillId="50" borderId="58" xfId="0" applyFont="1" applyFill="1" applyBorder="1" applyAlignment="1">
      <alignment horizontal="center" vertical="center"/>
    </xf>
    <xf numFmtId="168" fontId="115" fillId="46" borderId="0" xfId="0" applyNumberFormat="1" applyFont="1" applyFill="1" applyBorder="1" applyAlignment="1">
      <alignment horizontal="right"/>
    </xf>
    <xf numFmtId="168" fontId="115" fillId="46" borderId="52" xfId="0" applyNumberFormat="1" applyFont="1" applyFill="1" applyBorder="1" applyAlignment="1">
      <alignment horizontal="right"/>
    </xf>
    <xf numFmtId="170" fontId="0" fillId="0" borderId="0" xfId="0" applyNumberFormat="1"/>
    <xf numFmtId="0" fontId="118" fillId="0" borderId="0" xfId="0" applyFont="1" applyFill="1"/>
    <xf numFmtId="0" fontId="2" fillId="0" borderId="0" xfId="1226" applyAlignment="1" applyProtection="1">
      <alignment horizontal="left" indent="1"/>
    </xf>
    <xf numFmtId="0" fontId="2" fillId="0" borderId="56" xfId="1226" applyBorder="1" applyAlignment="1" applyProtection="1">
      <alignment horizontal="left" indent="1"/>
    </xf>
    <xf numFmtId="0" fontId="120" fillId="50" borderId="60" xfId="1275" applyFont="1" applyFill="1" applyBorder="1" applyAlignment="1">
      <alignment horizontal="center" vertical="center"/>
    </xf>
    <xf numFmtId="170" fontId="116" fillId="47" borderId="61" xfId="1110" applyNumberFormat="1" applyFont="1" applyFill="1" applyBorder="1" applyAlignment="1">
      <alignment horizontal="center"/>
    </xf>
    <xf numFmtId="170" fontId="116" fillId="0" borderId="61" xfId="1110" applyNumberFormat="1" applyFont="1" applyFill="1" applyBorder="1" applyAlignment="1">
      <alignment horizontal="center"/>
    </xf>
    <xf numFmtId="170" fontId="115" fillId="0" borderId="61" xfId="1110" applyNumberFormat="1" applyFont="1" applyFill="1" applyBorder="1" applyAlignment="1">
      <alignment horizontal="center"/>
    </xf>
    <xf numFmtId="168" fontId="115" fillId="46" borderId="61" xfId="1306" applyNumberFormat="1" applyFont="1" applyFill="1" applyBorder="1" applyAlignment="1">
      <alignment horizontal="right"/>
    </xf>
    <xf numFmtId="168" fontId="115" fillId="0" borderId="61" xfId="1306" applyNumberFormat="1" applyFont="1" applyBorder="1" applyAlignment="1">
      <alignment horizontal="right"/>
    </xf>
    <xf numFmtId="0" fontId="120" fillId="50" borderId="57" xfId="1275" applyFont="1" applyFill="1" applyBorder="1" applyAlignment="1">
      <alignment horizontal="center" vertical="center"/>
    </xf>
    <xf numFmtId="170" fontId="116" fillId="47" borderId="62" xfId="1110" applyNumberFormat="1" applyFont="1" applyFill="1" applyBorder="1" applyAlignment="1">
      <alignment horizontal="center"/>
    </xf>
    <xf numFmtId="170" fontId="116" fillId="0" borderId="62" xfId="1110" applyNumberFormat="1" applyFont="1" applyFill="1" applyBorder="1" applyAlignment="1">
      <alignment horizontal="center"/>
    </xf>
    <xf numFmtId="0" fontId="124" fillId="0" borderId="0" xfId="0" applyFont="1" applyFill="1"/>
    <xf numFmtId="0" fontId="115" fillId="0" borderId="0" xfId="0" applyFont="1" applyFill="1" applyAlignment="1">
      <alignment horizontal="left" indent="2"/>
    </xf>
    <xf numFmtId="0" fontId="122" fillId="0" borderId="0" xfId="0" applyFont="1" applyAlignment="1">
      <alignment horizontal="left" vertical="center" indent="1"/>
    </xf>
    <xf numFmtId="217" fontId="115" fillId="0" borderId="52" xfId="0" applyNumberFormat="1" applyFont="1" applyFill="1" applyBorder="1" applyAlignment="1">
      <alignment horizontal="right"/>
    </xf>
    <xf numFmtId="217" fontId="115" fillId="46" borderId="0" xfId="0" applyNumberFormat="1" applyFont="1" applyFill="1" applyBorder="1" applyAlignment="1">
      <alignment horizontal="right"/>
    </xf>
    <xf numFmtId="217" fontId="115" fillId="46" borderId="56" xfId="1110" applyNumberFormat="1" applyFont="1" applyFill="1" applyBorder="1" applyAlignment="1">
      <alignment horizontal="right"/>
    </xf>
    <xf numFmtId="217" fontId="115" fillId="46" borderId="0" xfId="1110" applyNumberFormat="1" applyFont="1" applyFill="1" applyBorder="1" applyAlignment="1">
      <alignment horizontal="right"/>
    </xf>
    <xf numFmtId="217" fontId="115" fillId="46" borderId="52" xfId="0" applyNumberFormat="1" applyFont="1" applyFill="1" applyBorder="1"/>
    <xf numFmtId="217" fontId="115" fillId="0" borderId="52" xfId="1110" applyNumberFormat="1" applyFont="1" applyFill="1" applyBorder="1" applyAlignment="1">
      <alignment horizontal="right"/>
    </xf>
    <xf numFmtId="217" fontId="115" fillId="0" borderId="0" xfId="0" applyNumberFormat="1" applyFont="1" applyFill="1" applyBorder="1" applyAlignment="1"/>
    <xf numFmtId="217" fontId="115" fillId="0" borderId="0" xfId="0" applyNumberFormat="1" applyFont="1" applyBorder="1" applyAlignment="1">
      <alignment horizontal="right"/>
    </xf>
    <xf numFmtId="217" fontId="115" fillId="46" borderId="52" xfId="1110" applyNumberFormat="1" applyFont="1" applyFill="1" applyBorder="1" applyAlignment="1">
      <alignment horizontal="right"/>
    </xf>
    <xf numFmtId="217" fontId="115" fillId="46" borderId="56" xfId="0" applyNumberFormat="1" applyFont="1" applyFill="1" applyBorder="1" applyAlignment="1">
      <alignment horizontal="right"/>
    </xf>
    <xf numFmtId="217" fontId="115" fillId="46" borderId="52" xfId="0" applyNumberFormat="1" applyFont="1" applyFill="1" applyBorder="1" applyAlignment="1">
      <alignment horizontal="right"/>
    </xf>
    <xf numFmtId="217" fontId="115" fillId="0" borderId="56" xfId="1110" applyNumberFormat="1" applyFont="1" applyFill="1" applyBorder="1" applyAlignment="1">
      <alignment horizontal="right"/>
    </xf>
    <xf numFmtId="217" fontId="115" fillId="0" borderId="52" xfId="1110" quotePrefix="1" applyNumberFormat="1" applyFont="1" applyFill="1" applyBorder="1" applyAlignment="1">
      <alignment horizontal="right"/>
    </xf>
    <xf numFmtId="0" fontId="115" fillId="0" borderId="0" xfId="0" applyFont="1" applyFill="1" applyAlignment="1">
      <alignment horizontal="left" indent="4"/>
    </xf>
    <xf numFmtId="217" fontId="115" fillId="0" borderId="0" xfId="0" applyNumberFormat="1" applyFont="1" applyFill="1" applyAlignment="1">
      <alignment horizontal="left" indent="4"/>
    </xf>
    <xf numFmtId="0" fontId="116" fillId="47" borderId="0" xfId="0" applyFont="1" applyFill="1" applyAlignment="1">
      <alignment horizontal="left"/>
    </xf>
    <xf numFmtId="170" fontId="115" fillId="47" borderId="56" xfId="1110" applyNumberFormat="1" applyFont="1" applyFill="1" applyBorder="1" applyAlignment="1">
      <alignment horizontal="center"/>
    </xf>
    <xf numFmtId="170" fontId="115" fillId="47" borderId="0" xfId="1110" applyNumberFormat="1" applyFont="1" applyFill="1" applyBorder="1" applyAlignment="1">
      <alignment horizontal="center"/>
    </xf>
    <xf numFmtId="0" fontId="115" fillId="47" borderId="0" xfId="0" applyFont="1" applyFill="1" applyAlignment="1">
      <alignment horizontal="left" indent="1"/>
    </xf>
    <xf numFmtId="170" fontId="115" fillId="47" borderId="55" xfId="1110" applyNumberFormat="1" applyFont="1" applyFill="1" applyBorder="1" applyAlignment="1">
      <alignment horizontal="center"/>
    </xf>
    <xf numFmtId="0" fontId="123" fillId="0" borderId="0" xfId="0" applyFont="1" applyAlignment="1">
      <alignment vertical="center"/>
    </xf>
    <xf numFmtId="170" fontId="115" fillId="0" borderId="0" xfId="0" applyNumberFormat="1" applyFont="1" applyFill="1" applyAlignment="1">
      <alignment horizontal="right"/>
    </xf>
    <xf numFmtId="170" fontId="115" fillId="47" borderId="57" xfId="1110" applyNumberFormat="1" applyFont="1" applyFill="1" applyBorder="1" applyAlignment="1">
      <alignment horizontal="center"/>
    </xf>
    <xf numFmtId="0" fontId="0" fillId="51" borderId="0" xfId="0" applyFill="1" applyAlignment="1">
      <alignment horizontal="center" vertical="center"/>
    </xf>
    <xf numFmtId="0" fontId="125" fillId="51" borderId="0" xfId="0" applyFont="1" applyFill="1" applyAlignment="1">
      <alignment horizontal="left" vertical="center"/>
    </xf>
    <xf numFmtId="0" fontId="0" fillId="51" borderId="0" xfId="0" applyFill="1"/>
    <xf numFmtId="0" fontId="123" fillId="51" borderId="0" xfId="0" applyFont="1" applyFill="1" applyAlignment="1">
      <alignment vertical="center"/>
    </xf>
    <xf numFmtId="0" fontId="123" fillId="51" borderId="0" xfId="0" applyFont="1" applyFill="1" applyAlignment="1">
      <alignment horizontal="left" vertical="center" indent="13"/>
    </xf>
    <xf numFmtId="0" fontId="126" fillId="51" borderId="0" xfId="0" applyFont="1" applyFill="1" applyAlignment="1">
      <alignment horizontal="center" vertical="center"/>
    </xf>
    <xf numFmtId="0" fontId="122" fillId="51" borderId="0" xfId="0" applyFont="1" applyFill="1" applyAlignment="1">
      <alignment vertical="center"/>
    </xf>
    <xf numFmtId="0" fontId="121" fillId="51" borderId="0" xfId="1226" applyFont="1" applyFill="1" applyAlignment="1" applyProtection="1">
      <alignment vertical="center"/>
    </xf>
    <xf numFmtId="0" fontId="0" fillId="51" borderId="0" xfId="0" applyFill="1" applyAlignment="1">
      <alignment horizontal="left"/>
    </xf>
    <xf numFmtId="0" fontId="119" fillId="51" borderId="0" xfId="0" applyFont="1" applyFill="1"/>
    <xf numFmtId="217" fontId="115" fillId="46" borderId="52" xfId="1110" applyNumberFormat="1" applyFont="1" applyFill="1" applyBorder="1"/>
    <xf numFmtId="217" fontId="115" fillId="0" borderId="0" xfId="1110" applyNumberFormat="1" applyFont="1" applyBorder="1" applyAlignment="1">
      <alignment horizontal="right"/>
    </xf>
    <xf numFmtId="217" fontId="115" fillId="46" borderId="0" xfId="1110" applyNumberFormat="1" applyFont="1" applyFill="1" applyBorder="1" applyAlignment="1"/>
    <xf numFmtId="168" fontId="115" fillId="0" borderId="56" xfId="0" applyNumberFormat="1" applyFont="1" applyFill="1" applyBorder="1" applyAlignment="1">
      <alignment horizontal="right"/>
    </xf>
    <xf numFmtId="168" fontId="115" fillId="0" borderId="52" xfId="1306" applyNumberFormat="1" applyFont="1" applyFill="1" applyBorder="1"/>
    <xf numFmtId="168" fontId="115" fillId="0" borderId="0" xfId="0" applyNumberFormat="1" applyFont="1" applyFill="1" applyBorder="1" applyAlignment="1"/>
    <xf numFmtId="170" fontId="115" fillId="46" borderId="56" xfId="1110" applyNumberFormat="1" applyFont="1" applyFill="1" applyBorder="1" applyAlignment="1">
      <alignment horizontal="right"/>
    </xf>
    <xf numFmtId="170" fontId="115" fillId="46" borderId="52" xfId="1110" applyNumberFormat="1" applyFont="1" applyFill="1" applyBorder="1"/>
    <xf numFmtId="170" fontId="115" fillId="0" borderId="0" xfId="1110" applyNumberFormat="1" applyFont="1" applyBorder="1" applyAlignment="1">
      <alignment horizontal="right"/>
    </xf>
    <xf numFmtId="37" fontId="115" fillId="0" borderId="56" xfId="0" applyNumberFormat="1" applyFont="1" applyFill="1" applyBorder="1" applyAlignment="1">
      <alignment horizontal="right"/>
    </xf>
    <xf numFmtId="168" fontId="115" fillId="46" borderId="52" xfId="1306" applyNumberFormat="1" applyFont="1" applyFill="1" applyBorder="1"/>
    <xf numFmtId="168" fontId="115" fillId="46" borderId="0" xfId="1306" applyNumberFormat="1" applyFont="1" applyFill="1" applyBorder="1" applyAlignment="1"/>
    <xf numFmtId="168" fontId="115" fillId="0" borderId="0" xfId="1306" applyNumberFormat="1" applyFont="1" applyFill="1" applyBorder="1" applyAlignment="1">
      <alignment horizontal="right"/>
    </xf>
    <xf numFmtId="217" fontId="115" fillId="0" borderId="0" xfId="0" applyNumberFormat="1" applyFont="1" applyFill="1" applyAlignment="1">
      <alignment horizontal="right"/>
    </xf>
    <xf numFmtId="170" fontId="119" fillId="0" borderId="0" xfId="0" applyNumberFormat="1" applyFont="1" applyFill="1" applyAlignment="1">
      <alignment horizontal="right"/>
    </xf>
    <xf numFmtId="170" fontId="119" fillId="0" borderId="0" xfId="1110" applyNumberFormat="1" applyFont="1" applyFill="1" applyBorder="1" applyAlignment="1">
      <alignment horizontal="right"/>
    </xf>
    <xf numFmtId="170" fontId="116" fillId="47" borderId="0" xfId="1110" applyNumberFormat="1" applyFont="1" applyFill="1" applyAlignment="1">
      <alignment horizontal="center"/>
    </xf>
    <xf numFmtId="170" fontId="115" fillId="0" borderId="55" xfId="1110" applyNumberFormat="1" applyFont="1" applyBorder="1" applyAlignment="1">
      <alignment horizontal="center"/>
    </xf>
    <xf numFmtId="170" fontId="116" fillId="0" borderId="55" xfId="1110" applyNumberFormat="1" applyFont="1" applyBorder="1" applyAlignment="1">
      <alignment horizontal="center"/>
    </xf>
    <xf numFmtId="170" fontId="115" fillId="47" borderId="0" xfId="1110" applyNumberFormat="1" applyFont="1" applyFill="1" applyAlignment="1">
      <alignment horizontal="center"/>
    </xf>
    <xf numFmtId="170" fontId="116" fillId="48" borderId="0" xfId="1110" applyNumberFormat="1" applyFont="1" applyFill="1" applyAlignment="1">
      <alignment horizontal="right"/>
    </xf>
    <xf numFmtId="0" fontId="116" fillId="0" borderId="0" xfId="1282" applyFont="1" applyAlignment="1">
      <alignment horizontal="right"/>
    </xf>
    <xf numFmtId="170" fontId="115" fillId="0" borderId="0" xfId="1110" applyNumberFormat="1" applyFont="1" applyAlignment="1">
      <alignment horizontal="right"/>
    </xf>
    <xf numFmtId="170" fontId="116" fillId="0" borderId="0" xfId="1110" applyNumberFormat="1" applyFont="1" applyAlignment="1">
      <alignment horizontal="right"/>
    </xf>
    <xf numFmtId="170" fontId="116" fillId="0" borderId="0" xfId="1110" applyNumberFormat="1" applyFont="1" applyAlignment="1">
      <alignment horizontal="right" vertical="center"/>
    </xf>
    <xf numFmtId="170" fontId="116" fillId="48" borderId="0" xfId="1110" applyNumberFormat="1" applyFont="1" applyFill="1" applyAlignment="1">
      <alignment horizontal="right" vertical="center"/>
    </xf>
    <xf numFmtId="170" fontId="116" fillId="0" borderId="56" xfId="1110" applyNumberFormat="1" applyFont="1" applyBorder="1" applyAlignment="1">
      <alignment horizontal="center"/>
    </xf>
    <xf numFmtId="170" fontId="115" fillId="0" borderId="56" xfId="1110" applyNumberFormat="1" applyFont="1" applyBorder="1" applyAlignment="1">
      <alignment horizontal="center"/>
    </xf>
    <xf numFmtId="0" fontId="116" fillId="0" borderId="59" xfId="1282" applyFont="1" applyBorder="1" applyAlignment="1">
      <alignment horizontal="right"/>
    </xf>
    <xf numFmtId="170" fontId="115" fillId="0" borderId="59" xfId="1110" applyNumberFormat="1" applyFont="1" applyBorder="1" applyAlignment="1">
      <alignment horizontal="right"/>
    </xf>
    <xf numFmtId="170" fontId="116" fillId="0" borderId="59" xfId="1110" applyNumberFormat="1" applyFont="1" applyBorder="1" applyAlignment="1">
      <alignment horizontal="right"/>
    </xf>
    <xf numFmtId="170" fontId="116" fillId="0" borderId="59" xfId="1110" applyNumberFormat="1" applyFont="1" applyBorder="1" applyAlignment="1">
      <alignment horizontal="right" vertical="center"/>
    </xf>
    <xf numFmtId="37" fontId="115" fillId="0" borderId="0" xfId="0" applyNumberFormat="1" applyFont="1" applyAlignment="1">
      <alignment horizontal="right"/>
    </xf>
    <xf numFmtId="168" fontId="115" fillId="0" borderId="0" xfId="0" applyNumberFormat="1" applyFont="1"/>
    <xf numFmtId="0" fontId="116" fillId="0" borderId="9" xfId="1282" applyFont="1" applyBorder="1" applyAlignment="1">
      <alignment horizontal="right"/>
    </xf>
    <xf numFmtId="170" fontId="115" fillId="0" borderId="9" xfId="1110" applyNumberFormat="1" applyFont="1" applyBorder="1" applyAlignment="1">
      <alignment horizontal="right"/>
    </xf>
    <xf numFmtId="170" fontId="116" fillId="0" borderId="9" xfId="1110" applyNumberFormat="1" applyFont="1" applyBorder="1" applyAlignment="1">
      <alignment horizontal="right"/>
    </xf>
    <xf numFmtId="0" fontId="115" fillId="0" borderId="0" xfId="1282" applyFont="1" applyAlignment="1">
      <alignment horizontal="left" indent="1"/>
    </xf>
    <xf numFmtId="170" fontId="116" fillId="0" borderId="0" xfId="1110" applyNumberFormat="1" applyFont="1" applyAlignment="1">
      <alignment horizontal="left" vertical="center"/>
    </xf>
    <xf numFmtId="170" fontId="116" fillId="0" borderId="9" xfId="1110" applyNumberFormat="1" applyFont="1" applyBorder="1" applyAlignment="1">
      <alignment horizontal="right" vertical="center"/>
    </xf>
    <xf numFmtId="170" fontId="116" fillId="48" borderId="59" xfId="1110" applyNumberFormat="1" applyFont="1" applyFill="1" applyBorder="1"/>
    <xf numFmtId="170" fontId="116" fillId="0" borderId="59" xfId="1110" applyNumberFormat="1" applyFont="1" applyBorder="1"/>
    <xf numFmtId="0" fontId="122" fillId="0" borderId="0" xfId="0" applyFont="1" applyAlignment="1">
      <alignment vertical="center"/>
    </xf>
    <xf numFmtId="168" fontId="115" fillId="0" borderId="0" xfId="0" applyNumberFormat="1" applyFont="1" applyAlignment="1">
      <alignment horizontal="right"/>
    </xf>
    <xf numFmtId="170" fontId="115" fillId="0" borderId="0" xfId="0" applyNumberFormat="1" applyFont="1" applyAlignment="1">
      <alignment horizontal="right"/>
    </xf>
    <xf numFmtId="37" fontId="115" fillId="0" borderId="0" xfId="1110" applyNumberFormat="1" applyFont="1" applyFill="1" applyAlignment="1">
      <alignment horizontal="right"/>
    </xf>
    <xf numFmtId="0" fontId="1" fillId="0" borderId="0" xfId="0" applyFont="1" applyAlignment="1">
      <alignment vertical="center" wrapText="1"/>
    </xf>
    <xf numFmtId="217" fontId="115" fillId="0" borderId="0" xfId="1110" applyNumberFormat="1" applyFont="1" applyFill="1" applyAlignment="1">
      <alignment horizontal="right"/>
    </xf>
    <xf numFmtId="168" fontId="115" fillId="0" borderId="0" xfId="0" applyNumberFormat="1" applyFont="1" applyFill="1" applyAlignment="1">
      <alignment horizontal="right"/>
    </xf>
    <xf numFmtId="170" fontId="115" fillId="0" borderId="0" xfId="1110" applyNumberFormat="1" applyFont="1" applyFill="1" applyAlignment="1">
      <alignment horizontal="right"/>
    </xf>
    <xf numFmtId="37" fontId="115" fillId="0" borderId="0" xfId="0" applyNumberFormat="1" applyFont="1" applyFill="1" applyAlignment="1">
      <alignment horizontal="right"/>
    </xf>
    <xf numFmtId="168" fontId="115" fillId="0" borderId="0" xfId="1306" applyNumberFormat="1" applyFont="1" applyFill="1" applyAlignment="1">
      <alignment horizontal="right"/>
    </xf>
    <xf numFmtId="3" fontId="115" fillId="0" borderId="0" xfId="0" applyNumberFormat="1" applyFont="1" applyFill="1" applyAlignment="1">
      <alignment horizontal="right"/>
    </xf>
    <xf numFmtId="170" fontId="115" fillId="0" borderId="52" xfId="1110" applyNumberFormat="1" applyFont="1" applyBorder="1"/>
    <xf numFmtId="0" fontId="127" fillId="51" borderId="0" xfId="0" applyFont="1" applyFill="1"/>
    <xf numFmtId="217" fontId="115" fillId="0" borderId="0" xfId="1110" applyNumberFormat="1" applyFont="1" applyAlignment="1">
      <alignment horizontal="right"/>
    </xf>
    <xf numFmtId="37" fontId="115" fillId="0" borderId="56" xfId="0" applyNumberFormat="1" applyFont="1" applyBorder="1" applyAlignment="1">
      <alignment horizontal="right"/>
    </xf>
    <xf numFmtId="168" fontId="115" fillId="0" borderId="0" xfId="1306" applyNumberFormat="1" applyFont="1" applyAlignment="1">
      <alignment horizontal="right"/>
    </xf>
    <xf numFmtId="3" fontId="115" fillId="0" borderId="0" xfId="0" applyNumberFormat="1" applyFont="1" applyAlignment="1">
      <alignment horizontal="right"/>
    </xf>
    <xf numFmtId="37" fontId="115" fillId="0" borderId="0" xfId="1110" applyNumberFormat="1" applyFont="1" applyAlignment="1">
      <alignment horizontal="right"/>
    </xf>
    <xf numFmtId="0" fontId="121" fillId="51" borderId="0" xfId="1226" applyFont="1" applyFill="1" applyAlignment="1" applyProtection="1">
      <alignment horizontal="left" vertical="center" indent="1"/>
    </xf>
    <xf numFmtId="0" fontId="122" fillId="0" borderId="0" xfId="0" applyFont="1" applyAlignment="1">
      <alignment horizontal="center" vertical="center"/>
    </xf>
    <xf numFmtId="0" fontId="123" fillId="0" borderId="0" xfId="0" applyFont="1" applyAlignment="1">
      <alignment horizontal="left" vertical="center" indent="2"/>
    </xf>
    <xf numFmtId="0" fontId="123" fillId="0" borderId="0" xfId="0" applyFont="1" applyAlignment="1">
      <alignment horizontal="left" vertical="center"/>
    </xf>
    <xf numFmtId="0" fontId="122" fillId="0" borderId="0" xfId="0" applyFont="1" applyAlignment="1">
      <alignment horizontal="left" vertical="center" indent="1"/>
    </xf>
    <xf numFmtId="0" fontId="0" fillId="0" borderId="0" xfId="0" applyFill="1" applyAlignment="1">
      <alignment horizontal="center"/>
    </xf>
    <xf numFmtId="0" fontId="122" fillId="0" borderId="0" xfId="0" applyFont="1" applyAlignment="1">
      <alignment horizontal="left" vertical="center"/>
    </xf>
  </cellXfs>
  <cellStyles count="1562">
    <cellStyle name="%" xfId="1" xr:uid="{00000000-0005-0000-0000-000000000000}"/>
    <cellStyle name="% 2" xfId="2" xr:uid="{00000000-0005-0000-0000-000001000000}"/>
    <cellStyle name="% 2 2" xfId="3" xr:uid="{00000000-0005-0000-0000-000002000000}"/>
    <cellStyle name="%_Agenda Budget-Piano" xfId="4" xr:uid="{00000000-0005-0000-0000-000003000000}"/>
    <cellStyle name="%_Aggregato LAO_Agosto4" xfId="5" xr:uid="{00000000-0005-0000-0000-000004000000}"/>
    <cellStyle name="%_Base Dati Valori Full Year" xfId="6" xr:uid="{00000000-0005-0000-0000-000005000000}"/>
    <cellStyle name="%_Base Dati Valori Piano" xfId="7" xr:uid="{00000000-0005-0000-0000-000006000000}"/>
    <cellStyle name="%_Base Dati Valori YTD" xfId="8" xr:uid="{00000000-0005-0000-0000-000007000000}"/>
    <cellStyle name="%_BS 2002" xfId="9" xr:uid="{00000000-0005-0000-0000-000008000000}"/>
    <cellStyle name="%_BS Forecast 2002" xfId="10" xr:uid="{00000000-0005-0000-0000-000009000000}"/>
    <cellStyle name="%_BS Full Year 2001" xfId="11" xr:uid="{00000000-0005-0000-0000-00000A000000}"/>
    <cellStyle name="%_BU Balance Sheets" xfId="12" xr:uid="{00000000-0005-0000-0000-00000B000000}"/>
    <cellStyle name="%_BU Cash flow" xfId="13" xr:uid="{00000000-0005-0000-0000-00000C000000}"/>
    <cellStyle name="%_Cartel1" xfId="14" xr:uid="{00000000-0005-0000-0000-00000D000000}"/>
    <cellStyle name="%_Cartel1_1" xfId="15" xr:uid="{00000000-0005-0000-0000-00000E000000}"/>
    <cellStyle name="%_Cartel1_1 2" xfId="16" xr:uid="{00000000-0005-0000-0000-00000F000000}"/>
    <cellStyle name="%_Cartel1_1_Aggregato LAO_Agosto4" xfId="17" xr:uid="{00000000-0005-0000-0000-000010000000}"/>
    <cellStyle name="%_Cartel1_1_Back up Ti Day" xfId="18" xr:uid="{00000000-0005-0000-0000-000011000000}"/>
    <cellStyle name="%_Cartel1_1_Backup presentazione bdg III versione" xfId="19" xr:uid="{00000000-0005-0000-0000-000012000000}"/>
    <cellStyle name="%_Cartel1_1_Base Dati Valori Bdg" xfId="20" xr:uid="{00000000-0005-0000-0000-000013000000}"/>
    <cellStyle name="%_Cartel1_1_Base Dati Valori Full Year" xfId="21" xr:uid="{00000000-0005-0000-0000-000014000000}"/>
    <cellStyle name="%_Cartel1_1_Base Dati Valori YTD" xfId="22" xr:uid="{00000000-0005-0000-0000-000015000000}"/>
    <cellStyle name="%_Cartel1_1_Base Dati Valori YTD_Back up Ti Day" xfId="23" xr:uid="{00000000-0005-0000-0000-000016000000}"/>
    <cellStyle name="%_Cartel1_1_Base Dati Valori YTD_Backup presentazione bdg III versione" xfId="24" xr:uid="{00000000-0005-0000-0000-000017000000}"/>
    <cellStyle name="%_Cartel1_1_Base Dati Valori YTD_Base Dati Valori Bdg" xfId="25" xr:uid="{00000000-0005-0000-0000-000018000000}"/>
    <cellStyle name="%_Cartel1_1_Base Dati Valori YTD_BLAH R$" xfId="26" xr:uid="{00000000-0005-0000-0000-000019000000}"/>
    <cellStyle name="%_Cartel1_1_Base Dati Valori YTD_Budget &amp; Piano IAS_draft" xfId="27" xr:uid="{00000000-0005-0000-0000-00001A000000}"/>
    <cellStyle name="%_Cartel1_1_Base Dati Valori YTD_Capex" xfId="28" xr:uid="{00000000-0005-0000-0000-00001B000000}"/>
    <cellStyle name="%_Cartel1_1_Base Dati Valori YTD_Cartel1 (2)" xfId="29" xr:uid="{00000000-0005-0000-0000-00001C000000}"/>
    <cellStyle name="%_Cartel1_1_Base Dati Valori YTD_Cartel1 (3)" xfId="30" xr:uid="{00000000-0005-0000-0000-00001D000000}"/>
    <cellStyle name="%_Cartel1_1_Base Dati Valori YTD_Cartel1 (4)" xfId="31" xr:uid="{00000000-0005-0000-0000-00001E000000}"/>
    <cellStyle name="%_Cartel1_1_Base Dati Valori YTD_Cash Costs " xfId="32" xr:uid="{00000000-0005-0000-0000-00001F000000}"/>
    <cellStyle name="%_Cartel1_1_Base Dati Valori YTD_Commenti IAS 2004_2007newPER REPORT_vs1" xfId="33" xr:uid="{00000000-0005-0000-0000-000020000000}"/>
    <cellStyle name="%_Cartel1_1_Base Dati Valori YTD_CONS EU" xfId="34" xr:uid="{00000000-0005-0000-0000-000021000000}"/>
    <cellStyle name="%_Cartel1_1_Base Dati Valori YTD_CONS R$" xfId="35" xr:uid="{00000000-0005-0000-0000-000022000000}"/>
    <cellStyle name="%_Cartel1_1_Base Dati Valori YTD_Copia di ITZ e BRA new" xfId="36" xr:uid="{00000000-0005-0000-0000-000023000000}"/>
    <cellStyle name="%_Cartel1_1_Base Dati Valori YTD_COPIADILAVORO2004" xfId="37" xr:uid="{00000000-0005-0000-0000-000024000000}"/>
    <cellStyle name="%_Cartel1_1_Base Dati Valori YTD_Expenses" xfId="38" xr:uid="{00000000-0005-0000-0000-000025000000}"/>
    <cellStyle name="%_Cartel1_1_Base Dati Valori YTD_Financial TdB TIM Group" xfId="39" xr:uid="{00000000-0005-0000-0000-000026000000}"/>
    <cellStyle name="%_Cartel1_1_Base Dati Valori YTD_Financial TdB TIM Group_28" xfId="40" xr:uid="{00000000-0005-0000-0000-000027000000}"/>
    <cellStyle name="%_Cartel1_1_Base Dati Valori YTD_Financial TdB TIM Group_vs 15" xfId="41" xr:uid="{00000000-0005-0000-0000-000028000000}"/>
    <cellStyle name="%_Cartel1_1_Base Dati Valori YTD_Grecia disposal _last CBEP (3)" xfId="42" xr:uid="{00000000-0005-0000-0000-000029000000}"/>
    <cellStyle name="%_Cartel1_1_Base Dati Valori YTD_ias analysis" xfId="43" xr:uid="{00000000-0005-0000-0000-00002A000000}"/>
    <cellStyle name="%_Cartel1_1_Base Dati Valori YTD_Ias Analysis Gruppo e Italia" xfId="44" xr:uid="{00000000-0005-0000-0000-00002B000000}"/>
    <cellStyle name="%_Cartel1_1_Base Dati Valori YTD_Master Piano_Gestionale_PE_perBdg" xfId="45" xr:uid="{00000000-0005-0000-0000-00002C000000}"/>
    <cellStyle name="%_Cartel1_1_Base Dati Valori YTD_Riepilogo Target IT Gaap vs IAS" xfId="46" xr:uid="{00000000-0005-0000-0000-00002D000000}"/>
    <cellStyle name="%_Cartel1_1_Base Dati Valori YTD_STAR R$" xfId="47" xr:uid="{00000000-0005-0000-0000-00002E000000}"/>
    <cellStyle name="%_Cartel1_1_Base Dati Valori YTD_Tavole IAS 2003-2004-2005" xfId="48" xr:uid="{00000000-0005-0000-0000-00002F000000}"/>
    <cellStyle name="%_Cartel1_1_Base Dati Valori YTD_TBR R$" xfId="49" xr:uid="{00000000-0005-0000-0000-000030000000}"/>
    <cellStyle name="%_Cartel1_1_Base Dati Valori YTD_TCEL R$" xfId="50" xr:uid="{00000000-0005-0000-0000-000031000000}"/>
    <cellStyle name="%_Cartel1_1_Base Dati Valori YTD_TdB_Law_Eco_Fin_Feb4" xfId="51" xr:uid="{00000000-0005-0000-0000-000032000000}"/>
    <cellStyle name="%_Cartel1_1_Base Dati Valori YTD_TdB_Law_Eco_Fin_Feb7" xfId="52" xr:uid="{00000000-0005-0000-0000-000033000000}"/>
    <cellStyle name="%_Cartel1_1_Base Dati Valori YTD_TdB_Law_Eco_Fin_Feb9" xfId="53" xr:uid="{00000000-0005-0000-0000-000034000000}"/>
    <cellStyle name="%_Cartel1_1_Base Dati Valori YTD_TdB_Law_Eco_Fin_For2" xfId="54" xr:uid="{00000000-0005-0000-0000-000035000000}"/>
    <cellStyle name="%_Cartel1_1_Base Dati Valori YTD_TdB_LAW_gest_MARZO '04 14 05" xfId="55" xr:uid="{00000000-0005-0000-0000-000036000000}"/>
    <cellStyle name="%_Cartel1_1_Base Dati Valori YTD_timetable" xfId="56" xr:uid="{00000000-0005-0000-0000-000037000000}"/>
    <cellStyle name="%_Cartel1_1_Base Dati Valori YTD_TMX R$" xfId="57" xr:uid="{00000000-0005-0000-0000-000038000000}"/>
    <cellStyle name="%_Cartel1_1_Base Dati Valori YTD_TPAR R$" xfId="58" xr:uid="{00000000-0005-0000-0000-000039000000}"/>
    <cellStyle name="%_Cartel1_1_Break Up Results" xfId="59" xr:uid="{00000000-0005-0000-0000-00003A000000}"/>
    <cellStyle name="%_Cartel1_1_BS Forecast 2002" xfId="60" xr:uid="{00000000-0005-0000-0000-00003B000000}"/>
    <cellStyle name="%_Cartel1_1_BS Full Year 2001" xfId="61" xr:uid="{00000000-0005-0000-0000-00003C000000}"/>
    <cellStyle name="%_Cartel1_1_Budget &amp; Piano 2005-2007 - solo IAS (01 aprile)" xfId="62" xr:uid="{00000000-0005-0000-0000-00003D000000}"/>
    <cellStyle name="%_Cartel1_1_Budget &amp; Piano 2005-2007 Definitivo" xfId="63" xr:uid="{00000000-0005-0000-0000-00003E000000}"/>
    <cellStyle name="%_Cartel1_1_Budget &amp; Piano IAS_draft" xfId="64" xr:uid="{00000000-0005-0000-0000-00003F000000}"/>
    <cellStyle name="%_Cartel1_1_Capex" xfId="65" xr:uid="{00000000-0005-0000-0000-000040000000}"/>
    <cellStyle name="%_Cartel1_1_Cartel1 (2)" xfId="66" xr:uid="{00000000-0005-0000-0000-000041000000}"/>
    <cellStyle name="%_Cartel1_1_Cartel1 (3)" xfId="67" xr:uid="{00000000-0005-0000-0000-000042000000}"/>
    <cellStyle name="%_Cartel1_1_Cartel1 (4)" xfId="68" xr:uid="{00000000-0005-0000-0000-000043000000}"/>
    <cellStyle name="%_Cartel1_1_Cash Costs " xfId="69" xr:uid="{00000000-0005-0000-0000-000044000000}"/>
    <cellStyle name="%_Cartel1_1_Cash out_ fcst 1_2004" xfId="70" xr:uid="{00000000-0005-0000-0000-000045000000}"/>
    <cellStyle name="%_Cartel1_1_CF Forecast 2002" xfId="71" xr:uid="{00000000-0005-0000-0000-000046000000}"/>
    <cellStyle name="%_Cartel1_1_Check - Database_Financials desenv" xfId="72" xr:uid="{00000000-0005-0000-0000-000047000000}"/>
    <cellStyle name="%_Cartel1_1_Commenti IAS 2004_2007newPER REPORT_vs1" xfId="73" xr:uid="{00000000-0005-0000-0000-000048000000}"/>
    <cellStyle name="%_Cartel1_1_CONS EU" xfId="74" xr:uid="{00000000-0005-0000-0000-000049000000}"/>
    <cellStyle name="%_Cartel1_1_CONS R$" xfId="75" xr:uid="{00000000-0005-0000-0000-00004A000000}"/>
    <cellStyle name="%_Cartel1_1_Copia di ITZ e BRA new" xfId="76" xr:uid="{00000000-0005-0000-0000-00004B000000}"/>
    <cellStyle name="%_Cartel1_1_COPIADILAVORO2004" xfId="77" xr:uid="{00000000-0005-0000-0000-00004C000000}"/>
    <cellStyle name="%_Cartel1_1_Copy of 2 - Financial Results - BU Wireline" xfId="78" xr:uid="{00000000-0005-0000-0000-00004D000000}"/>
    <cellStyle name="%_Cartel1_1_Data Book_ITM_Marzo_2003_6" xfId="79" xr:uid="{00000000-0005-0000-0000-00004E000000}"/>
    <cellStyle name="%_Cartel1_1_Databook_Full Year_LAW14 appoggio" xfId="80" xr:uid="{00000000-0005-0000-0000-00004F000000}"/>
    <cellStyle name="%_Cartel1_1_Databook_Full Year_LAW14appoggio" xfId="81" xr:uid="{00000000-0005-0000-0000-000050000000}"/>
    <cellStyle name="%_Cartel1_1_Dati gestionali_ III_fcst_WITT" xfId="82" xr:uid="{00000000-0005-0000-0000-000051000000}"/>
    <cellStyle name="%_Cartel1_1_Efficiency ITG_dec_vers06_03_03" xfId="83" xr:uid="{00000000-0005-0000-0000-000052000000}"/>
    <cellStyle name="%_Cartel1_1_Expenses" xfId="84" xr:uid="{00000000-0005-0000-0000-000053000000}"/>
    <cellStyle name="%_Cartel1_1_Financial TdB TIM Group" xfId="85" xr:uid="{00000000-0005-0000-0000-000054000000}"/>
    <cellStyle name="%_Cartel1_1_Financial TdB TIM Group_28" xfId="86" xr:uid="{00000000-0005-0000-0000-000055000000}"/>
    <cellStyle name="%_Cartel1_1_Financial TdB TIM Group_vs 15" xfId="87" xr:uid="{00000000-0005-0000-0000-000056000000}"/>
    <cellStyle name="%_Cartel1_1_Grecia disposal _last CBEP (3)" xfId="88" xr:uid="{00000000-0005-0000-0000-000057000000}"/>
    <cellStyle name="%_Cartel1_1_Gruppo_BDG_Budget e Piano_2005_Ufficiale_2" xfId="89" xr:uid="{00000000-0005-0000-0000-000058000000}"/>
    <cellStyle name="%_Cartel1_1_Gruppo_Totale_Dicembre_uff3" xfId="90" xr:uid="{00000000-0005-0000-0000-000059000000}"/>
    <cellStyle name="%_Cartel1_1_headcount" xfId="91" xr:uid="{00000000-0005-0000-0000-00005A000000}"/>
    <cellStyle name="%_Cartel1_1_I Forecast Flash LAW6" xfId="92" xr:uid="{00000000-0005-0000-0000-00005B000000}"/>
    <cellStyle name="%_Cartel1_1_ias analysis" xfId="93" xr:uid="{00000000-0005-0000-0000-00005C000000}"/>
    <cellStyle name="%_Cartel1_1_Ias Analysis Gruppo e Italia" xfId="94" xr:uid="{00000000-0005-0000-0000-00005D000000}"/>
    <cellStyle name="%_Cartel1_1_Market_ BDG_e PIANO_2005_con proforma_Ufficiale_2" xfId="95" xr:uid="{00000000-0005-0000-0000-00005E000000}"/>
    <cellStyle name="%_Cartel1_1_Market_ Dicembre_2002_uff_3" xfId="96" xr:uid="{00000000-0005-0000-0000-00005F000000}"/>
    <cellStyle name="%_Cartel1_1_Master Piano_DataBook_PE4bis" xfId="97" xr:uid="{00000000-0005-0000-0000-000060000000}"/>
    <cellStyle name="%_Cartel1_1_Master Piano_DataBook_PE5 per Bdg" xfId="98" xr:uid="{00000000-0005-0000-0000-000061000000}"/>
    <cellStyle name="%_Cartel1_1_Master Piano_Gestionale_PE_perBdg" xfId="99" xr:uid="{00000000-0005-0000-0000-000062000000}"/>
    <cellStyle name="%_Cartel1_1_MasterPiano_DataBook_LAO per Bdg" xfId="100" xr:uid="{00000000-0005-0000-0000-000063000000}"/>
    <cellStyle name="%_Cartel1_1_MasterPiano_DataBook_LAO2bis bis" xfId="101" xr:uid="{00000000-0005-0000-0000-000064000000}"/>
    <cellStyle name="%_Cartel1_1_MasterPiano_DataBook_LAO48" xfId="102" xr:uid="{00000000-0005-0000-0000-000065000000}"/>
    <cellStyle name="%_Cartel1_1_MasterPiano_LA" xfId="103" xr:uid="{00000000-0005-0000-0000-000066000000}"/>
    <cellStyle name="%_Cartel1_1_MasterPiano_LA2" xfId="104" xr:uid="{00000000-0005-0000-0000-000067000000}"/>
    <cellStyle name="%_Cartel1_1_OUTLOOK VS 2001" xfId="105" xr:uid="{00000000-0005-0000-0000-000068000000}"/>
    <cellStyle name="%_Cartel1_1_P&amp;L Forecast 2002" xfId="106" xr:uid="{00000000-0005-0000-0000-000069000000}"/>
    <cellStyle name="%_Cartel1_1_Piano 2003-2005_LAWFullappoggio" xfId="107" xr:uid="{00000000-0005-0000-0000-00006A000000}"/>
    <cellStyle name="%_Cartel1_1_Quarter_Gruppo Totale" xfId="108" xr:uid="{00000000-0005-0000-0000-00006B000000}"/>
    <cellStyle name="%_Cartel1_1_Quarter_Market" xfId="109" xr:uid="{00000000-0005-0000-0000-00006C000000}"/>
    <cellStyle name="%_Cartel1_1_Riepilogo Target IT Gaap vs IAS" xfId="110" xr:uid="{00000000-0005-0000-0000-00006D000000}"/>
    <cellStyle name="%_Cartel1_1_STAR EU" xfId="111" xr:uid="{00000000-0005-0000-0000-00006E000000}"/>
    <cellStyle name="%_Cartel1_1_STAR R$" xfId="112" xr:uid="{00000000-0005-0000-0000-00006F000000}"/>
    <cellStyle name="%_Cartel1_1_Tavole IAS 2003-2004-2005" xfId="113" xr:uid="{00000000-0005-0000-0000-000070000000}"/>
    <cellStyle name="%_Cartel1_1_TBR EU" xfId="114" xr:uid="{00000000-0005-0000-0000-000071000000}"/>
    <cellStyle name="%_Cartel1_1_TBR R$" xfId="115" xr:uid="{00000000-0005-0000-0000-000072000000}"/>
    <cellStyle name="%_Cartel1_1_TCEL EU" xfId="116" xr:uid="{00000000-0005-0000-0000-000073000000}"/>
    <cellStyle name="%_Cartel1_1_TCEL R$" xfId="117" xr:uid="{00000000-0005-0000-0000-000074000000}"/>
    <cellStyle name="%_Cartel1_1_TdB_Law_Eco_Fin_Feb4" xfId="118" xr:uid="{00000000-0005-0000-0000-000075000000}"/>
    <cellStyle name="%_Cartel1_1_TdB_Law_Eco_Fin_Feb7" xfId="119" xr:uid="{00000000-0005-0000-0000-000076000000}"/>
    <cellStyle name="%_Cartel1_1_TdB_Law_Eco_Fin_Feb9" xfId="120" xr:uid="{00000000-0005-0000-0000-000077000000}"/>
    <cellStyle name="%_Cartel1_1_TdB_Law_Eco_Fin_For2" xfId="121" xr:uid="{00000000-0005-0000-0000-000078000000}"/>
    <cellStyle name="%_Cartel1_1_TdB_LAW_gest_MARZO '04 14 05" xfId="122" xr:uid="{00000000-0005-0000-0000-000079000000}"/>
    <cellStyle name="%_Cartel1_1_timetable" xfId="123" xr:uid="{00000000-0005-0000-0000-00007A000000}"/>
    <cellStyle name="%_Cartel1_1_TIWS_IT Fuse per EAP fcst3" xfId="124" xr:uid="{00000000-0005-0000-0000-00007B000000}"/>
    <cellStyle name="%_Cartel1_1_TMX EU" xfId="125" xr:uid="{00000000-0005-0000-0000-00007C000000}"/>
    <cellStyle name="%_Cartel1_1_TMX R$" xfId="126" xr:uid="{00000000-0005-0000-0000-00007D000000}"/>
    <cellStyle name="%_Cartel1_1_TNE EU" xfId="127" xr:uid="{00000000-0005-0000-0000-00007E000000}"/>
    <cellStyle name="%_Cartel1_1_TNE R$" xfId="128" xr:uid="{00000000-0005-0000-0000-00007F000000}"/>
    <cellStyle name="%_Cartel1_1_TPAR EU" xfId="129" xr:uid="{00000000-0005-0000-0000-000080000000}"/>
    <cellStyle name="%_Cartel1_1_TPAR R$" xfId="130" xr:uid="{00000000-0005-0000-0000-000081000000}"/>
    <cellStyle name="%_Cartel1_1_TSU EU" xfId="131" xr:uid="{00000000-0005-0000-0000-000082000000}"/>
    <cellStyle name="%_Cartel1_1_TSU R$" xfId="132" xr:uid="{00000000-0005-0000-0000-000083000000}"/>
    <cellStyle name="%_Cartel1_Agenda Budget-Piano" xfId="133" xr:uid="{00000000-0005-0000-0000-000084000000}"/>
    <cellStyle name="%_Cartel1_Aggregato LAO_Agosto4" xfId="134" xr:uid="{00000000-0005-0000-0000-000085000000}"/>
    <cellStyle name="%_Cartel1_Analisi vs 2001" xfId="135" xr:uid="{00000000-0005-0000-0000-000086000000}"/>
    <cellStyle name="%_Cartel1_Base Dati Valori Bdg" xfId="136" xr:uid="{00000000-0005-0000-0000-000087000000}"/>
    <cellStyle name="%_Cartel1_Base Dati Valori Bdg 02" xfId="137" xr:uid="{00000000-0005-0000-0000-000088000000}"/>
    <cellStyle name="%_Cartel1_Base Dati Valori Last Month" xfId="138" xr:uid="{00000000-0005-0000-0000-000089000000}"/>
    <cellStyle name="%_Cartel1_Base Dati Valori Piano" xfId="139" xr:uid="{00000000-0005-0000-0000-00008A000000}"/>
    <cellStyle name="%_Cartel1_Base Dati Valori YTD" xfId="140" xr:uid="{00000000-0005-0000-0000-00008B000000}"/>
    <cellStyle name="%_Cartel1_Bdg 2003 - Debts" xfId="141" xr:uid="{00000000-0005-0000-0000-00008C000000}"/>
    <cellStyle name="%_Cartel1_BS 2001" xfId="142" xr:uid="{00000000-0005-0000-0000-00008D000000}"/>
    <cellStyle name="%_Cartel1_BS 2002" xfId="143" xr:uid="{00000000-0005-0000-0000-00008E000000}"/>
    <cellStyle name="%_Cartel1_BU Balance Sheets" xfId="144" xr:uid="{00000000-0005-0000-0000-00008F000000}"/>
    <cellStyle name="%_Cartel1_BU Cash flow" xfId="145" xr:uid="{00000000-0005-0000-0000-000090000000}"/>
    <cellStyle name="%_Cartel1_BU P&amp;L" xfId="146" xr:uid="{00000000-0005-0000-0000-000091000000}"/>
    <cellStyle name="%_Cartel1_Capex" xfId="147" xr:uid="{00000000-0005-0000-0000-000092000000}"/>
    <cellStyle name="%_Cartel1_CF 2002" xfId="148" xr:uid="{00000000-0005-0000-0000-000093000000}"/>
    <cellStyle name="%_Cartel1_Copy of TDB_LAW_marzo_04_2104" xfId="149" xr:uid="{00000000-0005-0000-0000-000094000000}"/>
    <cellStyle name="%_Cartel1_Data Book Plan Company brasil - antiga (não usar)" xfId="150" xr:uid="{00000000-0005-0000-0000-000095000000}"/>
    <cellStyle name="%_Cartel1_Data Book Plan Mobile (antiga)" xfId="151" xr:uid="{00000000-0005-0000-0000-000096000000}"/>
    <cellStyle name="%_Cartel1_Data Book Plan Mobile (antiga)_1" xfId="152" xr:uid="{00000000-0005-0000-0000-000097000000}"/>
    <cellStyle name="%_Cartel1_Data Book Plan Mobile Max" xfId="153" xr:uid="{00000000-0005-0000-0000-000098000000}"/>
    <cellStyle name="%_Cartel1_Data Book_IT Group_Feb_2003_4" xfId="154" xr:uid="{00000000-0005-0000-0000-000099000000}"/>
    <cellStyle name="%_Cartel1_Data Book_IT Group_Feb_2003_8" xfId="155" xr:uid="{00000000-0005-0000-0000-00009A000000}"/>
    <cellStyle name="%_Cartel1_Data Book_IT Market_Feb_2003_11" xfId="156" xr:uid="{00000000-0005-0000-0000-00009B000000}"/>
    <cellStyle name="%_Cartel1_Data Book_IT Market_Feb_2003_3" xfId="157" xr:uid="{00000000-0005-0000-0000-00009C000000}"/>
    <cellStyle name="%_Cartel1_Data Book_IT Market_Feb_2003_4" xfId="158" xr:uid="{00000000-0005-0000-0000-00009D000000}"/>
    <cellStyle name="%_Cartel1_Data Book_IT Market_Feb_2003_9" xfId="159" xr:uid="{00000000-0005-0000-0000-00009E000000}"/>
    <cellStyle name="%_Cartel1_Data Book_ITM_Feb_03_Cash Flow_1" xfId="160" xr:uid="{00000000-0005-0000-0000-00009F000000}"/>
    <cellStyle name="%_Cartel1_Data Book_ITM_Feb_03_Cash Flow_5" xfId="161" xr:uid="{00000000-0005-0000-0000-0000A0000000}"/>
    <cellStyle name="%_Cartel1_Data Book_ITM_Feb_03_Cash Flow_6" xfId="162" xr:uid="{00000000-0005-0000-0000-0000A1000000}"/>
    <cellStyle name="%_Cartel1_Data Book_LAW_23_con EVA" xfId="163" xr:uid="{00000000-0005-0000-0000-0000A2000000}"/>
    <cellStyle name="%_Cartel1_Data Book_PE_sett7" xfId="164" xr:uid="{00000000-0005-0000-0000-0000A3000000}"/>
    <cellStyle name="%_Cartel1_Data Book_PE_sett8" xfId="165" xr:uid="{00000000-0005-0000-0000-0000A4000000}"/>
    <cellStyle name="%_Cartel1_Databook_Full Year_LAW14 appoggio" xfId="166" xr:uid="{00000000-0005-0000-0000-0000A5000000}"/>
    <cellStyle name="%_Cartel1_Databook_Full Year_LAW14appoggio" xfId="167" xr:uid="{00000000-0005-0000-0000-0000A6000000}"/>
    <cellStyle name="%_Cartel1_effetto cambio new plan vs old 10" xfId="168" xr:uid="{00000000-0005-0000-0000-0000A7000000}"/>
    <cellStyle name="%_Cartel1_Efficiency ITG_dec_vers06_03_03" xfId="169" xr:uid="{00000000-0005-0000-0000-0000A8000000}"/>
    <cellStyle name="%_Cartel1_Exchange Rate Impact 2001" xfId="170" xr:uid="{00000000-0005-0000-0000-0000A9000000}"/>
    <cellStyle name="%_Cartel1_Exchange Rate Impact Plan new vs old" xfId="171" xr:uid="{00000000-0005-0000-0000-0000AA000000}"/>
    <cellStyle name="%_Cartel1_Expenses" xfId="172" xr:uid="{00000000-0005-0000-0000-0000AB000000}"/>
    <cellStyle name="%_Cartel1_Gruppo_BDG_Budget e Piano_2005_Ufficiale_2" xfId="173" xr:uid="{00000000-0005-0000-0000-0000AC000000}"/>
    <cellStyle name="%_Cartel1_Gruppo_Totale_Dicembre_uff3" xfId="174" xr:uid="{00000000-0005-0000-0000-0000AD000000}"/>
    <cellStyle name="%_Cartel1_I Forecast Flash LAW" xfId="175" xr:uid="{00000000-0005-0000-0000-0000AE000000}"/>
    <cellStyle name="%_Cartel1_I Forecast Flash LAW2" xfId="176" xr:uid="{00000000-0005-0000-0000-0000AF000000}"/>
    <cellStyle name="%_Cartel1_Isyde_EcoFin__LAW3_new" xfId="177" xr:uid="{00000000-0005-0000-0000-0000B0000000}"/>
    <cellStyle name="%_Cartel1_legende" xfId="178" xr:uid="{00000000-0005-0000-0000-0000B1000000}"/>
    <cellStyle name="%_Cartel1_Main Result by Subs" xfId="179" xr:uid="{00000000-0005-0000-0000-0000B2000000}"/>
    <cellStyle name="%_Cartel1_Main Results" xfId="180" xr:uid="{00000000-0005-0000-0000-0000B3000000}"/>
    <cellStyle name="%_Cartel1_Market_ BDG_e PIANO_2005_con proforma_Ufficiale_2" xfId="181" xr:uid="{00000000-0005-0000-0000-0000B4000000}"/>
    <cellStyle name="%_Cartel1_Market_ Dicembre_2002_uff_3" xfId="182" xr:uid="{00000000-0005-0000-0000-0000B5000000}"/>
    <cellStyle name="%_Cartel1_Master per febbraio_4" xfId="183" xr:uid="{00000000-0005-0000-0000-0000B6000000}"/>
    <cellStyle name="%_Cartel1_Master per febbraio_5" xfId="184" xr:uid="{00000000-0005-0000-0000-0000B7000000}"/>
    <cellStyle name="%_Cartel1_Master Piano_DataBook_PE4bis" xfId="185" xr:uid="{00000000-0005-0000-0000-0000B8000000}"/>
    <cellStyle name="%_Cartel1_Master Piano_DataBook_PE5 per Bdg" xfId="186" xr:uid="{00000000-0005-0000-0000-0000B9000000}"/>
    <cellStyle name="%_Cartel1_Master Piano_Gestionale_PE_perBdg" xfId="187" xr:uid="{00000000-0005-0000-0000-0000BA000000}"/>
    <cellStyle name="%_Cartel1_Master Piano_Report_PE new16" xfId="188" xr:uid="{00000000-0005-0000-0000-0000BB000000}"/>
    <cellStyle name="%_Cartel1_Master Piano_Report_PE new20" xfId="189" xr:uid="{00000000-0005-0000-0000-0000BC000000}"/>
    <cellStyle name="%_Cartel1_Master Piano_Report_PE new24" xfId="190" xr:uid="{00000000-0005-0000-0000-0000BD000000}"/>
    <cellStyle name="%_Cartel1_Master Piano_Report_PE14" xfId="191" xr:uid="{00000000-0005-0000-0000-0000BE000000}"/>
    <cellStyle name="%_Cartel1_Master Piano_Report_PE15" xfId="192" xr:uid="{00000000-0005-0000-0000-0000BF000000}"/>
    <cellStyle name="%_Cartel1_Master Piano_Report_PE16" xfId="193" xr:uid="{00000000-0005-0000-0000-0000C0000000}"/>
    <cellStyle name="%_Cartel1_Master Piano_Report_PE19" xfId="194" xr:uid="{00000000-0005-0000-0000-0000C1000000}"/>
    <cellStyle name="%_Cartel1_MasterPiano_DataBook_LAO per Bdg" xfId="195" xr:uid="{00000000-0005-0000-0000-0000C2000000}"/>
    <cellStyle name="%_Cartel1_MasterPiano_DataBook_LAO2bis bis" xfId="196" xr:uid="{00000000-0005-0000-0000-0000C3000000}"/>
    <cellStyle name="%_Cartel1_MasterPiano_DataBook_LAO33" xfId="197" xr:uid="{00000000-0005-0000-0000-0000C4000000}"/>
    <cellStyle name="%_Cartel1_MasterPiano_DataBook_LAO43" xfId="198" xr:uid="{00000000-0005-0000-0000-0000C5000000}"/>
    <cellStyle name="%_Cartel1_MasterPiano_DataBook_LAO44" xfId="199" xr:uid="{00000000-0005-0000-0000-0000C6000000}"/>
    <cellStyle name="%_Cartel1_MasterPiano_DataBook_LAO55" xfId="200" xr:uid="{00000000-0005-0000-0000-0000C7000000}"/>
    <cellStyle name="%_Cartel1_OUTLOOK VS 2001" xfId="201" xr:uid="{00000000-0005-0000-0000-0000C8000000}"/>
    <cellStyle name="%_Cartel1_Piano 03_05_EcoFin_Riclass._LAW11" xfId="202" xr:uid="{00000000-0005-0000-0000-0000C9000000}"/>
    <cellStyle name="%_Cartel1_Piano 03_05_EcoFin_Riclass._LAW19" xfId="203" xr:uid="{00000000-0005-0000-0000-0000CA000000}"/>
    <cellStyle name="%_Cartel1_Piano 03_05_EcoFin_Riclass_LAW30" xfId="204" xr:uid="{00000000-0005-0000-0000-0000CB000000}"/>
    <cellStyle name="%_Cartel1_Piano 03_05_EcoFin_Riclass_LAW31" xfId="205" xr:uid="{00000000-0005-0000-0000-0000CC000000}"/>
    <cellStyle name="%_Cartel1_Piano 03_05_EcoFin_Riclass_LAW33" xfId="206" xr:uid="{00000000-0005-0000-0000-0000CD000000}"/>
    <cellStyle name="%_Cartel1_Piano 03_05_EcoFin_Riclass_LAW34" xfId="207" xr:uid="{00000000-0005-0000-0000-0000CE000000}"/>
    <cellStyle name="%_Cartel1_Piano 2003-2005_LAW8" xfId="208" xr:uid="{00000000-0005-0000-0000-0000CF000000}"/>
    <cellStyle name="%_Cartel1_Piano 2003-2005_LAWFullappoggio" xfId="209" xr:uid="{00000000-0005-0000-0000-0000D0000000}"/>
    <cellStyle name="%_Cartel1_Piano_LAO_newproforma_31" xfId="210" xr:uid="{00000000-0005-0000-0000-0000D1000000}"/>
    <cellStyle name="%_Cartel1_Piano_LAO_newproforma10" xfId="211" xr:uid="{00000000-0005-0000-0000-0000D2000000}"/>
    <cellStyle name="%_Cartel1_Piano_LAO_newproforma16" xfId="212" xr:uid="{00000000-0005-0000-0000-0000D3000000}"/>
    <cellStyle name="%_Cartel1_prova change" xfId="213" xr:uid="{00000000-0005-0000-0000-0000D4000000}"/>
    <cellStyle name="%_Cartel1_prova new structure" xfId="214" xr:uid="{00000000-0005-0000-0000-0000D5000000}"/>
    <cellStyle name="%_Cartel1_Quarter trend" xfId="215" xr:uid="{00000000-0005-0000-0000-0000D6000000}"/>
    <cellStyle name="%_Cartel1_Schema costi Gruppo_december CDA1" xfId="216" xr:uid="{00000000-0005-0000-0000-0000D7000000}"/>
    <cellStyle name="%_Cartel1_TDB_LAW_Aprile 04_21-05_1" xfId="217" xr:uid="{00000000-0005-0000-0000-0000D8000000}"/>
    <cellStyle name="%_Cartel1_TdB_Law_Eco_Fin_Agosto 2003_Ufficiale" xfId="218" xr:uid="{00000000-0005-0000-0000-0000D9000000}"/>
    <cellStyle name="%_Cartel1_TdB_Law_Eco_Fin_Feb1" xfId="219" xr:uid="{00000000-0005-0000-0000-0000DA000000}"/>
    <cellStyle name="%_Cartel1_TdB_Law_Eco_Fin_Feb12" xfId="220" xr:uid="{00000000-0005-0000-0000-0000DB000000}"/>
    <cellStyle name="%_Cartel1_TdB_Law_Eco_Fin_Feb14" xfId="221" xr:uid="{00000000-0005-0000-0000-0000DC000000}"/>
    <cellStyle name="%_Cartel1_TdB_Law_Eco_Fin_Feb3" xfId="222" xr:uid="{00000000-0005-0000-0000-0000DD000000}"/>
    <cellStyle name="%_Cartel1_TdB_Law_Eco_Fin_Feb7" xfId="223" xr:uid="{00000000-0005-0000-0000-0000DE000000}"/>
    <cellStyle name="%_Cartel1_TdB_Law_Eco_Fin_Febbraio 2004_2403" xfId="224" xr:uid="{00000000-0005-0000-0000-0000DF000000}"/>
    <cellStyle name="%_Cartel1_TdB_Law_Eco_Fin_For2" xfId="225" xr:uid="{00000000-0005-0000-0000-0000E0000000}"/>
    <cellStyle name="%_Cartel1_TdB_Law_Eco_Fin_mar_03" xfId="226" xr:uid="{00000000-0005-0000-0000-0000E1000000}"/>
    <cellStyle name="%_Cartel1_TdB_LAW_gest_MARZO '04 14 05" xfId="227" xr:uid="{00000000-0005-0000-0000-0000E2000000}"/>
    <cellStyle name="%_Cartel1_TDB_LAW_marzo_04 0305" xfId="228" xr:uid="{00000000-0005-0000-0000-0000E3000000}"/>
    <cellStyle name="%_Cartel1_TDB_LAW_marzo_04 05 magg_21.48" xfId="229" xr:uid="{00000000-0005-0000-0000-0000E4000000}"/>
    <cellStyle name="%_Cartel1_TDB_LAW_marzo_'04_12 may" xfId="230" xr:uid="{00000000-0005-0000-0000-0000E5000000}"/>
    <cellStyle name="%_Cartel1_TDB_LAW_marzo_'04_18 may" xfId="231" xr:uid="{00000000-0005-0000-0000-0000E6000000}"/>
    <cellStyle name="%_Cartel1_TDB_LAW_marzo_04_2604" xfId="232" xr:uid="{00000000-0005-0000-0000-0000E7000000}"/>
    <cellStyle name="%_Cartel1_TDB_LAW-x maggio 04" xfId="233" xr:uid="{00000000-0005-0000-0000-0000E8000000}"/>
    <cellStyle name="%_Cartel1_TDB_LAW-x maggio 04_0806" xfId="234" xr:uid="{00000000-0005-0000-0000-0000E9000000}"/>
    <cellStyle name="%_Cartel2" xfId="235" xr:uid="{00000000-0005-0000-0000-0000EA000000}"/>
    <cellStyle name="%_Cash Cost" xfId="236" xr:uid="{00000000-0005-0000-0000-0000EB000000}"/>
    <cellStyle name="%_Cash Cost Aprile1" xfId="237" xr:uid="{00000000-0005-0000-0000-0000EC000000}"/>
    <cellStyle name="%_Cash Cost Aprile1_Aggregato LAO_Agosto4" xfId="238" xr:uid="{00000000-0005-0000-0000-0000ED000000}"/>
    <cellStyle name="%_Cash Cost Aprile1_Analisi vs 2001" xfId="239" xr:uid="{00000000-0005-0000-0000-0000EE000000}"/>
    <cellStyle name="%_Cash Cost Aprile1_Base Dati Valori Bdg" xfId="240" xr:uid="{00000000-0005-0000-0000-0000EF000000}"/>
    <cellStyle name="%_Cash Cost Aprile1_Base Dati Valori Bdg 02" xfId="241" xr:uid="{00000000-0005-0000-0000-0000F0000000}"/>
    <cellStyle name="%_Cash Cost Aprile1_Base Dati Valori Last Month" xfId="242" xr:uid="{00000000-0005-0000-0000-0000F1000000}"/>
    <cellStyle name="%_Cash Cost Aprile1_Base Dati Valori Piano" xfId="243" xr:uid="{00000000-0005-0000-0000-0000F2000000}"/>
    <cellStyle name="%_Cash Cost Aprile1_Base Dati Valori YTD" xfId="244" xr:uid="{00000000-0005-0000-0000-0000F3000000}"/>
    <cellStyle name="%_Cash Cost Aprile1_BS 2001" xfId="245" xr:uid="{00000000-0005-0000-0000-0000F4000000}"/>
    <cellStyle name="%_Cash Cost Aprile1_BU Balance Sheets" xfId="246" xr:uid="{00000000-0005-0000-0000-0000F5000000}"/>
    <cellStyle name="%_Cash Cost Aprile1_BU Cash flow" xfId="247" xr:uid="{00000000-0005-0000-0000-0000F6000000}"/>
    <cellStyle name="%_Cash Cost Aprile1_BU P&amp;L" xfId="248" xr:uid="{00000000-0005-0000-0000-0000F7000000}"/>
    <cellStyle name="%_Cash Cost Aprile1_Capex" xfId="249" xr:uid="{00000000-0005-0000-0000-0000F8000000}"/>
    <cellStyle name="%_Cash Cost Aprile1_Copy of TDB_LAW_marzo_04_2104" xfId="250" xr:uid="{00000000-0005-0000-0000-0000F9000000}"/>
    <cellStyle name="%_Cash Cost Aprile1_Data Book_IT Group_Feb_2003_4" xfId="251" xr:uid="{00000000-0005-0000-0000-0000FA000000}"/>
    <cellStyle name="%_Cash Cost Aprile1_Data Book_IT Group_Feb_2003_8" xfId="252" xr:uid="{00000000-0005-0000-0000-0000FB000000}"/>
    <cellStyle name="%_Cash Cost Aprile1_Data Book_IT Market_Feb_2003_11" xfId="253" xr:uid="{00000000-0005-0000-0000-0000FC000000}"/>
    <cellStyle name="%_Cash Cost Aprile1_Data Book_IT Market_Feb_2003_3" xfId="254" xr:uid="{00000000-0005-0000-0000-0000FD000000}"/>
    <cellStyle name="%_Cash Cost Aprile1_Data Book_IT Market_Feb_2003_4" xfId="255" xr:uid="{00000000-0005-0000-0000-0000FE000000}"/>
    <cellStyle name="%_Cash Cost Aprile1_Data Book_IT Market_Feb_2003_9" xfId="256" xr:uid="{00000000-0005-0000-0000-0000FF000000}"/>
    <cellStyle name="%_Cash Cost Aprile1_Data Book_ITM_Feb_03_Cash Flow_1" xfId="257" xr:uid="{00000000-0005-0000-0000-000000010000}"/>
    <cellStyle name="%_Cash Cost Aprile1_Data Book_ITM_Feb_03_Cash Flow_5" xfId="258" xr:uid="{00000000-0005-0000-0000-000001010000}"/>
    <cellStyle name="%_Cash Cost Aprile1_Data Book_ITM_Feb_03_Cash Flow_6" xfId="259" xr:uid="{00000000-0005-0000-0000-000002010000}"/>
    <cellStyle name="%_Cash Cost Aprile1_Data Book_LAW_23_con EVA" xfId="260" xr:uid="{00000000-0005-0000-0000-000003010000}"/>
    <cellStyle name="%_Cash Cost Aprile1_Data Book_PE_sett7" xfId="261" xr:uid="{00000000-0005-0000-0000-000004010000}"/>
    <cellStyle name="%_Cash Cost Aprile1_Data Book_PE_sett8" xfId="262" xr:uid="{00000000-0005-0000-0000-000005010000}"/>
    <cellStyle name="%_Cash Cost Aprile1_Databook_Full Year_LAW14 appoggio" xfId="263" xr:uid="{00000000-0005-0000-0000-000006010000}"/>
    <cellStyle name="%_Cash Cost Aprile1_Databook_Full Year_LAW14appoggio" xfId="264" xr:uid="{00000000-0005-0000-0000-000007010000}"/>
    <cellStyle name="%_Cash Cost Aprile1_effetto cambio new plan vs old 10" xfId="265" xr:uid="{00000000-0005-0000-0000-000008010000}"/>
    <cellStyle name="%_Cash Cost Aprile1_Efficiency ITG_dec_vers06_03_03" xfId="266" xr:uid="{00000000-0005-0000-0000-000009010000}"/>
    <cellStyle name="%_Cash Cost Aprile1_Exchange Rate Impact 2001" xfId="267" xr:uid="{00000000-0005-0000-0000-00000A010000}"/>
    <cellStyle name="%_Cash Cost Aprile1_Exchange Rate Impact Plan new vs old" xfId="268" xr:uid="{00000000-0005-0000-0000-00000B010000}"/>
    <cellStyle name="%_Cash Cost Aprile1_Expenses" xfId="269" xr:uid="{00000000-0005-0000-0000-00000C010000}"/>
    <cellStyle name="%_Cash Cost Aprile1_Gruppo_BDG_Budget e Piano_2005_Ufficiale_2" xfId="270" xr:uid="{00000000-0005-0000-0000-00000D010000}"/>
    <cellStyle name="%_Cash Cost Aprile1_Gruppo_Totale_Dicembre_uff3" xfId="271" xr:uid="{00000000-0005-0000-0000-00000E010000}"/>
    <cellStyle name="%_Cash Cost Aprile1_I Forecast Flash LAW" xfId="272" xr:uid="{00000000-0005-0000-0000-00000F010000}"/>
    <cellStyle name="%_Cash Cost Aprile1_I Forecast Flash LAW2" xfId="273" xr:uid="{00000000-0005-0000-0000-000010010000}"/>
    <cellStyle name="%_Cash Cost Aprile1_Isyde_EcoFin__LAW3_new" xfId="274" xr:uid="{00000000-0005-0000-0000-000011010000}"/>
    <cellStyle name="%_Cash Cost Aprile1_Main Result by Subs" xfId="275" xr:uid="{00000000-0005-0000-0000-000012010000}"/>
    <cellStyle name="%_Cash Cost Aprile1_Main Results" xfId="276" xr:uid="{00000000-0005-0000-0000-000013010000}"/>
    <cellStyle name="%_Cash Cost Aprile1_Market_ BDG_e PIANO_2005_con proforma_Ufficiale_2" xfId="277" xr:uid="{00000000-0005-0000-0000-000014010000}"/>
    <cellStyle name="%_Cash Cost Aprile1_Market_ Dicembre_2002_uff_3" xfId="278" xr:uid="{00000000-0005-0000-0000-000015010000}"/>
    <cellStyle name="%_Cash Cost Aprile1_Master per febbraio_4" xfId="279" xr:uid="{00000000-0005-0000-0000-000016010000}"/>
    <cellStyle name="%_Cash Cost Aprile1_Master per febbraio_5" xfId="280" xr:uid="{00000000-0005-0000-0000-000017010000}"/>
    <cellStyle name="%_Cash Cost Aprile1_Master Piano_DataBook_PE4bis" xfId="281" xr:uid="{00000000-0005-0000-0000-000018010000}"/>
    <cellStyle name="%_Cash Cost Aprile1_Master Piano_DataBook_PE5 per Bdg" xfId="282" xr:uid="{00000000-0005-0000-0000-000019010000}"/>
    <cellStyle name="%_Cash Cost Aprile1_Master Piano_Gestionale_PE_perBdg" xfId="283" xr:uid="{00000000-0005-0000-0000-00001A010000}"/>
    <cellStyle name="%_Cash Cost Aprile1_Master Piano_Report_PE new16" xfId="284" xr:uid="{00000000-0005-0000-0000-00001B010000}"/>
    <cellStyle name="%_Cash Cost Aprile1_Master Piano_Report_PE new20" xfId="285" xr:uid="{00000000-0005-0000-0000-00001C010000}"/>
    <cellStyle name="%_Cash Cost Aprile1_Master Piano_Report_PE new24" xfId="286" xr:uid="{00000000-0005-0000-0000-00001D010000}"/>
    <cellStyle name="%_Cash Cost Aprile1_Master Piano_Report_PE14" xfId="287" xr:uid="{00000000-0005-0000-0000-00001E010000}"/>
    <cellStyle name="%_Cash Cost Aprile1_Master Piano_Report_PE15" xfId="288" xr:uid="{00000000-0005-0000-0000-00001F010000}"/>
    <cellStyle name="%_Cash Cost Aprile1_Master Piano_Report_PE16" xfId="289" xr:uid="{00000000-0005-0000-0000-000020010000}"/>
    <cellStyle name="%_Cash Cost Aprile1_Master Piano_Report_PE19" xfId="290" xr:uid="{00000000-0005-0000-0000-000021010000}"/>
    <cellStyle name="%_Cash Cost Aprile1_MasterPiano_DataBook_LAO per Bdg" xfId="291" xr:uid="{00000000-0005-0000-0000-000022010000}"/>
    <cellStyle name="%_Cash Cost Aprile1_MasterPiano_DataBook_LAO2bis bis" xfId="292" xr:uid="{00000000-0005-0000-0000-000023010000}"/>
    <cellStyle name="%_Cash Cost Aprile1_MasterPiano_DataBook_LAO33" xfId="293" xr:uid="{00000000-0005-0000-0000-000024010000}"/>
    <cellStyle name="%_Cash Cost Aprile1_MasterPiano_DataBook_LAO43" xfId="294" xr:uid="{00000000-0005-0000-0000-000025010000}"/>
    <cellStyle name="%_Cash Cost Aprile1_MasterPiano_DataBook_LAO44" xfId="295" xr:uid="{00000000-0005-0000-0000-000026010000}"/>
    <cellStyle name="%_Cash Cost Aprile1_MasterPiano_DataBook_LAO55" xfId="296" xr:uid="{00000000-0005-0000-0000-000027010000}"/>
    <cellStyle name="%_Cash Cost Aprile1_OUTLOOK VS 2001" xfId="297" xr:uid="{00000000-0005-0000-0000-000028010000}"/>
    <cellStyle name="%_Cash Cost Aprile1_Piano 03_05_EcoFin_Riclass._LAW11" xfId="298" xr:uid="{00000000-0005-0000-0000-000029010000}"/>
    <cellStyle name="%_Cash Cost Aprile1_Piano 03_05_EcoFin_Riclass._LAW19" xfId="299" xr:uid="{00000000-0005-0000-0000-00002A010000}"/>
    <cellStyle name="%_Cash Cost Aprile1_Piano 03_05_EcoFin_Riclass_LAW30" xfId="300" xr:uid="{00000000-0005-0000-0000-00002B010000}"/>
    <cellStyle name="%_Cash Cost Aprile1_Piano 03_05_EcoFin_Riclass_LAW31" xfId="301" xr:uid="{00000000-0005-0000-0000-00002C010000}"/>
    <cellStyle name="%_Cash Cost Aprile1_Piano 03_05_EcoFin_Riclass_LAW33" xfId="302" xr:uid="{00000000-0005-0000-0000-00002D010000}"/>
    <cellStyle name="%_Cash Cost Aprile1_Piano 03_05_EcoFin_Riclass_LAW34" xfId="303" xr:uid="{00000000-0005-0000-0000-00002E010000}"/>
    <cellStyle name="%_Cash Cost Aprile1_Piano 2003-2005_LAW8" xfId="304" xr:uid="{00000000-0005-0000-0000-00002F010000}"/>
    <cellStyle name="%_Cash Cost Aprile1_Piano 2003-2005_LAWFullappoggio" xfId="305" xr:uid="{00000000-0005-0000-0000-000030010000}"/>
    <cellStyle name="%_Cash Cost Aprile1_Piano_LAO_newproforma_31" xfId="306" xr:uid="{00000000-0005-0000-0000-000031010000}"/>
    <cellStyle name="%_Cash Cost Aprile1_Piano_LAO_newproforma10" xfId="307" xr:uid="{00000000-0005-0000-0000-000032010000}"/>
    <cellStyle name="%_Cash Cost Aprile1_Piano_LAO_newproforma16" xfId="308" xr:uid="{00000000-0005-0000-0000-000033010000}"/>
    <cellStyle name="%_Cash Cost Aprile1_prova change" xfId="309" xr:uid="{00000000-0005-0000-0000-000034010000}"/>
    <cellStyle name="%_Cash Cost Aprile1_prova new structure" xfId="310" xr:uid="{00000000-0005-0000-0000-000035010000}"/>
    <cellStyle name="%_Cash Cost Aprile1_Quarter trend" xfId="311" xr:uid="{00000000-0005-0000-0000-000036010000}"/>
    <cellStyle name="%_Cash Cost Aprile1_TDB_LAW_Aprile 04_21-05_1" xfId="312" xr:uid="{00000000-0005-0000-0000-000037010000}"/>
    <cellStyle name="%_Cash Cost Aprile1_TdB_Law_Eco_Fin_Agosto 2003_Ufficiale" xfId="313" xr:uid="{00000000-0005-0000-0000-000038010000}"/>
    <cellStyle name="%_Cash Cost Aprile1_TdB_Law_Eco_Fin_Feb1" xfId="314" xr:uid="{00000000-0005-0000-0000-000039010000}"/>
    <cellStyle name="%_Cash Cost Aprile1_TdB_Law_Eco_Fin_Feb12" xfId="315" xr:uid="{00000000-0005-0000-0000-00003A010000}"/>
    <cellStyle name="%_Cash Cost Aprile1_TdB_Law_Eco_Fin_Feb14" xfId="316" xr:uid="{00000000-0005-0000-0000-00003B010000}"/>
    <cellStyle name="%_Cash Cost Aprile1_TdB_Law_Eco_Fin_Feb3" xfId="317" xr:uid="{00000000-0005-0000-0000-00003C010000}"/>
    <cellStyle name="%_Cash Cost Aprile1_TdB_Law_Eco_Fin_Feb7" xfId="318" xr:uid="{00000000-0005-0000-0000-00003D010000}"/>
    <cellStyle name="%_Cash Cost Aprile1_TdB_Law_Eco_Fin_Febbraio 2004_2403" xfId="319" xr:uid="{00000000-0005-0000-0000-00003E010000}"/>
    <cellStyle name="%_Cash Cost Aprile1_TdB_Law_Eco_Fin_For2" xfId="320" xr:uid="{00000000-0005-0000-0000-00003F010000}"/>
    <cellStyle name="%_Cash Cost Aprile1_TdB_Law_Eco_Fin_mar_03" xfId="321" xr:uid="{00000000-0005-0000-0000-000040010000}"/>
    <cellStyle name="%_Cash Cost Aprile1_TdB_LAW_gest_MARZO '04 14 05" xfId="322" xr:uid="{00000000-0005-0000-0000-000041010000}"/>
    <cellStyle name="%_Cash Cost Aprile1_TDB_LAW_marzo_04 0305" xfId="323" xr:uid="{00000000-0005-0000-0000-000042010000}"/>
    <cellStyle name="%_Cash Cost Aprile1_TDB_LAW_marzo_04 05 magg_21.48" xfId="324" xr:uid="{00000000-0005-0000-0000-000043010000}"/>
    <cellStyle name="%_Cash Cost Aprile1_TDB_LAW_marzo_'04_12 may" xfId="325" xr:uid="{00000000-0005-0000-0000-000044010000}"/>
    <cellStyle name="%_Cash Cost Aprile1_TDB_LAW_marzo_'04_18 may" xfId="326" xr:uid="{00000000-0005-0000-0000-000045010000}"/>
    <cellStyle name="%_Cash Cost Aprile1_TDB_LAW_marzo_04_2604" xfId="327" xr:uid="{00000000-0005-0000-0000-000046010000}"/>
    <cellStyle name="%_Cash Cost Aprile1_TDB_LAW-x maggio 04" xfId="328" xr:uid="{00000000-0005-0000-0000-000047010000}"/>
    <cellStyle name="%_Cash Cost Aprile1_TDB_LAW-x maggio 04_0806" xfId="329" xr:uid="{00000000-0005-0000-0000-000048010000}"/>
    <cellStyle name="%_Cash Costs" xfId="330" xr:uid="{00000000-0005-0000-0000-000049010000}"/>
    <cellStyle name="%_Cash Costs " xfId="331" xr:uid="{00000000-0005-0000-0000-00004A010000}"/>
    <cellStyle name="%_Cash Costs_Agenda Budget-Piano" xfId="332" xr:uid="{00000000-0005-0000-0000-00004B010000}"/>
    <cellStyle name="%_Cash Costs_Aggregato LAO_Agosto4" xfId="333" xr:uid="{00000000-0005-0000-0000-00004C010000}"/>
    <cellStyle name="%_Cash Costs_Base Dati Valori Bdg" xfId="334" xr:uid="{00000000-0005-0000-0000-00004D010000}"/>
    <cellStyle name="%_Cash Costs_Base Dati Valori Full Year" xfId="335" xr:uid="{00000000-0005-0000-0000-00004E010000}"/>
    <cellStyle name="%_Cash Costs_Base Dati Valori YTD" xfId="336" xr:uid="{00000000-0005-0000-0000-00004F010000}"/>
    <cellStyle name="%_Cash Costs_Base Dati Valori YTD_Back up Ti Day" xfId="337" xr:uid="{00000000-0005-0000-0000-000050010000}"/>
    <cellStyle name="%_Cash Costs_Base Dati Valori YTD_Backup presentazione bdg III versione" xfId="338" xr:uid="{00000000-0005-0000-0000-000051010000}"/>
    <cellStyle name="%_Cash Costs_Base Dati Valori YTD_Base Dati Valori Bdg" xfId="339" xr:uid="{00000000-0005-0000-0000-000052010000}"/>
    <cellStyle name="%_Cash Costs_Base Dati Valori YTD_BLAH R$" xfId="340" xr:uid="{00000000-0005-0000-0000-000053010000}"/>
    <cellStyle name="%_Cash Costs_Base Dati Valori YTD_Budget &amp; Piano IAS_draft" xfId="341" xr:uid="{00000000-0005-0000-0000-000054010000}"/>
    <cellStyle name="%_Cash Costs_Base Dati Valori YTD_Capex" xfId="342" xr:uid="{00000000-0005-0000-0000-000055010000}"/>
    <cellStyle name="%_Cash Costs_Base Dati Valori YTD_Cartel1 (2)" xfId="343" xr:uid="{00000000-0005-0000-0000-000056010000}"/>
    <cellStyle name="%_Cash Costs_Base Dati Valori YTD_Cartel1 (3)" xfId="344" xr:uid="{00000000-0005-0000-0000-000057010000}"/>
    <cellStyle name="%_Cash Costs_Base Dati Valori YTD_Cartel1 (4)" xfId="345" xr:uid="{00000000-0005-0000-0000-000058010000}"/>
    <cellStyle name="%_Cash Costs_Base Dati Valori YTD_Cash Costs " xfId="346" xr:uid="{00000000-0005-0000-0000-000059010000}"/>
    <cellStyle name="%_Cash Costs_Base Dati Valori YTD_Commenti IAS 2004_2007newPER REPORT_vs1" xfId="347" xr:uid="{00000000-0005-0000-0000-00005A010000}"/>
    <cellStyle name="%_Cash Costs_Base Dati Valori YTD_CONS EU" xfId="348" xr:uid="{00000000-0005-0000-0000-00005B010000}"/>
    <cellStyle name="%_Cash Costs_Base Dati Valori YTD_CONS R$" xfId="349" xr:uid="{00000000-0005-0000-0000-00005C010000}"/>
    <cellStyle name="%_Cash Costs_Base Dati Valori YTD_Copia di ITZ e BRA new" xfId="350" xr:uid="{00000000-0005-0000-0000-00005D010000}"/>
    <cellStyle name="%_Cash Costs_Base Dati Valori YTD_COPIADILAVORO2004" xfId="351" xr:uid="{00000000-0005-0000-0000-00005E010000}"/>
    <cellStyle name="%_Cash Costs_Base Dati Valori YTD_Expenses" xfId="352" xr:uid="{00000000-0005-0000-0000-00005F010000}"/>
    <cellStyle name="%_Cash Costs_Base Dati Valori YTD_Financial TdB TIM Group" xfId="353" xr:uid="{00000000-0005-0000-0000-000060010000}"/>
    <cellStyle name="%_Cash Costs_Base Dati Valori YTD_Financial TdB TIM Group_28" xfId="354" xr:uid="{00000000-0005-0000-0000-000061010000}"/>
    <cellStyle name="%_Cash Costs_Base Dati Valori YTD_Financial TdB TIM Group_vs 15" xfId="355" xr:uid="{00000000-0005-0000-0000-000062010000}"/>
    <cellStyle name="%_Cash Costs_Base Dati Valori YTD_Grecia disposal _last CBEP (3)" xfId="356" xr:uid="{00000000-0005-0000-0000-000063010000}"/>
    <cellStyle name="%_Cash Costs_Base Dati Valori YTD_ias analysis" xfId="357" xr:uid="{00000000-0005-0000-0000-000064010000}"/>
    <cellStyle name="%_Cash Costs_Base Dati Valori YTD_Ias Analysis Gruppo e Italia" xfId="358" xr:uid="{00000000-0005-0000-0000-000065010000}"/>
    <cellStyle name="%_Cash Costs_Base Dati Valori YTD_Master Piano_Gestionale_PE_perBdg" xfId="359" xr:uid="{00000000-0005-0000-0000-000066010000}"/>
    <cellStyle name="%_Cash Costs_Base Dati Valori YTD_Riepilogo Target IT Gaap vs IAS" xfId="360" xr:uid="{00000000-0005-0000-0000-000067010000}"/>
    <cellStyle name="%_Cash Costs_Base Dati Valori YTD_STAR R$" xfId="361" xr:uid="{00000000-0005-0000-0000-000068010000}"/>
    <cellStyle name="%_Cash Costs_Base Dati Valori YTD_Tavole IAS 2003-2004-2005" xfId="362" xr:uid="{00000000-0005-0000-0000-000069010000}"/>
    <cellStyle name="%_Cash Costs_Base Dati Valori YTD_TBR R$" xfId="363" xr:uid="{00000000-0005-0000-0000-00006A010000}"/>
    <cellStyle name="%_Cash Costs_Base Dati Valori YTD_TCEL R$" xfId="364" xr:uid="{00000000-0005-0000-0000-00006B010000}"/>
    <cellStyle name="%_Cash Costs_Base Dati Valori YTD_TdB_Law_Eco_Fin_Feb4" xfId="365" xr:uid="{00000000-0005-0000-0000-00006C010000}"/>
    <cellStyle name="%_Cash Costs_Base Dati Valori YTD_TdB_Law_Eco_Fin_Feb7" xfId="366" xr:uid="{00000000-0005-0000-0000-00006D010000}"/>
    <cellStyle name="%_Cash Costs_Base Dati Valori YTD_TdB_Law_Eco_Fin_Feb9" xfId="367" xr:uid="{00000000-0005-0000-0000-00006E010000}"/>
    <cellStyle name="%_Cash Costs_Base Dati Valori YTD_TdB_Law_Eco_Fin_For2" xfId="368" xr:uid="{00000000-0005-0000-0000-00006F010000}"/>
    <cellStyle name="%_Cash Costs_Base Dati Valori YTD_TdB_LAW_gest_MARZO '04 14 05" xfId="369" xr:uid="{00000000-0005-0000-0000-000070010000}"/>
    <cellStyle name="%_Cash Costs_Base Dati Valori YTD_timetable" xfId="370" xr:uid="{00000000-0005-0000-0000-000071010000}"/>
    <cellStyle name="%_Cash Costs_Base Dati Valori YTD_TMX R$" xfId="371" xr:uid="{00000000-0005-0000-0000-000072010000}"/>
    <cellStyle name="%_Cash Costs_Base Dati Valori YTD_TPAR R$" xfId="372" xr:uid="{00000000-0005-0000-0000-000073010000}"/>
    <cellStyle name="%_Cash Costs_BS Forecast 2002" xfId="373" xr:uid="{00000000-0005-0000-0000-000074010000}"/>
    <cellStyle name="%_Cash Costs_BS Full Year 2001" xfId="374" xr:uid="{00000000-0005-0000-0000-000075010000}"/>
    <cellStyle name="%_Cash Costs_Capex" xfId="375" xr:uid="{00000000-0005-0000-0000-000076010000}"/>
    <cellStyle name="%_Cash Costs_Cartel2" xfId="376" xr:uid="{00000000-0005-0000-0000-000077010000}"/>
    <cellStyle name="%_Cash Costs_Cash Costs " xfId="377" xr:uid="{00000000-0005-0000-0000-000078010000}"/>
    <cellStyle name="%_Cash Costs_CF Forecast 2002" xfId="378" xr:uid="{00000000-0005-0000-0000-000079010000}"/>
    <cellStyle name="%_Cash Costs_Chile e Bolivia Marzo '04" xfId="379" xr:uid="{00000000-0005-0000-0000-00007A010000}"/>
    <cellStyle name="%_Cash Costs_Chile e Bolivia Mobile" xfId="380" xr:uid="{00000000-0005-0000-0000-00007B010000}"/>
    <cellStyle name="%_Cash Costs_Chile e Bolivia Mobile 2" xfId="381" xr:uid="{00000000-0005-0000-0000-00007C010000}"/>
    <cellStyle name="%_Cash Costs_Data Book_ITM_Marzo_2003_6" xfId="382" xr:uid="{00000000-0005-0000-0000-00007D010000}"/>
    <cellStyle name="%_Cash Costs_Databook_Full Year_LAW14 appoggio" xfId="383" xr:uid="{00000000-0005-0000-0000-00007E010000}"/>
    <cellStyle name="%_Cash Costs_Databook_Full Year_LAW14appoggio" xfId="384" xr:uid="{00000000-0005-0000-0000-00007F010000}"/>
    <cellStyle name="%_Cash Costs_Efficiency ITG_dec_vers06_03_03" xfId="385" xr:uid="{00000000-0005-0000-0000-000080010000}"/>
    <cellStyle name="%_Cash Costs_Expenses" xfId="386" xr:uid="{00000000-0005-0000-0000-000081010000}"/>
    <cellStyle name="%_Cash Costs_Gruppo_BDG_Budget e Piano_2005_Ufficiale_2" xfId="387" xr:uid="{00000000-0005-0000-0000-000082010000}"/>
    <cellStyle name="%_Cash Costs_Gruppo_Totale_Dicembre_uff3" xfId="388" xr:uid="{00000000-0005-0000-0000-000083010000}"/>
    <cellStyle name="%_Cash Costs_I Forecast Flash LAW6" xfId="389" xr:uid="{00000000-0005-0000-0000-000084010000}"/>
    <cellStyle name="%_Cash Costs_legende" xfId="390" xr:uid="{00000000-0005-0000-0000-000085010000}"/>
    <cellStyle name="%_Cash Costs_Market_ BDG_e PIANO_2005_con proforma_Ufficiale_2" xfId="391" xr:uid="{00000000-0005-0000-0000-000086010000}"/>
    <cellStyle name="%_Cash Costs_Market_ Dicembre_2002_uff_3" xfId="392" xr:uid="{00000000-0005-0000-0000-000087010000}"/>
    <cellStyle name="%_Cash Costs_Master Piano_DataBook_PE4bis" xfId="393" xr:uid="{00000000-0005-0000-0000-000088010000}"/>
    <cellStyle name="%_Cash Costs_Master Piano_DataBook_PE5 per Bdg" xfId="394" xr:uid="{00000000-0005-0000-0000-000089010000}"/>
    <cellStyle name="%_Cash Costs_Master Piano_Gestionale_PE_perBdg" xfId="395" xr:uid="{00000000-0005-0000-0000-00008A010000}"/>
    <cellStyle name="%_Cash Costs_MasterPiano_DataBook_LAO per Bdg" xfId="396" xr:uid="{00000000-0005-0000-0000-00008B010000}"/>
    <cellStyle name="%_Cash Costs_MasterPiano_DataBook_LAO2bis bis" xfId="397" xr:uid="{00000000-0005-0000-0000-00008C010000}"/>
    <cellStyle name="%_Cash Costs_MasterPiano_DataBook_LAO48" xfId="398" xr:uid="{00000000-0005-0000-0000-00008D010000}"/>
    <cellStyle name="%_Cash Costs_MasterPiano_LA" xfId="399" xr:uid="{00000000-0005-0000-0000-00008E010000}"/>
    <cellStyle name="%_Cash Costs_MasterPiano_LA2" xfId="400" xr:uid="{00000000-0005-0000-0000-00008F010000}"/>
    <cellStyle name="%_Cash Costs_OUTLOOK VS 2001" xfId="401" xr:uid="{00000000-0005-0000-0000-000090010000}"/>
    <cellStyle name="%_Cash Costs_P&amp;L Forecast 2002" xfId="402" xr:uid="{00000000-0005-0000-0000-000091010000}"/>
    <cellStyle name="%_Cash Costs_Piano 2003-2005_LAWFullappoggio" xfId="403" xr:uid="{00000000-0005-0000-0000-000092010000}"/>
    <cellStyle name="%_Cash Costs_Quarter_Gruppo Totale" xfId="404" xr:uid="{00000000-0005-0000-0000-000093010000}"/>
    <cellStyle name="%_Cash Costs_Quarter_Market" xfId="405" xr:uid="{00000000-0005-0000-0000-000094010000}"/>
    <cellStyle name="%_Cash Costs_Schema costi Gruppo_december CDA1" xfId="406" xr:uid="{00000000-0005-0000-0000-000095010000}"/>
    <cellStyle name="%_Cash Costs_Scocca per Perimetri 2002" xfId="407" xr:uid="{00000000-0005-0000-0000-000096010000}"/>
    <cellStyle name="%_Cash Costs_TdB_Law_Eco_Fin_Feb4" xfId="408" xr:uid="{00000000-0005-0000-0000-000097010000}"/>
    <cellStyle name="%_Cash Costs_TdB_Law_Eco_Fin_Feb7" xfId="409" xr:uid="{00000000-0005-0000-0000-000098010000}"/>
    <cellStyle name="%_Cash Costs_TdB_Law_Eco_Fin_Feb9" xfId="410" xr:uid="{00000000-0005-0000-0000-000099010000}"/>
    <cellStyle name="%_Cash Costs_TdB_Law_Eco_Fin_For2" xfId="411" xr:uid="{00000000-0005-0000-0000-00009A010000}"/>
    <cellStyle name="%_Cash Costs_TdB_LAW_gest_MARZO '04 14 05" xfId="412" xr:uid="{00000000-0005-0000-0000-00009B010000}"/>
    <cellStyle name="%_Cash Costs_x wireline  marzo" xfId="413" xr:uid="{00000000-0005-0000-0000-00009C010000}"/>
    <cellStyle name="%_CF 2002" xfId="414" xr:uid="{00000000-0005-0000-0000-00009D010000}"/>
    <cellStyle name="%_CF Forecast 2002" xfId="415" xr:uid="{00000000-0005-0000-0000-00009E010000}"/>
    <cellStyle name="%_Chile e Bolivia Marzo '04" xfId="416" xr:uid="{00000000-0005-0000-0000-00009F010000}"/>
    <cellStyle name="%_Chile e Bolivia Mobile" xfId="417" xr:uid="{00000000-0005-0000-0000-0000A0010000}"/>
    <cellStyle name="%_Chile e Bolivia Mobile 2" xfId="418" xr:uid="{00000000-0005-0000-0000-0000A1010000}"/>
    <cellStyle name="%_Data Book BU IOP_Febbraio18" xfId="419" xr:uid="{00000000-0005-0000-0000-0000A2010000}"/>
    <cellStyle name="%_Data Book BU IOP_Febbraio18 2" xfId="420" xr:uid="{00000000-0005-0000-0000-0000A3010000}"/>
    <cellStyle name="%_Data Book BU IOP_Febbraio18_Aggregato LAO_Agosto4" xfId="421" xr:uid="{00000000-0005-0000-0000-0000A4010000}"/>
    <cellStyle name="%_Data Book BU IOP_Febbraio18_Back up Ti Day" xfId="422" xr:uid="{00000000-0005-0000-0000-0000A5010000}"/>
    <cellStyle name="%_Data Book BU IOP_Febbraio18_Backup presentazione bdg III versione" xfId="423" xr:uid="{00000000-0005-0000-0000-0000A6010000}"/>
    <cellStyle name="%_Data Book BU IOP_Febbraio18_Base Dati Valori Bdg" xfId="424" xr:uid="{00000000-0005-0000-0000-0000A7010000}"/>
    <cellStyle name="%_Data Book BU IOP_Febbraio18_Base Dati Valori Full Year" xfId="425" xr:uid="{00000000-0005-0000-0000-0000A8010000}"/>
    <cellStyle name="%_Data Book BU IOP_Febbraio18_Base Dati Valori YTD" xfId="426" xr:uid="{00000000-0005-0000-0000-0000A9010000}"/>
    <cellStyle name="%_Data Book BU IOP_Febbraio18_Base Dati Valori YTD_Back up Ti Day" xfId="427" xr:uid="{00000000-0005-0000-0000-0000AA010000}"/>
    <cellStyle name="%_Data Book BU IOP_Febbraio18_Base Dati Valori YTD_Backup presentazione bdg III versione" xfId="428" xr:uid="{00000000-0005-0000-0000-0000AB010000}"/>
    <cellStyle name="%_Data Book BU IOP_Febbraio18_Base Dati Valori YTD_Base Dati Valori Bdg" xfId="429" xr:uid="{00000000-0005-0000-0000-0000AC010000}"/>
    <cellStyle name="%_Data Book BU IOP_Febbraio18_Base Dati Valori YTD_BLAH R$" xfId="430" xr:uid="{00000000-0005-0000-0000-0000AD010000}"/>
    <cellStyle name="%_Data Book BU IOP_Febbraio18_Base Dati Valori YTD_Budget &amp; Piano IAS_draft" xfId="431" xr:uid="{00000000-0005-0000-0000-0000AE010000}"/>
    <cellStyle name="%_Data Book BU IOP_Febbraio18_Base Dati Valori YTD_Capex" xfId="432" xr:uid="{00000000-0005-0000-0000-0000AF010000}"/>
    <cellStyle name="%_Data Book BU IOP_Febbraio18_Base Dati Valori YTD_Cartel1 (2)" xfId="433" xr:uid="{00000000-0005-0000-0000-0000B0010000}"/>
    <cellStyle name="%_Data Book BU IOP_Febbraio18_Base Dati Valori YTD_Cartel1 (3)" xfId="434" xr:uid="{00000000-0005-0000-0000-0000B1010000}"/>
    <cellStyle name="%_Data Book BU IOP_Febbraio18_Base Dati Valori YTD_Cartel1 (4)" xfId="435" xr:uid="{00000000-0005-0000-0000-0000B2010000}"/>
    <cellStyle name="%_Data Book BU IOP_Febbraio18_Base Dati Valori YTD_Cash Costs " xfId="436" xr:uid="{00000000-0005-0000-0000-0000B3010000}"/>
    <cellStyle name="%_Data Book BU IOP_Febbraio18_Base Dati Valori YTD_Commenti IAS 2004_2007newPER REPORT_vs1" xfId="437" xr:uid="{00000000-0005-0000-0000-0000B4010000}"/>
    <cellStyle name="%_Data Book BU IOP_Febbraio18_Base Dati Valori YTD_CONS EU" xfId="438" xr:uid="{00000000-0005-0000-0000-0000B5010000}"/>
    <cellStyle name="%_Data Book BU IOP_Febbraio18_Base Dati Valori YTD_CONS R$" xfId="439" xr:uid="{00000000-0005-0000-0000-0000B6010000}"/>
    <cellStyle name="%_Data Book BU IOP_Febbraio18_Base Dati Valori YTD_Copia di ITZ e BRA new" xfId="440" xr:uid="{00000000-0005-0000-0000-0000B7010000}"/>
    <cellStyle name="%_Data Book BU IOP_Febbraio18_Base Dati Valori YTD_COPIADILAVORO2004" xfId="441" xr:uid="{00000000-0005-0000-0000-0000B8010000}"/>
    <cellStyle name="%_Data Book BU IOP_Febbraio18_Base Dati Valori YTD_Expenses" xfId="442" xr:uid="{00000000-0005-0000-0000-0000B9010000}"/>
    <cellStyle name="%_Data Book BU IOP_Febbraio18_Base Dati Valori YTD_Financial TdB TIM Group" xfId="443" xr:uid="{00000000-0005-0000-0000-0000BA010000}"/>
    <cellStyle name="%_Data Book BU IOP_Febbraio18_Base Dati Valori YTD_Financial TdB TIM Group_28" xfId="444" xr:uid="{00000000-0005-0000-0000-0000BB010000}"/>
    <cellStyle name="%_Data Book BU IOP_Febbraio18_Base Dati Valori YTD_Financial TdB TIM Group_vs 15" xfId="445" xr:uid="{00000000-0005-0000-0000-0000BC010000}"/>
    <cellStyle name="%_Data Book BU IOP_Febbraio18_Base Dati Valori YTD_Grecia disposal _last CBEP (3)" xfId="446" xr:uid="{00000000-0005-0000-0000-0000BD010000}"/>
    <cellStyle name="%_Data Book BU IOP_Febbraio18_Base Dati Valori YTD_ias analysis" xfId="447" xr:uid="{00000000-0005-0000-0000-0000BE010000}"/>
    <cellStyle name="%_Data Book BU IOP_Febbraio18_Base Dati Valori YTD_Ias Analysis Gruppo e Italia" xfId="448" xr:uid="{00000000-0005-0000-0000-0000BF010000}"/>
    <cellStyle name="%_Data Book BU IOP_Febbraio18_Base Dati Valori YTD_Master Piano_Gestionale_PE_perBdg" xfId="449" xr:uid="{00000000-0005-0000-0000-0000C0010000}"/>
    <cellStyle name="%_Data Book BU IOP_Febbraio18_Base Dati Valori YTD_Riepilogo Target IT Gaap vs IAS" xfId="450" xr:uid="{00000000-0005-0000-0000-0000C1010000}"/>
    <cellStyle name="%_Data Book BU IOP_Febbraio18_Base Dati Valori YTD_STAR R$" xfId="451" xr:uid="{00000000-0005-0000-0000-0000C2010000}"/>
    <cellStyle name="%_Data Book BU IOP_Febbraio18_Base Dati Valori YTD_Tavole IAS 2003-2004-2005" xfId="452" xr:uid="{00000000-0005-0000-0000-0000C3010000}"/>
    <cellStyle name="%_Data Book BU IOP_Febbraio18_Base Dati Valori YTD_TBR R$" xfId="453" xr:uid="{00000000-0005-0000-0000-0000C4010000}"/>
    <cellStyle name="%_Data Book BU IOP_Febbraio18_Base Dati Valori YTD_TCEL R$" xfId="454" xr:uid="{00000000-0005-0000-0000-0000C5010000}"/>
    <cellStyle name="%_Data Book BU IOP_Febbraio18_Base Dati Valori YTD_TdB_Law_Eco_Fin_Feb4" xfId="455" xr:uid="{00000000-0005-0000-0000-0000C6010000}"/>
    <cellStyle name="%_Data Book BU IOP_Febbraio18_Base Dati Valori YTD_TdB_Law_Eco_Fin_Feb7" xfId="456" xr:uid="{00000000-0005-0000-0000-0000C7010000}"/>
    <cellStyle name="%_Data Book BU IOP_Febbraio18_Base Dati Valori YTD_TdB_Law_Eco_Fin_Feb9" xfId="457" xr:uid="{00000000-0005-0000-0000-0000C8010000}"/>
    <cellStyle name="%_Data Book BU IOP_Febbraio18_Base Dati Valori YTD_TdB_Law_Eco_Fin_For2" xfId="458" xr:uid="{00000000-0005-0000-0000-0000C9010000}"/>
    <cellStyle name="%_Data Book BU IOP_Febbraio18_Base Dati Valori YTD_TdB_LAW_gest_MARZO '04 14 05" xfId="459" xr:uid="{00000000-0005-0000-0000-0000CA010000}"/>
    <cellStyle name="%_Data Book BU IOP_Febbraio18_Base Dati Valori YTD_timetable" xfId="460" xr:uid="{00000000-0005-0000-0000-0000CB010000}"/>
    <cellStyle name="%_Data Book BU IOP_Febbraio18_Base Dati Valori YTD_TMX R$" xfId="461" xr:uid="{00000000-0005-0000-0000-0000CC010000}"/>
    <cellStyle name="%_Data Book BU IOP_Febbraio18_Base Dati Valori YTD_TPAR R$" xfId="462" xr:uid="{00000000-0005-0000-0000-0000CD010000}"/>
    <cellStyle name="%_Data Book BU IOP_Febbraio18_Break Up Results" xfId="463" xr:uid="{00000000-0005-0000-0000-0000CE010000}"/>
    <cellStyle name="%_Data Book BU IOP_Febbraio18_BS Forecast 2002" xfId="464" xr:uid="{00000000-0005-0000-0000-0000CF010000}"/>
    <cellStyle name="%_Data Book BU IOP_Febbraio18_BS Full Year 2001" xfId="465" xr:uid="{00000000-0005-0000-0000-0000D0010000}"/>
    <cellStyle name="%_Data Book BU IOP_Febbraio18_Budget &amp; Piano 2005-2007 - solo IAS (01 aprile)" xfId="466" xr:uid="{00000000-0005-0000-0000-0000D1010000}"/>
    <cellStyle name="%_Data Book BU IOP_Febbraio18_Budget &amp; Piano 2005-2007 Definitivo" xfId="467" xr:uid="{00000000-0005-0000-0000-0000D2010000}"/>
    <cellStyle name="%_Data Book BU IOP_Febbraio18_Budget &amp; Piano IAS_draft" xfId="468" xr:uid="{00000000-0005-0000-0000-0000D3010000}"/>
    <cellStyle name="%_Data Book BU IOP_Febbraio18_Capex" xfId="469" xr:uid="{00000000-0005-0000-0000-0000D4010000}"/>
    <cellStyle name="%_Data Book BU IOP_Febbraio18_Cartel1 (2)" xfId="470" xr:uid="{00000000-0005-0000-0000-0000D5010000}"/>
    <cellStyle name="%_Data Book BU IOP_Febbraio18_Cartel1 (3)" xfId="471" xr:uid="{00000000-0005-0000-0000-0000D6010000}"/>
    <cellStyle name="%_Data Book BU IOP_Febbraio18_Cartel1 (4)" xfId="472" xr:uid="{00000000-0005-0000-0000-0000D7010000}"/>
    <cellStyle name="%_Data Book BU IOP_Febbraio18_Cash Costs " xfId="473" xr:uid="{00000000-0005-0000-0000-0000D8010000}"/>
    <cellStyle name="%_Data Book BU IOP_Febbraio18_Cash out_ fcst 1_2004" xfId="474" xr:uid="{00000000-0005-0000-0000-0000D9010000}"/>
    <cellStyle name="%_Data Book BU IOP_Febbraio18_CF Forecast 2002" xfId="475" xr:uid="{00000000-0005-0000-0000-0000DA010000}"/>
    <cellStyle name="%_Data Book BU IOP_Febbraio18_Check - Database_Financials desenv" xfId="476" xr:uid="{00000000-0005-0000-0000-0000DB010000}"/>
    <cellStyle name="%_Data Book BU IOP_Febbraio18_Commenti IAS 2004_2007newPER REPORT_vs1" xfId="477" xr:uid="{00000000-0005-0000-0000-0000DC010000}"/>
    <cellStyle name="%_Data Book BU IOP_Febbraio18_CONS EU" xfId="478" xr:uid="{00000000-0005-0000-0000-0000DD010000}"/>
    <cellStyle name="%_Data Book BU IOP_Febbraio18_CONS R$" xfId="479" xr:uid="{00000000-0005-0000-0000-0000DE010000}"/>
    <cellStyle name="%_Data Book BU IOP_Febbraio18_Copia di ITZ e BRA new" xfId="480" xr:uid="{00000000-0005-0000-0000-0000DF010000}"/>
    <cellStyle name="%_Data Book BU IOP_Febbraio18_COPIADILAVORO2004" xfId="481" xr:uid="{00000000-0005-0000-0000-0000E0010000}"/>
    <cellStyle name="%_Data Book BU IOP_Febbraio18_Copy of 2 - Financial Results - BU Wireline" xfId="482" xr:uid="{00000000-0005-0000-0000-0000E1010000}"/>
    <cellStyle name="%_Data Book BU IOP_Febbraio18_Data Book_ITM_Marzo_2003_6" xfId="483" xr:uid="{00000000-0005-0000-0000-0000E2010000}"/>
    <cellStyle name="%_Data Book BU IOP_Febbraio18_Databook_Full Year_LAW14 appoggio" xfId="484" xr:uid="{00000000-0005-0000-0000-0000E3010000}"/>
    <cellStyle name="%_Data Book BU IOP_Febbraio18_Databook_Full Year_LAW14appoggio" xfId="485" xr:uid="{00000000-0005-0000-0000-0000E4010000}"/>
    <cellStyle name="%_Data Book BU IOP_Febbraio18_Dati gestionali_ III_fcst_WITT" xfId="486" xr:uid="{00000000-0005-0000-0000-0000E5010000}"/>
    <cellStyle name="%_Data Book BU IOP_Febbraio18_Efficiency ITG_dec_vers06_03_03" xfId="487" xr:uid="{00000000-0005-0000-0000-0000E6010000}"/>
    <cellStyle name="%_Data Book BU IOP_Febbraio18_Expenses" xfId="488" xr:uid="{00000000-0005-0000-0000-0000E7010000}"/>
    <cellStyle name="%_Data Book BU IOP_Febbraio18_Financial TdB TIM Group" xfId="489" xr:uid="{00000000-0005-0000-0000-0000E8010000}"/>
    <cellStyle name="%_Data Book BU IOP_Febbraio18_Financial TdB TIM Group_28" xfId="490" xr:uid="{00000000-0005-0000-0000-0000E9010000}"/>
    <cellStyle name="%_Data Book BU IOP_Febbraio18_Financial TdB TIM Group_vs 15" xfId="491" xr:uid="{00000000-0005-0000-0000-0000EA010000}"/>
    <cellStyle name="%_Data Book BU IOP_Febbraio18_Grecia disposal _last CBEP (3)" xfId="492" xr:uid="{00000000-0005-0000-0000-0000EB010000}"/>
    <cellStyle name="%_Data Book BU IOP_Febbraio18_Gruppo_BDG_Budget e Piano_2005_Ufficiale_2" xfId="493" xr:uid="{00000000-0005-0000-0000-0000EC010000}"/>
    <cellStyle name="%_Data Book BU IOP_Febbraio18_Gruppo_Totale_Dicembre_uff3" xfId="494" xr:uid="{00000000-0005-0000-0000-0000ED010000}"/>
    <cellStyle name="%_Data Book BU IOP_Febbraio18_headcount" xfId="495" xr:uid="{00000000-0005-0000-0000-0000EE010000}"/>
    <cellStyle name="%_Data Book BU IOP_Febbraio18_I Forecast Flash LAW6" xfId="496" xr:uid="{00000000-0005-0000-0000-0000EF010000}"/>
    <cellStyle name="%_Data Book BU IOP_Febbraio18_ias analysis" xfId="497" xr:uid="{00000000-0005-0000-0000-0000F0010000}"/>
    <cellStyle name="%_Data Book BU IOP_Febbraio18_Ias Analysis Gruppo e Italia" xfId="498" xr:uid="{00000000-0005-0000-0000-0000F1010000}"/>
    <cellStyle name="%_Data Book BU IOP_Febbraio18_Market_ BDG_e PIANO_2005_con proforma_Ufficiale_2" xfId="499" xr:uid="{00000000-0005-0000-0000-0000F2010000}"/>
    <cellStyle name="%_Data Book BU IOP_Febbraio18_Market_ Dicembre_2002_uff_3" xfId="500" xr:uid="{00000000-0005-0000-0000-0000F3010000}"/>
    <cellStyle name="%_Data Book BU IOP_Febbraio18_Master Piano_DataBook_PE4bis" xfId="501" xr:uid="{00000000-0005-0000-0000-0000F4010000}"/>
    <cellStyle name="%_Data Book BU IOP_Febbraio18_Master Piano_DataBook_PE5 per Bdg" xfId="502" xr:uid="{00000000-0005-0000-0000-0000F5010000}"/>
    <cellStyle name="%_Data Book BU IOP_Febbraio18_Master Piano_Gestionale_PE_perBdg" xfId="503" xr:uid="{00000000-0005-0000-0000-0000F6010000}"/>
    <cellStyle name="%_Data Book BU IOP_Febbraio18_MasterPiano_DataBook_LAO per Bdg" xfId="504" xr:uid="{00000000-0005-0000-0000-0000F7010000}"/>
    <cellStyle name="%_Data Book BU IOP_Febbraio18_MasterPiano_DataBook_LAO2bis bis" xfId="505" xr:uid="{00000000-0005-0000-0000-0000F8010000}"/>
    <cellStyle name="%_Data Book BU IOP_Febbraio18_MasterPiano_DataBook_LAO48" xfId="506" xr:uid="{00000000-0005-0000-0000-0000F9010000}"/>
    <cellStyle name="%_Data Book BU IOP_Febbraio18_MasterPiano_LA" xfId="507" xr:uid="{00000000-0005-0000-0000-0000FA010000}"/>
    <cellStyle name="%_Data Book BU IOP_Febbraio18_MasterPiano_LA2" xfId="508" xr:uid="{00000000-0005-0000-0000-0000FB010000}"/>
    <cellStyle name="%_Data Book BU IOP_Febbraio18_OUTLOOK VS 2001" xfId="509" xr:uid="{00000000-0005-0000-0000-0000FC010000}"/>
    <cellStyle name="%_Data Book BU IOP_Febbraio18_P&amp;L Forecast 2002" xfId="510" xr:uid="{00000000-0005-0000-0000-0000FD010000}"/>
    <cellStyle name="%_Data Book BU IOP_Febbraio18_Piano 2003-2005_LAWFullappoggio" xfId="511" xr:uid="{00000000-0005-0000-0000-0000FE010000}"/>
    <cellStyle name="%_Data Book BU IOP_Febbraio18_Quarter_Gruppo Totale" xfId="512" xr:uid="{00000000-0005-0000-0000-0000FF010000}"/>
    <cellStyle name="%_Data Book BU IOP_Febbraio18_Quarter_Market" xfId="513" xr:uid="{00000000-0005-0000-0000-000000020000}"/>
    <cellStyle name="%_Data Book BU IOP_Febbraio18_Riepilogo Target IT Gaap vs IAS" xfId="514" xr:uid="{00000000-0005-0000-0000-000001020000}"/>
    <cellStyle name="%_Data Book BU IOP_Febbraio18_STAR EU" xfId="515" xr:uid="{00000000-0005-0000-0000-000002020000}"/>
    <cellStyle name="%_Data Book BU IOP_Febbraio18_STAR R$" xfId="516" xr:uid="{00000000-0005-0000-0000-000003020000}"/>
    <cellStyle name="%_Data Book BU IOP_Febbraio18_Tavole IAS 2003-2004-2005" xfId="517" xr:uid="{00000000-0005-0000-0000-000004020000}"/>
    <cellStyle name="%_Data Book BU IOP_Febbraio18_TBR EU" xfId="518" xr:uid="{00000000-0005-0000-0000-000005020000}"/>
    <cellStyle name="%_Data Book BU IOP_Febbraio18_TBR R$" xfId="519" xr:uid="{00000000-0005-0000-0000-000006020000}"/>
    <cellStyle name="%_Data Book BU IOP_Febbraio18_TCEL EU" xfId="520" xr:uid="{00000000-0005-0000-0000-000007020000}"/>
    <cellStyle name="%_Data Book BU IOP_Febbraio18_TCEL R$" xfId="521" xr:uid="{00000000-0005-0000-0000-000008020000}"/>
    <cellStyle name="%_Data Book BU IOP_Febbraio18_TdB_Law_Eco_Fin_Feb4" xfId="522" xr:uid="{00000000-0005-0000-0000-000009020000}"/>
    <cellStyle name="%_Data Book BU IOP_Febbraio18_TdB_Law_Eco_Fin_Feb7" xfId="523" xr:uid="{00000000-0005-0000-0000-00000A020000}"/>
    <cellStyle name="%_Data Book BU IOP_Febbraio18_TdB_Law_Eco_Fin_Feb9" xfId="524" xr:uid="{00000000-0005-0000-0000-00000B020000}"/>
    <cellStyle name="%_Data Book BU IOP_Febbraio18_TdB_Law_Eco_Fin_For2" xfId="525" xr:uid="{00000000-0005-0000-0000-00000C020000}"/>
    <cellStyle name="%_Data Book BU IOP_Febbraio18_TdB_LAW_gest_MARZO '04 14 05" xfId="526" xr:uid="{00000000-0005-0000-0000-00000D020000}"/>
    <cellStyle name="%_Data Book BU IOP_Febbraio18_timetable" xfId="527" xr:uid="{00000000-0005-0000-0000-00000E020000}"/>
    <cellStyle name="%_Data Book BU IOP_Febbraio18_TIWS_IT Fuse per EAP fcst3" xfId="528" xr:uid="{00000000-0005-0000-0000-00000F020000}"/>
    <cellStyle name="%_Data Book BU IOP_Febbraio18_TMX EU" xfId="529" xr:uid="{00000000-0005-0000-0000-000010020000}"/>
    <cellStyle name="%_Data Book BU IOP_Febbraio18_TMX R$" xfId="530" xr:uid="{00000000-0005-0000-0000-000011020000}"/>
    <cellStyle name="%_Data Book BU IOP_Febbraio18_TNE EU" xfId="531" xr:uid="{00000000-0005-0000-0000-000012020000}"/>
    <cellStyle name="%_Data Book BU IOP_Febbraio18_TNE R$" xfId="532" xr:uid="{00000000-0005-0000-0000-000013020000}"/>
    <cellStyle name="%_Data Book BU IOP_Febbraio18_TPAR EU" xfId="533" xr:uid="{00000000-0005-0000-0000-000014020000}"/>
    <cellStyle name="%_Data Book BU IOP_Febbraio18_TPAR R$" xfId="534" xr:uid="{00000000-0005-0000-0000-000015020000}"/>
    <cellStyle name="%_Data Book BU IOP_Febbraio18_TSU EU" xfId="535" xr:uid="{00000000-0005-0000-0000-000016020000}"/>
    <cellStyle name="%_Data Book BU IOP_Febbraio18_TSU R$" xfId="536" xr:uid="{00000000-0005-0000-0000-000017020000}"/>
    <cellStyle name="%_Data Book BU IOP_Febbraio2" xfId="537" xr:uid="{00000000-0005-0000-0000-000018020000}"/>
    <cellStyle name="%_Data Book BU IOP_Febbraio2_Agenda Budget-Piano" xfId="538" xr:uid="{00000000-0005-0000-0000-000019020000}"/>
    <cellStyle name="%_Data Book BU IOP_Febbraio2_Aggregato LAO_Agosto4" xfId="539" xr:uid="{00000000-0005-0000-0000-00001A020000}"/>
    <cellStyle name="%_Data Book BU IOP_Febbraio2_Base Dati Valori Bdg" xfId="540" xr:uid="{00000000-0005-0000-0000-00001B020000}"/>
    <cellStyle name="%_Data Book BU IOP_Febbraio2_Base Dati Valori Full Year" xfId="541" xr:uid="{00000000-0005-0000-0000-00001C020000}"/>
    <cellStyle name="%_Data Book BU IOP_Febbraio2_Base Dati Valori YTD" xfId="542" xr:uid="{00000000-0005-0000-0000-00001D020000}"/>
    <cellStyle name="%_Data Book BU IOP_Febbraio2_Base Dati Valori YTD_Back up Ti Day" xfId="543" xr:uid="{00000000-0005-0000-0000-00001E020000}"/>
    <cellStyle name="%_Data Book BU IOP_Febbraio2_Base Dati Valori YTD_Backup presentazione bdg III versione" xfId="544" xr:uid="{00000000-0005-0000-0000-00001F020000}"/>
    <cellStyle name="%_Data Book BU IOP_Febbraio2_Base Dati Valori YTD_Base Dati Valori Bdg" xfId="545" xr:uid="{00000000-0005-0000-0000-000020020000}"/>
    <cellStyle name="%_Data Book BU IOP_Febbraio2_Base Dati Valori YTD_BLAH R$" xfId="546" xr:uid="{00000000-0005-0000-0000-000021020000}"/>
    <cellStyle name="%_Data Book BU IOP_Febbraio2_Base Dati Valori YTD_Budget &amp; Piano IAS_draft" xfId="547" xr:uid="{00000000-0005-0000-0000-000022020000}"/>
    <cellStyle name="%_Data Book BU IOP_Febbraio2_Base Dati Valori YTD_Capex" xfId="548" xr:uid="{00000000-0005-0000-0000-000023020000}"/>
    <cellStyle name="%_Data Book BU IOP_Febbraio2_Base Dati Valori YTD_Cartel1 (2)" xfId="549" xr:uid="{00000000-0005-0000-0000-000024020000}"/>
    <cellStyle name="%_Data Book BU IOP_Febbraio2_Base Dati Valori YTD_Cartel1 (3)" xfId="550" xr:uid="{00000000-0005-0000-0000-000025020000}"/>
    <cellStyle name="%_Data Book BU IOP_Febbraio2_Base Dati Valori YTD_Cartel1 (4)" xfId="551" xr:uid="{00000000-0005-0000-0000-000026020000}"/>
    <cellStyle name="%_Data Book BU IOP_Febbraio2_Base Dati Valori YTD_Cash Costs " xfId="552" xr:uid="{00000000-0005-0000-0000-000027020000}"/>
    <cellStyle name="%_Data Book BU IOP_Febbraio2_Base Dati Valori YTD_Commenti IAS 2004_2007newPER REPORT_vs1" xfId="553" xr:uid="{00000000-0005-0000-0000-000028020000}"/>
    <cellStyle name="%_Data Book BU IOP_Febbraio2_Base Dati Valori YTD_CONS EU" xfId="554" xr:uid="{00000000-0005-0000-0000-000029020000}"/>
    <cellStyle name="%_Data Book BU IOP_Febbraio2_Base Dati Valori YTD_CONS R$" xfId="555" xr:uid="{00000000-0005-0000-0000-00002A020000}"/>
    <cellStyle name="%_Data Book BU IOP_Febbraio2_Base Dati Valori YTD_Copia di ITZ e BRA new" xfId="556" xr:uid="{00000000-0005-0000-0000-00002B020000}"/>
    <cellStyle name="%_Data Book BU IOP_Febbraio2_Base Dati Valori YTD_COPIADILAVORO2004" xfId="557" xr:uid="{00000000-0005-0000-0000-00002C020000}"/>
    <cellStyle name="%_Data Book BU IOP_Febbraio2_Base Dati Valori YTD_Expenses" xfId="558" xr:uid="{00000000-0005-0000-0000-00002D020000}"/>
    <cellStyle name="%_Data Book BU IOP_Febbraio2_Base Dati Valori YTD_Financial TdB TIM Group" xfId="559" xr:uid="{00000000-0005-0000-0000-00002E020000}"/>
    <cellStyle name="%_Data Book BU IOP_Febbraio2_Base Dati Valori YTD_Financial TdB TIM Group_28" xfId="560" xr:uid="{00000000-0005-0000-0000-00002F020000}"/>
    <cellStyle name="%_Data Book BU IOP_Febbraio2_Base Dati Valori YTD_Financial TdB TIM Group_vs 15" xfId="561" xr:uid="{00000000-0005-0000-0000-000030020000}"/>
    <cellStyle name="%_Data Book BU IOP_Febbraio2_Base Dati Valori YTD_Grecia disposal _last CBEP (3)" xfId="562" xr:uid="{00000000-0005-0000-0000-000031020000}"/>
    <cellStyle name="%_Data Book BU IOP_Febbraio2_Base Dati Valori YTD_ias analysis" xfId="563" xr:uid="{00000000-0005-0000-0000-000032020000}"/>
    <cellStyle name="%_Data Book BU IOP_Febbraio2_Base Dati Valori YTD_Ias Analysis Gruppo e Italia" xfId="564" xr:uid="{00000000-0005-0000-0000-000033020000}"/>
    <cellStyle name="%_Data Book BU IOP_Febbraio2_Base Dati Valori YTD_Master Piano_Gestionale_PE_perBdg" xfId="565" xr:uid="{00000000-0005-0000-0000-000034020000}"/>
    <cellStyle name="%_Data Book BU IOP_Febbraio2_Base Dati Valori YTD_Riepilogo Target IT Gaap vs IAS" xfId="566" xr:uid="{00000000-0005-0000-0000-000035020000}"/>
    <cellStyle name="%_Data Book BU IOP_Febbraio2_Base Dati Valori YTD_STAR R$" xfId="567" xr:uid="{00000000-0005-0000-0000-000036020000}"/>
    <cellStyle name="%_Data Book BU IOP_Febbraio2_Base Dati Valori YTD_Tavole IAS 2003-2004-2005" xfId="568" xr:uid="{00000000-0005-0000-0000-000037020000}"/>
    <cellStyle name="%_Data Book BU IOP_Febbraio2_Base Dati Valori YTD_TBR R$" xfId="569" xr:uid="{00000000-0005-0000-0000-000038020000}"/>
    <cellStyle name="%_Data Book BU IOP_Febbraio2_Base Dati Valori YTD_TCEL R$" xfId="570" xr:uid="{00000000-0005-0000-0000-000039020000}"/>
    <cellStyle name="%_Data Book BU IOP_Febbraio2_Base Dati Valori YTD_TdB_Law_Eco_Fin_Feb4" xfId="571" xr:uid="{00000000-0005-0000-0000-00003A020000}"/>
    <cellStyle name="%_Data Book BU IOP_Febbraio2_Base Dati Valori YTD_TdB_Law_Eco_Fin_Feb7" xfId="572" xr:uid="{00000000-0005-0000-0000-00003B020000}"/>
    <cellStyle name="%_Data Book BU IOP_Febbraio2_Base Dati Valori YTD_TdB_Law_Eco_Fin_Feb9" xfId="573" xr:uid="{00000000-0005-0000-0000-00003C020000}"/>
    <cellStyle name="%_Data Book BU IOP_Febbraio2_Base Dati Valori YTD_TdB_Law_Eco_Fin_For2" xfId="574" xr:uid="{00000000-0005-0000-0000-00003D020000}"/>
    <cellStyle name="%_Data Book BU IOP_Febbraio2_Base Dati Valori YTD_TdB_LAW_gest_MARZO '04 14 05" xfId="575" xr:uid="{00000000-0005-0000-0000-00003E020000}"/>
    <cellStyle name="%_Data Book BU IOP_Febbraio2_Base Dati Valori YTD_timetable" xfId="576" xr:uid="{00000000-0005-0000-0000-00003F020000}"/>
    <cellStyle name="%_Data Book BU IOP_Febbraio2_Base Dati Valori YTD_TMX R$" xfId="577" xr:uid="{00000000-0005-0000-0000-000040020000}"/>
    <cellStyle name="%_Data Book BU IOP_Febbraio2_Base Dati Valori YTD_TPAR R$" xfId="578" xr:uid="{00000000-0005-0000-0000-000041020000}"/>
    <cellStyle name="%_Data Book BU IOP_Febbraio2_BS Forecast 2002" xfId="579" xr:uid="{00000000-0005-0000-0000-000042020000}"/>
    <cellStyle name="%_Data Book BU IOP_Febbraio2_BS Full Year 2001" xfId="580" xr:uid="{00000000-0005-0000-0000-000043020000}"/>
    <cellStyle name="%_Data Book BU IOP_Febbraio2_Capex" xfId="581" xr:uid="{00000000-0005-0000-0000-000044020000}"/>
    <cellStyle name="%_Data Book BU IOP_Febbraio2_Cartel2" xfId="582" xr:uid="{00000000-0005-0000-0000-000045020000}"/>
    <cellStyle name="%_Data Book BU IOP_Febbraio2_Cash Costs " xfId="583" xr:uid="{00000000-0005-0000-0000-000046020000}"/>
    <cellStyle name="%_Data Book BU IOP_Febbraio2_CF Forecast 2002" xfId="584" xr:uid="{00000000-0005-0000-0000-000047020000}"/>
    <cellStyle name="%_Data Book BU IOP_Febbraio2_Chile e Bolivia Marzo '04" xfId="585" xr:uid="{00000000-0005-0000-0000-000048020000}"/>
    <cellStyle name="%_Data Book BU IOP_Febbraio2_Chile e Bolivia Mobile" xfId="586" xr:uid="{00000000-0005-0000-0000-000049020000}"/>
    <cellStyle name="%_Data Book BU IOP_Febbraio2_Chile e Bolivia Mobile 2" xfId="587" xr:uid="{00000000-0005-0000-0000-00004A020000}"/>
    <cellStyle name="%_Data Book BU IOP_Febbraio2_Data Book_ITM_Marzo_2003_6" xfId="588" xr:uid="{00000000-0005-0000-0000-00004B020000}"/>
    <cellStyle name="%_Data Book BU IOP_Febbraio2_Databook_Full Year_LAW14 appoggio" xfId="589" xr:uid="{00000000-0005-0000-0000-00004C020000}"/>
    <cellStyle name="%_Data Book BU IOP_Febbraio2_Databook_Full Year_LAW14appoggio" xfId="590" xr:uid="{00000000-0005-0000-0000-00004D020000}"/>
    <cellStyle name="%_Data Book BU IOP_Febbraio2_Efficiency ITG_dec_vers06_03_03" xfId="591" xr:uid="{00000000-0005-0000-0000-00004E020000}"/>
    <cellStyle name="%_Data Book BU IOP_Febbraio2_Expenses" xfId="592" xr:uid="{00000000-0005-0000-0000-00004F020000}"/>
    <cellStyle name="%_Data Book BU IOP_Febbraio2_Gruppo_BDG_Budget e Piano_2005_Ufficiale_2" xfId="593" xr:uid="{00000000-0005-0000-0000-000050020000}"/>
    <cellStyle name="%_Data Book BU IOP_Febbraio2_Gruppo_Totale_Dicembre_uff3" xfId="594" xr:uid="{00000000-0005-0000-0000-000051020000}"/>
    <cellStyle name="%_Data Book BU IOP_Febbraio2_I Forecast Flash LAW6" xfId="595" xr:uid="{00000000-0005-0000-0000-000052020000}"/>
    <cellStyle name="%_Data Book BU IOP_Febbraio2_legende" xfId="596" xr:uid="{00000000-0005-0000-0000-000053020000}"/>
    <cellStyle name="%_Data Book BU IOP_Febbraio2_Market_ BDG_e PIANO_2005_con proforma_Ufficiale_2" xfId="597" xr:uid="{00000000-0005-0000-0000-000054020000}"/>
    <cellStyle name="%_Data Book BU IOP_Febbraio2_Market_ Dicembre_2002_uff_3" xfId="598" xr:uid="{00000000-0005-0000-0000-000055020000}"/>
    <cellStyle name="%_Data Book BU IOP_Febbraio2_Master Piano_DataBook_PE4bis" xfId="599" xr:uid="{00000000-0005-0000-0000-000056020000}"/>
    <cellStyle name="%_Data Book BU IOP_Febbraio2_Master Piano_DataBook_PE5 per Bdg" xfId="600" xr:uid="{00000000-0005-0000-0000-000057020000}"/>
    <cellStyle name="%_Data Book BU IOP_Febbraio2_Master Piano_Gestionale_PE_perBdg" xfId="601" xr:uid="{00000000-0005-0000-0000-000058020000}"/>
    <cellStyle name="%_Data Book BU IOP_Febbraio2_MasterPiano_DataBook_LAO per Bdg" xfId="602" xr:uid="{00000000-0005-0000-0000-000059020000}"/>
    <cellStyle name="%_Data Book BU IOP_Febbraio2_MasterPiano_DataBook_LAO2bis bis" xfId="603" xr:uid="{00000000-0005-0000-0000-00005A020000}"/>
    <cellStyle name="%_Data Book BU IOP_Febbraio2_MasterPiano_DataBook_LAO48" xfId="604" xr:uid="{00000000-0005-0000-0000-00005B020000}"/>
    <cellStyle name="%_Data Book BU IOP_Febbraio2_MasterPiano_LA" xfId="605" xr:uid="{00000000-0005-0000-0000-00005C020000}"/>
    <cellStyle name="%_Data Book BU IOP_Febbraio2_MasterPiano_LA2" xfId="606" xr:uid="{00000000-0005-0000-0000-00005D020000}"/>
    <cellStyle name="%_Data Book BU IOP_Febbraio2_OUTLOOK VS 2001" xfId="607" xr:uid="{00000000-0005-0000-0000-00005E020000}"/>
    <cellStyle name="%_Data Book BU IOP_Febbraio2_P&amp;L Forecast 2002" xfId="608" xr:uid="{00000000-0005-0000-0000-00005F020000}"/>
    <cellStyle name="%_Data Book BU IOP_Febbraio2_Piano 2003-2005_LAWFullappoggio" xfId="609" xr:uid="{00000000-0005-0000-0000-000060020000}"/>
    <cellStyle name="%_Data Book BU IOP_Febbraio2_Quarter_Gruppo Totale" xfId="610" xr:uid="{00000000-0005-0000-0000-000061020000}"/>
    <cellStyle name="%_Data Book BU IOP_Febbraio2_Quarter_Market" xfId="611" xr:uid="{00000000-0005-0000-0000-000062020000}"/>
    <cellStyle name="%_Data Book BU IOP_Febbraio2_Schema costi Gruppo_december CDA1" xfId="612" xr:uid="{00000000-0005-0000-0000-000063020000}"/>
    <cellStyle name="%_Data Book BU IOP_Febbraio2_Scocca per Perimetri 2002" xfId="613" xr:uid="{00000000-0005-0000-0000-000064020000}"/>
    <cellStyle name="%_Data Book BU IOP_Febbraio2_TdB_Law_Eco_Fin_Feb4" xfId="614" xr:uid="{00000000-0005-0000-0000-000065020000}"/>
    <cellStyle name="%_Data Book BU IOP_Febbraio2_TdB_Law_Eco_Fin_Feb7" xfId="615" xr:uid="{00000000-0005-0000-0000-000066020000}"/>
    <cellStyle name="%_Data Book BU IOP_Febbraio2_TdB_Law_Eco_Fin_Feb9" xfId="616" xr:uid="{00000000-0005-0000-0000-000067020000}"/>
    <cellStyle name="%_Data Book BU IOP_Febbraio2_TdB_Law_Eco_Fin_For2" xfId="617" xr:uid="{00000000-0005-0000-0000-000068020000}"/>
    <cellStyle name="%_Data Book BU IOP_Febbraio2_TdB_LAW_gest_MARZO '04 14 05" xfId="618" xr:uid="{00000000-0005-0000-0000-000069020000}"/>
    <cellStyle name="%_Data Book BU IOP_Febbraio2_x wireline  marzo" xfId="619" xr:uid="{00000000-0005-0000-0000-00006A020000}"/>
    <cellStyle name="%_Data Book BU IOP_Febbraio3" xfId="620" xr:uid="{00000000-0005-0000-0000-00006B020000}"/>
    <cellStyle name="%_Data Book BU IOP_Febbraio3_Agenda Budget-Piano" xfId="621" xr:uid="{00000000-0005-0000-0000-00006C020000}"/>
    <cellStyle name="%_Data Book BU IOP_Febbraio3_Aggregato LAO_Agosto4" xfId="622" xr:uid="{00000000-0005-0000-0000-00006D020000}"/>
    <cellStyle name="%_Data Book BU IOP_Febbraio3_Base Dati Valori Bdg" xfId="623" xr:uid="{00000000-0005-0000-0000-00006E020000}"/>
    <cellStyle name="%_Data Book BU IOP_Febbraio3_Base Dati Valori Full Year" xfId="624" xr:uid="{00000000-0005-0000-0000-00006F020000}"/>
    <cellStyle name="%_Data Book BU IOP_Febbraio3_Base Dati Valori YTD" xfId="625" xr:uid="{00000000-0005-0000-0000-000070020000}"/>
    <cellStyle name="%_Data Book BU IOP_Febbraio3_Base Dati Valori YTD_Back up Ti Day" xfId="626" xr:uid="{00000000-0005-0000-0000-000071020000}"/>
    <cellStyle name="%_Data Book BU IOP_Febbraio3_Base Dati Valori YTD_Backup presentazione bdg III versione" xfId="627" xr:uid="{00000000-0005-0000-0000-000072020000}"/>
    <cellStyle name="%_Data Book BU IOP_Febbraio3_Base Dati Valori YTD_Base Dati Valori Bdg" xfId="628" xr:uid="{00000000-0005-0000-0000-000073020000}"/>
    <cellStyle name="%_Data Book BU IOP_Febbraio3_Base Dati Valori YTD_BLAH R$" xfId="629" xr:uid="{00000000-0005-0000-0000-000074020000}"/>
    <cellStyle name="%_Data Book BU IOP_Febbraio3_Base Dati Valori YTD_Budget &amp; Piano IAS_draft" xfId="630" xr:uid="{00000000-0005-0000-0000-000075020000}"/>
    <cellStyle name="%_Data Book BU IOP_Febbraio3_Base Dati Valori YTD_Capex" xfId="631" xr:uid="{00000000-0005-0000-0000-000076020000}"/>
    <cellStyle name="%_Data Book BU IOP_Febbraio3_Base Dati Valori YTD_Cartel1 (2)" xfId="632" xr:uid="{00000000-0005-0000-0000-000077020000}"/>
    <cellStyle name="%_Data Book BU IOP_Febbraio3_Base Dati Valori YTD_Cartel1 (3)" xfId="633" xr:uid="{00000000-0005-0000-0000-000078020000}"/>
    <cellStyle name="%_Data Book BU IOP_Febbraio3_Base Dati Valori YTD_Cartel1 (4)" xfId="634" xr:uid="{00000000-0005-0000-0000-000079020000}"/>
    <cellStyle name="%_Data Book BU IOP_Febbraio3_Base Dati Valori YTD_Cash Costs " xfId="635" xr:uid="{00000000-0005-0000-0000-00007A020000}"/>
    <cellStyle name="%_Data Book BU IOP_Febbraio3_Base Dati Valori YTD_Commenti IAS 2004_2007newPER REPORT_vs1" xfId="636" xr:uid="{00000000-0005-0000-0000-00007B020000}"/>
    <cellStyle name="%_Data Book BU IOP_Febbraio3_Base Dati Valori YTD_CONS EU" xfId="637" xr:uid="{00000000-0005-0000-0000-00007C020000}"/>
    <cellStyle name="%_Data Book BU IOP_Febbraio3_Base Dati Valori YTD_CONS R$" xfId="638" xr:uid="{00000000-0005-0000-0000-00007D020000}"/>
    <cellStyle name="%_Data Book BU IOP_Febbraio3_Base Dati Valori YTD_Copia di ITZ e BRA new" xfId="639" xr:uid="{00000000-0005-0000-0000-00007E020000}"/>
    <cellStyle name="%_Data Book BU IOP_Febbraio3_Base Dati Valori YTD_COPIADILAVORO2004" xfId="640" xr:uid="{00000000-0005-0000-0000-00007F020000}"/>
    <cellStyle name="%_Data Book BU IOP_Febbraio3_Base Dati Valori YTD_Expenses" xfId="641" xr:uid="{00000000-0005-0000-0000-000080020000}"/>
    <cellStyle name="%_Data Book BU IOP_Febbraio3_Base Dati Valori YTD_Financial TdB TIM Group" xfId="642" xr:uid="{00000000-0005-0000-0000-000081020000}"/>
    <cellStyle name="%_Data Book BU IOP_Febbraio3_Base Dati Valori YTD_Financial TdB TIM Group_28" xfId="643" xr:uid="{00000000-0005-0000-0000-000082020000}"/>
    <cellStyle name="%_Data Book BU IOP_Febbraio3_Base Dati Valori YTD_Financial TdB TIM Group_vs 15" xfId="644" xr:uid="{00000000-0005-0000-0000-000083020000}"/>
    <cellStyle name="%_Data Book BU IOP_Febbraio3_Base Dati Valori YTD_Grecia disposal _last CBEP (3)" xfId="645" xr:uid="{00000000-0005-0000-0000-000084020000}"/>
    <cellStyle name="%_Data Book BU IOP_Febbraio3_Base Dati Valori YTD_ias analysis" xfId="646" xr:uid="{00000000-0005-0000-0000-000085020000}"/>
    <cellStyle name="%_Data Book BU IOP_Febbraio3_Base Dati Valori YTD_Ias Analysis Gruppo e Italia" xfId="647" xr:uid="{00000000-0005-0000-0000-000086020000}"/>
    <cellStyle name="%_Data Book BU IOP_Febbraio3_Base Dati Valori YTD_Master Piano_Gestionale_PE_perBdg" xfId="648" xr:uid="{00000000-0005-0000-0000-000087020000}"/>
    <cellStyle name="%_Data Book BU IOP_Febbraio3_Base Dati Valori YTD_Riepilogo Target IT Gaap vs IAS" xfId="649" xr:uid="{00000000-0005-0000-0000-000088020000}"/>
    <cellStyle name="%_Data Book BU IOP_Febbraio3_Base Dati Valori YTD_STAR R$" xfId="650" xr:uid="{00000000-0005-0000-0000-000089020000}"/>
    <cellStyle name="%_Data Book BU IOP_Febbraio3_Base Dati Valori YTD_Tavole IAS 2003-2004-2005" xfId="651" xr:uid="{00000000-0005-0000-0000-00008A020000}"/>
    <cellStyle name="%_Data Book BU IOP_Febbraio3_Base Dati Valori YTD_TBR R$" xfId="652" xr:uid="{00000000-0005-0000-0000-00008B020000}"/>
    <cellStyle name="%_Data Book BU IOP_Febbraio3_Base Dati Valori YTD_TCEL R$" xfId="653" xr:uid="{00000000-0005-0000-0000-00008C020000}"/>
    <cellStyle name="%_Data Book BU IOP_Febbraio3_Base Dati Valori YTD_TdB_Law_Eco_Fin_Feb4" xfId="654" xr:uid="{00000000-0005-0000-0000-00008D020000}"/>
    <cellStyle name="%_Data Book BU IOP_Febbraio3_Base Dati Valori YTD_TdB_Law_Eco_Fin_Feb7" xfId="655" xr:uid="{00000000-0005-0000-0000-00008E020000}"/>
    <cellStyle name="%_Data Book BU IOP_Febbraio3_Base Dati Valori YTD_TdB_Law_Eco_Fin_Feb9" xfId="656" xr:uid="{00000000-0005-0000-0000-00008F020000}"/>
    <cellStyle name="%_Data Book BU IOP_Febbraio3_Base Dati Valori YTD_TdB_Law_Eco_Fin_For2" xfId="657" xr:uid="{00000000-0005-0000-0000-000090020000}"/>
    <cellStyle name="%_Data Book BU IOP_Febbraio3_Base Dati Valori YTD_TdB_LAW_gest_MARZO '04 14 05" xfId="658" xr:uid="{00000000-0005-0000-0000-000091020000}"/>
    <cellStyle name="%_Data Book BU IOP_Febbraio3_Base Dati Valori YTD_timetable" xfId="659" xr:uid="{00000000-0005-0000-0000-000092020000}"/>
    <cellStyle name="%_Data Book BU IOP_Febbraio3_Base Dati Valori YTD_TMX R$" xfId="660" xr:uid="{00000000-0005-0000-0000-000093020000}"/>
    <cellStyle name="%_Data Book BU IOP_Febbraio3_Base Dati Valori YTD_TPAR R$" xfId="661" xr:uid="{00000000-0005-0000-0000-000094020000}"/>
    <cellStyle name="%_Data Book BU IOP_Febbraio3_BS Forecast 2002" xfId="662" xr:uid="{00000000-0005-0000-0000-000095020000}"/>
    <cellStyle name="%_Data Book BU IOP_Febbraio3_BS Full Year 2001" xfId="663" xr:uid="{00000000-0005-0000-0000-000096020000}"/>
    <cellStyle name="%_Data Book BU IOP_Febbraio3_Capex" xfId="664" xr:uid="{00000000-0005-0000-0000-000097020000}"/>
    <cellStyle name="%_Data Book BU IOP_Febbraio3_Cartel2" xfId="665" xr:uid="{00000000-0005-0000-0000-000098020000}"/>
    <cellStyle name="%_Data Book BU IOP_Febbraio3_Cash Costs " xfId="666" xr:uid="{00000000-0005-0000-0000-000099020000}"/>
    <cellStyle name="%_Data Book BU IOP_Febbraio3_CF Forecast 2002" xfId="667" xr:uid="{00000000-0005-0000-0000-00009A020000}"/>
    <cellStyle name="%_Data Book BU IOP_Febbraio3_Chile e Bolivia Marzo '04" xfId="668" xr:uid="{00000000-0005-0000-0000-00009B020000}"/>
    <cellStyle name="%_Data Book BU IOP_Febbraio3_Chile e Bolivia Mobile" xfId="669" xr:uid="{00000000-0005-0000-0000-00009C020000}"/>
    <cellStyle name="%_Data Book BU IOP_Febbraio3_Chile e Bolivia Mobile 2" xfId="670" xr:uid="{00000000-0005-0000-0000-00009D020000}"/>
    <cellStyle name="%_Data Book BU IOP_Febbraio3_Data Book_ITM_Marzo_2003_6" xfId="671" xr:uid="{00000000-0005-0000-0000-00009E020000}"/>
    <cellStyle name="%_Data Book BU IOP_Febbraio3_Databook_Full Year_LAW14 appoggio" xfId="672" xr:uid="{00000000-0005-0000-0000-00009F020000}"/>
    <cellStyle name="%_Data Book BU IOP_Febbraio3_Databook_Full Year_LAW14appoggio" xfId="673" xr:uid="{00000000-0005-0000-0000-0000A0020000}"/>
    <cellStyle name="%_Data Book BU IOP_Febbraio3_Efficiency ITG_dec_vers06_03_03" xfId="674" xr:uid="{00000000-0005-0000-0000-0000A1020000}"/>
    <cellStyle name="%_Data Book BU IOP_Febbraio3_Expenses" xfId="675" xr:uid="{00000000-0005-0000-0000-0000A2020000}"/>
    <cellStyle name="%_Data Book BU IOP_Febbraio3_Gruppo_BDG_Budget e Piano_2005_Ufficiale_2" xfId="676" xr:uid="{00000000-0005-0000-0000-0000A3020000}"/>
    <cellStyle name="%_Data Book BU IOP_Febbraio3_Gruppo_Totale_Dicembre_uff3" xfId="677" xr:uid="{00000000-0005-0000-0000-0000A4020000}"/>
    <cellStyle name="%_Data Book BU IOP_Febbraio3_I Forecast Flash LAW6" xfId="678" xr:uid="{00000000-0005-0000-0000-0000A5020000}"/>
    <cellStyle name="%_Data Book BU IOP_Febbraio3_legende" xfId="679" xr:uid="{00000000-0005-0000-0000-0000A6020000}"/>
    <cellStyle name="%_Data Book BU IOP_Febbraio3_Market_ BDG_e PIANO_2005_con proforma_Ufficiale_2" xfId="680" xr:uid="{00000000-0005-0000-0000-0000A7020000}"/>
    <cellStyle name="%_Data Book BU IOP_Febbraio3_Market_ Dicembre_2002_uff_3" xfId="681" xr:uid="{00000000-0005-0000-0000-0000A8020000}"/>
    <cellStyle name="%_Data Book BU IOP_Febbraio3_Master Piano_DataBook_PE4bis" xfId="682" xr:uid="{00000000-0005-0000-0000-0000A9020000}"/>
    <cellStyle name="%_Data Book BU IOP_Febbraio3_Master Piano_DataBook_PE5 per Bdg" xfId="683" xr:uid="{00000000-0005-0000-0000-0000AA020000}"/>
    <cellStyle name="%_Data Book BU IOP_Febbraio3_Master Piano_Gestionale_PE_perBdg" xfId="684" xr:uid="{00000000-0005-0000-0000-0000AB020000}"/>
    <cellStyle name="%_Data Book BU IOP_Febbraio3_MasterPiano_DataBook_LAO per Bdg" xfId="685" xr:uid="{00000000-0005-0000-0000-0000AC020000}"/>
    <cellStyle name="%_Data Book BU IOP_Febbraio3_MasterPiano_DataBook_LAO2bis bis" xfId="686" xr:uid="{00000000-0005-0000-0000-0000AD020000}"/>
    <cellStyle name="%_Data Book BU IOP_Febbraio3_MasterPiano_DataBook_LAO48" xfId="687" xr:uid="{00000000-0005-0000-0000-0000AE020000}"/>
    <cellStyle name="%_Data Book BU IOP_Febbraio3_MasterPiano_LA" xfId="688" xr:uid="{00000000-0005-0000-0000-0000AF020000}"/>
    <cellStyle name="%_Data Book BU IOP_Febbraio3_MasterPiano_LA2" xfId="689" xr:uid="{00000000-0005-0000-0000-0000B0020000}"/>
    <cellStyle name="%_Data Book BU IOP_Febbraio3_OUTLOOK VS 2001" xfId="690" xr:uid="{00000000-0005-0000-0000-0000B1020000}"/>
    <cellStyle name="%_Data Book BU IOP_Febbraio3_P&amp;L Forecast 2002" xfId="691" xr:uid="{00000000-0005-0000-0000-0000B2020000}"/>
    <cellStyle name="%_Data Book BU IOP_Febbraio3_Piano 2003-2005_LAWFullappoggio" xfId="692" xr:uid="{00000000-0005-0000-0000-0000B3020000}"/>
    <cellStyle name="%_Data Book BU IOP_Febbraio3_Quarter_Gruppo Totale" xfId="693" xr:uid="{00000000-0005-0000-0000-0000B4020000}"/>
    <cellStyle name="%_Data Book BU IOP_Febbraio3_Quarter_Market" xfId="694" xr:uid="{00000000-0005-0000-0000-0000B5020000}"/>
    <cellStyle name="%_Data Book BU IOP_Febbraio3_Schema costi Gruppo_december CDA1" xfId="695" xr:uid="{00000000-0005-0000-0000-0000B6020000}"/>
    <cellStyle name="%_Data Book BU IOP_Febbraio3_Scocca per Perimetri 2002" xfId="696" xr:uid="{00000000-0005-0000-0000-0000B7020000}"/>
    <cellStyle name="%_Data Book BU IOP_Febbraio3_TdB_Law_Eco_Fin_Feb4" xfId="697" xr:uid="{00000000-0005-0000-0000-0000B8020000}"/>
    <cellStyle name="%_Data Book BU IOP_Febbraio3_TdB_Law_Eco_Fin_Feb7" xfId="698" xr:uid="{00000000-0005-0000-0000-0000B9020000}"/>
    <cellStyle name="%_Data Book BU IOP_Febbraio3_TdB_Law_Eco_Fin_Feb9" xfId="699" xr:uid="{00000000-0005-0000-0000-0000BA020000}"/>
    <cellStyle name="%_Data Book BU IOP_Febbraio3_TdB_Law_Eco_Fin_For2" xfId="700" xr:uid="{00000000-0005-0000-0000-0000BB020000}"/>
    <cellStyle name="%_Data Book BU IOP_Febbraio3_TdB_LAW_gest_MARZO '04 14 05" xfId="701" xr:uid="{00000000-0005-0000-0000-0000BC020000}"/>
    <cellStyle name="%_Data Book BU IOP_Febbraio3_x wireline  marzo" xfId="702" xr:uid="{00000000-0005-0000-0000-0000BD020000}"/>
    <cellStyle name="%_Data Book_ITM_Marzo_2003_6" xfId="703" xr:uid="{00000000-0005-0000-0000-0000BE020000}"/>
    <cellStyle name="%_Databook_Full Year_LAW14 appoggio" xfId="704" xr:uid="{00000000-0005-0000-0000-0000BF020000}"/>
    <cellStyle name="%_Databook_Full Year_LAW14appoggio" xfId="705" xr:uid="{00000000-0005-0000-0000-0000C0020000}"/>
    <cellStyle name="%_Effetto cambio_DW" xfId="706" xr:uid="{00000000-0005-0000-0000-0000C1020000}"/>
    <cellStyle name="%_Effetto cambio_DW_Agenda Budget-Piano" xfId="707" xr:uid="{00000000-0005-0000-0000-0000C2020000}"/>
    <cellStyle name="%_Effetto cambio_DW_Aggregato LAO_Agosto4" xfId="708" xr:uid="{00000000-0005-0000-0000-0000C3020000}"/>
    <cellStyle name="%_Effetto cambio_DW_Analisi vs 2001" xfId="709" xr:uid="{00000000-0005-0000-0000-0000C4020000}"/>
    <cellStyle name="%_Effetto cambio_DW_Base Dati Valori Bdg" xfId="710" xr:uid="{00000000-0005-0000-0000-0000C5020000}"/>
    <cellStyle name="%_Effetto cambio_DW_Base Dati Valori Bdg 02" xfId="711" xr:uid="{00000000-0005-0000-0000-0000C6020000}"/>
    <cellStyle name="%_Effetto cambio_DW_Base Dati Valori Last Month" xfId="712" xr:uid="{00000000-0005-0000-0000-0000C7020000}"/>
    <cellStyle name="%_Effetto cambio_DW_Base Dati Valori Piano" xfId="713" xr:uid="{00000000-0005-0000-0000-0000C8020000}"/>
    <cellStyle name="%_Effetto cambio_DW_Base Dati Valori YTD" xfId="714" xr:uid="{00000000-0005-0000-0000-0000C9020000}"/>
    <cellStyle name="%_Effetto cambio_DW_Bdg 2003 - Debts" xfId="715" xr:uid="{00000000-0005-0000-0000-0000CA020000}"/>
    <cellStyle name="%_Effetto cambio_DW_BS 2001" xfId="716" xr:uid="{00000000-0005-0000-0000-0000CB020000}"/>
    <cellStyle name="%_Effetto cambio_DW_BU Balance Sheets" xfId="717" xr:uid="{00000000-0005-0000-0000-0000CC020000}"/>
    <cellStyle name="%_Effetto cambio_DW_BU Cash flow" xfId="718" xr:uid="{00000000-0005-0000-0000-0000CD020000}"/>
    <cellStyle name="%_Effetto cambio_DW_BU P&amp;L" xfId="719" xr:uid="{00000000-0005-0000-0000-0000CE020000}"/>
    <cellStyle name="%_Effetto cambio_DW_Capex" xfId="720" xr:uid="{00000000-0005-0000-0000-0000CF020000}"/>
    <cellStyle name="%_Effetto cambio_DW_Copy of TDB_LAW_marzo_04_2104" xfId="721" xr:uid="{00000000-0005-0000-0000-0000D0020000}"/>
    <cellStyle name="%_Effetto cambio_DW_Data Book Plan Mobile (antiga)" xfId="722" xr:uid="{00000000-0005-0000-0000-0000D1020000}"/>
    <cellStyle name="%_Effetto cambio_DW_Data Book Plan Mobile (antiga)_1" xfId="723" xr:uid="{00000000-0005-0000-0000-0000D2020000}"/>
    <cellStyle name="%_Effetto cambio_DW_Data Book Plan Mobile Max" xfId="724" xr:uid="{00000000-0005-0000-0000-0000D3020000}"/>
    <cellStyle name="%_Effetto cambio_DW_Data Book_IT Group_Feb_2003_4" xfId="725" xr:uid="{00000000-0005-0000-0000-0000D4020000}"/>
    <cellStyle name="%_Effetto cambio_DW_Data Book_IT Group_Feb_2003_8" xfId="726" xr:uid="{00000000-0005-0000-0000-0000D5020000}"/>
    <cellStyle name="%_Effetto cambio_DW_Data Book_IT Market_Feb_2003_11" xfId="727" xr:uid="{00000000-0005-0000-0000-0000D6020000}"/>
    <cellStyle name="%_Effetto cambio_DW_Data Book_IT Market_Feb_2003_3" xfId="728" xr:uid="{00000000-0005-0000-0000-0000D7020000}"/>
    <cellStyle name="%_Effetto cambio_DW_Data Book_IT Market_Feb_2003_4" xfId="729" xr:uid="{00000000-0005-0000-0000-0000D8020000}"/>
    <cellStyle name="%_Effetto cambio_DW_Data Book_IT Market_Feb_2003_9" xfId="730" xr:uid="{00000000-0005-0000-0000-0000D9020000}"/>
    <cellStyle name="%_Effetto cambio_DW_Data Book_ITM_Feb_03_Cash Flow_1" xfId="731" xr:uid="{00000000-0005-0000-0000-0000DA020000}"/>
    <cellStyle name="%_Effetto cambio_DW_Data Book_ITM_Feb_03_Cash Flow_5" xfId="732" xr:uid="{00000000-0005-0000-0000-0000DB020000}"/>
    <cellStyle name="%_Effetto cambio_DW_Data Book_ITM_Feb_03_Cash Flow_6" xfId="733" xr:uid="{00000000-0005-0000-0000-0000DC020000}"/>
    <cellStyle name="%_Effetto cambio_DW_Data Book_LAW_23_con EVA" xfId="734" xr:uid="{00000000-0005-0000-0000-0000DD020000}"/>
    <cellStyle name="%_Effetto cambio_DW_Data Book_PE_sett7" xfId="735" xr:uid="{00000000-0005-0000-0000-0000DE020000}"/>
    <cellStyle name="%_Effetto cambio_DW_Data Book_PE_sett8" xfId="736" xr:uid="{00000000-0005-0000-0000-0000DF020000}"/>
    <cellStyle name="%_Effetto cambio_DW_Databook_Full Year_LAW14 appoggio" xfId="737" xr:uid="{00000000-0005-0000-0000-0000E0020000}"/>
    <cellStyle name="%_Effetto cambio_DW_Databook_Full Year_LAW14appoggio" xfId="738" xr:uid="{00000000-0005-0000-0000-0000E1020000}"/>
    <cellStyle name="%_Effetto cambio_DW_effetto cambio new plan vs old 10" xfId="739" xr:uid="{00000000-0005-0000-0000-0000E2020000}"/>
    <cellStyle name="%_Effetto cambio_DW_Efficiency ITG_dec_vers06_03_03" xfId="740" xr:uid="{00000000-0005-0000-0000-0000E3020000}"/>
    <cellStyle name="%_Effetto cambio_DW_Exchange Rate Impact 2001" xfId="741" xr:uid="{00000000-0005-0000-0000-0000E4020000}"/>
    <cellStyle name="%_Effetto cambio_DW_Exchange Rate Impact Plan new vs old" xfId="742" xr:uid="{00000000-0005-0000-0000-0000E5020000}"/>
    <cellStyle name="%_Effetto cambio_DW_Expenses" xfId="743" xr:uid="{00000000-0005-0000-0000-0000E6020000}"/>
    <cellStyle name="%_Effetto cambio_DW_Gruppo_BDG_Budget e Piano_2005_Ufficiale_2" xfId="744" xr:uid="{00000000-0005-0000-0000-0000E7020000}"/>
    <cellStyle name="%_Effetto cambio_DW_Gruppo_Totale_Dicembre_uff3" xfId="745" xr:uid="{00000000-0005-0000-0000-0000E8020000}"/>
    <cellStyle name="%_Effetto cambio_DW_I Forecast Flash LAW" xfId="746" xr:uid="{00000000-0005-0000-0000-0000E9020000}"/>
    <cellStyle name="%_Effetto cambio_DW_I Forecast Flash LAW2" xfId="747" xr:uid="{00000000-0005-0000-0000-0000EA020000}"/>
    <cellStyle name="%_Effetto cambio_DW_Isyde_EcoFin__LAW3_new" xfId="748" xr:uid="{00000000-0005-0000-0000-0000EB020000}"/>
    <cellStyle name="%_Effetto cambio_DW_legende" xfId="749" xr:uid="{00000000-0005-0000-0000-0000EC020000}"/>
    <cellStyle name="%_Effetto cambio_DW_Main Result by Subs" xfId="750" xr:uid="{00000000-0005-0000-0000-0000ED020000}"/>
    <cellStyle name="%_Effetto cambio_DW_Main Results" xfId="751" xr:uid="{00000000-0005-0000-0000-0000EE020000}"/>
    <cellStyle name="%_Effetto cambio_DW_Market_ BDG_e PIANO_2005_con proforma_Ufficiale_2" xfId="752" xr:uid="{00000000-0005-0000-0000-0000EF020000}"/>
    <cellStyle name="%_Effetto cambio_DW_Market_ Dicembre_2002_uff_3" xfId="753" xr:uid="{00000000-0005-0000-0000-0000F0020000}"/>
    <cellStyle name="%_Effetto cambio_DW_Master per febbraio_4" xfId="754" xr:uid="{00000000-0005-0000-0000-0000F1020000}"/>
    <cellStyle name="%_Effetto cambio_DW_Master per febbraio_5" xfId="755" xr:uid="{00000000-0005-0000-0000-0000F2020000}"/>
    <cellStyle name="%_Effetto cambio_DW_Master Piano_DataBook_PE4bis" xfId="756" xr:uid="{00000000-0005-0000-0000-0000F3020000}"/>
    <cellStyle name="%_Effetto cambio_DW_Master Piano_DataBook_PE5 per Bdg" xfId="757" xr:uid="{00000000-0005-0000-0000-0000F4020000}"/>
    <cellStyle name="%_Effetto cambio_DW_Master Piano_Gestionale_PE_perBdg" xfId="758" xr:uid="{00000000-0005-0000-0000-0000F5020000}"/>
    <cellStyle name="%_Effetto cambio_DW_Master Piano_Report_PE new16" xfId="759" xr:uid="{00000000-0005-0000-0000-0000F6020000}"/>
    <cellStyle name="%_Effetto cambio_DW_Master Piano_Report_PE new20" xfId="760" xr:uid="{00000000-0005-0000-0000-0000F7020000}"/>
    <cellStyle name="%_Effetto cambio_DW_Master Piano_Report_PE new24" xfId="761" xr:uid="{00000000-0005-0000-0000-0000F8020000}"/>
    <cellStyle name="%_Effetto cambio_DW_Master Piano_Report_PE14" xfId="762" xr:uid="{00000000-0005-0000-0000-0000F9020000}"/>
    <cellStyle name="%_Effetto cambio_DW_Master Piano_Report_PE15" xfId="763" xr:uid="{00000000-0005-0000-0000-0000FA020000}"/>
    <cellStyle name="%_Effetto cambio_DW_Master Piano_Report_PE16" xfId="764" xr:uid="{00000000-0005-0000-0000-0000FB020000}"/>
    <cellStyle name="%_Effetto cambio_DW_Master Piano_Report_PE19" xfId="765" xr:uid="{00000000-0005-0000-0000-0000FC020000}"/>
    <cellStyle name="%_Effetto cambio_DW_MasterPiano_DataBook_LAO per Bdg" xfId="766" xr:uid="{00000000-0005-0000-0000-0000FD020000}"/>
    <cellStyle name="%_Effetto cambio_DW_MasterPiano_DataBook_LAO2bis bis" xfId="767" xr:uid="{00000000-0005-0000-0000-0000FE020000}"/>
    <cellStyle name="%_Effetto cambio_DW_MasterPiano_DataBook_LAO33" xfId="768" xr:uid="{00000000-0005-0000-0000-0000FF020000}"/>
    <cellStyle name="%_Effetto cambio_DW_MasterPiano_DataBook_LAO43" xfId="769" xr:uid="{00000000-0005-0000-0000-000000030000}"/>
    <cellStyle name="%_Effetto cambio_DW_MasterPiano_DataBook_LAO44" xfId="770" xr:uid="{00000000-0005-0000-0000-000001030000}"/>
    <cellStyle name="%_Effetto cambio_DW_MasterPiano_DataBook_LAO55" xfId="771" xr:uid="{00000000-0005-0000-0000-000002030000}"/>
    <cellStyle name="%_Effetto cambio_DW_OUTLOOK VS 2001" xfId="772" xr:uid="{00000000-0005-0000-0000-000003030000}"/>
    <cellStyle name="%_Effetto cambio_DW_Piano 03_05_EcoFin_Riclass._LAW11" xfId="773" xr:uid="{00000000-0005-0000-0000-000004030000}"/>
    <cellStyle name="%_Effetto cambio_DW_Piano 03_05_EcoFin_Riclass._LAW19" xfId="774" xr:uid="{00000000-0005-0000-0000-000005030000}"/>
    <cellStyle name="%_Effetto cambio_DW_Piano 03_05_EcoFin_Riclass_LAW30" xfId="775" xr:uid="{00000000-0005-0000-0000-000006030000}"/>
    <cellStyle name="%_Effetto cambio_DW_Piano 03_05_EcoFin_Riclass_LAW31" xfId="776" xr:uid="{00000000-0005-0000-0000-000007030000}"/>
    <cellStyle name="%_Effetto cambio_DW_Piano 03_05_EcoFin_Riclass_LAW33" xfId="777" xr:uid="{00000000-0005-0000-0000-000008030000}"/>
    <cellStyle name="%_Effetto cambio_DW_Piano 03_05_EcoFin_Riclass_LAW34" xfId="778" xr:uid="{00000000-0005-0000-0000-000009030000}"/>
    <cellStyle name="%_Effetto cambio_DW_Piano 2003-2005_LAW8" xfId="779" xr:uid="{00000000-0005-0000-0000-00000A030000}"/>
    <cellStyle name="%_Effetto cambio_DW_Piano 2003-2005_LAWFullappoggio" xfId="780" xr:uid="{00000000-0005-0000-0000-00000B030000}"/>
    <cellStyle name="%_Effetto cambio_DW_Piano_LAO_newproforma_31" xfId="781" xr:uid="{00000000-0005-0000-0000-00000C030000}"/>
    <cellStyle name="%_Effetto cambio_DW_Piano_LAO_newproforma10" xfId="782" xr:uid="{00000000-0005-0000-0000-00000D030000}"/>
    <cellStyle name="%_Effetto cambio_DW_Piano_LAO_newproforma16" xfId="783" xr:uid="{00000000-0005-0000-0000-00000E030000}"/>
    <cellStyle name="%_Effetto cambio_DW_prova change" xfId="784" xr:uid="{00000000-0005-0000-0000-00000F030000}"/>
    <cellStyle name="%_Effetto cambio_DW_prova new structure" xfId="785" xr:uid="{00000000-0005-0000-0000-000010030000}"/>
    <cellStyle name="%_Effetto cambio_DW_Quarter trend" xfId="786" xr:uid="{00000000-0005-0000-0000-000011030000}"/>
    <cellStyle name="%_Effetto cambio_DW_TDB_LAW_Aprile 04_21-05_1" xfId="787" xr:uid="{00000000-0005-0000-0000-000012030000}"/>
    <cellStyle name="%_Effetto cambio_DW_TdB_Law_Eco_Fin_Agosto 2003_Ufficiale" xfId="788" xr:uid="{00000000-0005-0000-0000-000013030000}"/>
    <cellStyle name="%_Effetto cambio_DW_TdB_Law_Eco_Fin_Feb1" xfId="789" xr:uid="{00000000-0005-0000-0000-000014030000}"/>
    <cellStyle name="%_Effetto cambio_DW_TdB_Law_Eco_Fin_Feb12" xfId="790" xr:uid="{00000000-0005-0000-0000-000015030000}"/>
    <cellStyle name="%_Effetto cambio_DW_TdB_Law_Eco_Fin_Feb14" xfId="791" xr:uid="{00000000-0005-0000-0000-000016030000}"/>
    <cellStyle name="%_Effetto cambio_DW_TdB_Law_Eco_Fin_Feb3" xfId="792" xr:uid="{00000000-0005-0000-0000-000017030000}"/>
    <cellStyle name="%_Effetto cambio_DW_TdB_Law_Eco_Fin_Feb7" xfId="793" xr:uid="{00000000-0005-0000-0000-000018030000}"/>
    <cellStyle name="%_Effetto cambio_DW_TdB_Law_Eco_Fin_Febbraio 2004_2403" xfId="794" xr:uid="{00000000-0005-0000-0000-000019030000}"/>
    <cellStyle name="%_Effetto cambio_DW_TdB_Law_Eco_Fin_For2" xfId="795" xr:uid="{00000000-0005-0000-0000-00001A030000}"/>
    <cellStyle name="%_Effetto cambio_DW_TdB_Law_Eco_Fin_mar_03" xfId="796" xr:uid="{00000000-0005-0000-0000-00001B030000}"/>
    <cellStyle name="%_Effetto cambio_DW_TdB_LAW_gest_MARZO '04 14 05" xfId="797" xr:uid="{00000000-0005-0000-0000-00001C030000}"/>
    <cellStyle name="%_Effetto cambio_DW_TDB_LAW_marzo_04 0305" xfId="798" xr:uid="{00000000-0005-0000-0000-00001D030000}"/>
    <cellStyle name="%_Effetto cambio_DW_TDB_LAW_marzo_04 05 magg_21.48" xfId="799" xr:uid="{00000000-0005-0000-0000-00001E030000}"/>
    <cellStyle name="%_Effetto cambio_DW_TDB_LAW_marzo_'04_12 may" xfId="800" xr:uid="{00000000-0005-0000-0000-00001F030000}"/>
    <cellStyle name="%_Effetto cambio_DW_TDB_LAW_marzo_'04_18 may" xfId="801" xr:uid="{00000000-0005-0000-0000-000020030000}"/>
    <cellStyle name="%_Effetto cambio_DW_TDB_LAW_marzo_04_2604" xfId="802" xr:uid="{00000000-0005-0000-0000-000021030000}"/>
    <cellStyle name="%_Effetto cambio_DW_TDB_LAW-x maggio 04" xfId="803" xr:uid="{00000000-0005-0000-0000-000022030000}"/>
    <cellStyle name="%_Effetto cambio_DW_TDB_LAW-x maggio 04_0806" xfId="804" xr:uid="{00000000-0005-0000-0000-000023030000}"/>
    <cellStyle name="%_Efficiency IOP Maggio" xfId="805" xr:uid="{00000000-0005-0000-0000-000024030000}"/>
    <cellStyle name="%_Efficiency IOP Maggio_Aggregato LAO_Agosto4" xfId="806" xr:uid="{00000000-0005-0000-0000-000025030000}"/>
    <cellStyle name="%_Efficiency IOP Maggio_Base Dati Valori Bdg" xfId="807" xr:uid="{00000000-0005-0000-0000-000026030000}"/>
    <cellStyle name="%_Efficiency IOP Maggio_BS 2001" xfId="808" xr:uid="{00000000-0005-0000-0000-000027030000}"/>
    <cellStyle name="%_Efficiency IOP Maggio_BU Balance Sheets" xfId="809" xr:uid="{00000000-0005-0000-0000-000028030000}"/>
    <cellStyle name="%_Efficiency IOP Maggio_BU Cash flow" xfId="810" xr:uid="{00000000-0005-0000-0000-000029030000}"/>
    <cellStyle name="%_Efficiency IOP Maggio_BU P&amp;L" xfId="811" xr:uid="{00000000-0005-0000-0000-00002A030000}"/>
    <cellStyle name="%_Efficiency IOP Maggio_Data Book_ITM_Marzo_2003_6" xfId="812" xr:uid="{00000000-0005-0000-0000-00002B030000}"/>
    <cellStyle name="%_Efficiency IOP Maggio_Data Book_LAO_sett15_2" xfId="813" xr:uid="{00000000-0005-0000-0000-00002C030000}"/>
    <cellStyle name="%_Efficiency IOP Maggio_effetto cambio new plan vs old 10" xfId="814" xr:uid="{00000000-0005-0000-0000-00002D030000}"/>
    <cellStyle name="%_Efficiency IOP Maggio_Efficiency ITG_dec_vers06_03_03" xfId="815" xr:uid="{00000000-0005-0000-0000-00002E030000}"/>
    <cellStyle name="%_Efficiency IOP Maggio_Exchange Rate Impact 2001" xfId="816" xr:uid="{00000000-0005-0000-0000-00002F030000}"/>
    <cellStyle name="%_Efficiency IOP Maggio_Exchange Rate Impact Plan new vs old" xfId="817" xr:uid="{00000000-0005-0000-0000-000030030000}"/>
    <cellStyle name="%_Efficiency IOP Maggio_Gruppo_BDG_Budget e Piano_2005_Ufficiale_2" xfId="818" xr:uid="{00000000-0005-0000-0000-000031030000}"/>
    <cellStyle name="%_Efficiency IOP Maggio_Gruppo_Totale_Dicembre_uff3" xfId="819" xr:uid="{00000000-0005-0000-0000-000032030000}"/>
    <cellStyle name="%_Efficiency IOP Maggio_Main Result by Subs" xfId="820" xr:uid="{00000000-0005-0000-0000-000033030000}"/>
    <cellStyle name="%_Efficiency IOP Maggio_Main Results" xfId="821" xr:uid="{00000000-0005-0000-0000-000034030000}"/>
    <cellStyle name="%_Efficiency IOP Maggio_Market_ BDG_e PIANO_2005_con proforma_Ufficiale_2" xfId="822" xr:uid="{00000000-0005-0000-0000-000035030000}"/>
    <cellStyle name="%_Efficiency IOP Maggio_Market_ Dicembre_2002_uff_3" xfId="823" xr:uid="{00000000-0005-0000-0000-000036030000}"/>
    <cellStyle name="%_Efficiency IOP Maggio_MasterPiano_DataBook_LAO48" xfId="824" xr:uid="{00000000-0005-0000-0000-000037030000}"/>
    <cellStyle name="%_Efficiency IOP Maggio_MasterPiano_DataBook_LAO52" xfId="825" xr:uid="{00000000-0005-0000-0000-000038030000}"/>
    <cellStyle name="%_Efficiency IOP Maggio_MasterPiano_LA" xfId="826" xr:uid="{00000000-0005-0000-0000-000039030000}"/>
    <cellStyle name="%_Efficiency IOP Maggio_MasterPiano_LA2" xfId="827" xr:uid="{00000000-0005-0000-0000-00003A030000}"/>
    <cellStyle name="%_Efficiency IOP Maggio_OUTLOOK VS 2001" xfId="828" xr:uid="{00000000-0005-0000-0000-00003B030000}"/>
    <cellStyle name="%_Efficiency IOP Maggio_Piano 03_05_EcoFin_Riclass._LAW11" xfId="829" xr:uid="{00000000-0005-0000-0000-00003C030000}"/>
    <cellStyle name="%_Efficiency IOP Maggio_Piano_LAO_newproforma_31" xfId="830" xr:uid="{00000000-0005-0000-0000-00003D030000}"/>
    <cellStyle name="%_Efficiency IOP Maggio_TdB_Law_Eco_Fin_Feb12" xfId="831" xr:uid="{00000000-0005-0000-0000-00003E030000}"/>
    <cellStyle name="%_Efficiency ITG_dec_vers06_03_03" xfId="832" xr:uid="{00000000-0005-0000-0000-00003F030000}"/>
    <cellStyle name="%_Flash_Gennaio Vers. del 13 Febbraio_a valori" xfId="833" xr:uid="{00000000-0005-0000-0000-000040030000}"/>
    <cellStyle name="%_Gestionale  BU IOP 03 04_ 23 04" xfId="834" xr:uid="{00000000-0005-0000-0000-000041030000}"/>
    <cellStyle name="%_Gruppo_BDG_Budget e Piano_2005_Ufficiale_2" xfId="835" xr:uid="{00000000-0005-0000-0000-000042030000}"/>
    <cellStyle name="%_Gruppo_Totale_Dicembre_uff3" xfId="836" xr:uid="{00000000-0005-0000-0000-000043030000}"/>
    <cellStyle name="%_I Forecast Flash LAW6" xfId="837" xr:uid="{00000000-0005-0000-0000-000044030000}"/>
    <cellStyle name="%_legende" xfId="838" xr:uid="{00000000-0005-0000-0000-000045030000}"/>
    <cellStyle name="%_Main Result by Subs" xfId="839" xr:uid="{00000000-0005-0000-0000-000046030000}"/>
    <cellStyle name="%_Main Result by Subs (2)" xfId="840" xr:uid="{00000000-0005-0000-0000-000047030000}"/>
    <cellStyle name="%_Main Result by Subs (2)_Data Book_IT Group_Feb_2003_4" xfId="841" xr:uid="{00000000-0005-0000-0000-000048030000}"/>
    <cellStyle name="%_Main Result by Subs (2)_Data Book_IT Group_Feb_2003_8" xfId="842" xr:uid="{00000000-0005-0000-0000-000049030000}"/>
    <cellStyle name="%_Main Result by Subs (2)_Data Book_IT Market_Feb_2003_11" xfId="843" xr:uid="{00000000-0005-0000-0000-00004A030000}"/>
    <cellStyle name="%_Main Result by Subs (2)_Data Book_IT Market_Feb_2003_3" xfId="844" xr:uid="{00000000-0005-0000-0000-00004B030000}"/>
    <cellStyle name="%_Main Result by Subs (2)_Data Book_IT Market_Feb_2003_4" xfId="845" xr:uid="{00000000-0005-0000-0000-00004C030000}"/>
    <cellStyle name="%_Main Result by Subs (2)_Data Book_IT Market_Feb_2003_9" xfId="846" xr:uid="{00000000-0005-0000-0000-00004D030000}"/>
    <cellStyle name="%_Main Result by Subs (2)_Data Book_ITM_Feb_03_Cash Flow_1" xfId="847" xr:uid="{00000000-0005-0000-0000-00004E030000}"/>
    <cellStyle name="%_Main Result by Subs (2)_Data Book_ITM_Feb_03_Cash Flow_5" xfId="848" xr:uid="{00000000-0005-0000-0000-00004F030000}"/>
    <cellStyle name="%_Main Result by Subs (2)_Data Book_ITM_Feb_03_Cash Flow_6" xfId="849" xr:uid="{00000000-0005-0000-0000-000050030000}"/>
    <cellStyle name="%_Main Result by Subs (2)_effetto cambio new plan vs old 10" xfId="850" xr:uid="{00000000-0005-0000-0000-000051030000}"/>
    <cellStyle name="%_Main Result by Subs (2)_Efficiency ITG_dec_vers06_03_03" xfId="851" xr:uid="{00000000-0005-0000-0000-000052030000}"/>
    <cellStyle name="%_Main Result by Subs (2)_Exchange Rate Impact Plan new vs old" xfId="852" xr:uid="{00000000-0005-0000-0000-000053030000}"/>
    <cellStyle name="%_Main Result by Subs (2)_Gruppo_BDG_Budget e Piano_2005_Ufficiale_2" xfId="853" xr:uid="{00000000-0005-0000-0000-000054030000}"/>
    <cellStyle name="%_Main Result by Subs (2)_Gruppo_Totale_Dicembre_uff3" xfId="854" xr:uid="{00000000-0005-0000-0000-000055030000}"/>
    <cellStyle name="%_Main Result by Subs (2)_Market_ BDG_e PIANO_2005_con proforma_Ufficiale_2" xfId="855" xr:uid="{00000000-0005-0000-0000-000056030000}"/>
    <cellStyle name="%_Main Result by Subs (2)_Market_ Dicembre_2002_uff_3" xfId="856" xr:uid="{00000000-0005-0000-0000-000057030000}"/>
    <cellStyle name="%_Main Result by Subs (2)_Master per febbraio_4" xfId="857" xr:uid="{00000000-0005-0000-0000-000058030000}"/>
    <cellStyle name="%_Main Result by Subs (2)_Master per febbraio_5" xfId="858" xr:uid="{00000000-0005-0000-0000-000059030000}"/>
    <cellStyle name="%_Main Result by Subs (2)_MasterPiano_DataBook_LAO per Bdg" xfId="859" xr:uid="{00000000-0005-0000-0000-00005A030000}"/>
    <cellStyle name="%_Main Result by Subs (2)_MasterPiano_DataBook_LAO2bis bis" xfId="860" xr:uid="{00000000-0005-0000-0000-00005B030000}"/>
    <cellStyle name="%_Main Result by Subs (2)_MasterPiano_DataBook_LAO33" xfId="861" xr:uid="{00000000-0005-0000-0000-00005C030000}"/>
    <cellStyle name="%_Main Result by Subs (2)_MasterPiano_DataBook_LAO43" xfId="862" xr:uid="{00000000-0005-0000-0000-00005D030000}"/>
    <cellStyle name="%_Main Result by Subs (2)_MasterPiano_DataBook_LAO44" xfId="863" xr:uid="{00000000-0005-0000-0000-00005E030000}"/>
    <cellStyle name="%_Main Result by Subs (2)_MasterPiano_DataBook_LAO55" xfId="864" xr:uid="{00000000-0005-0000-0000-00005F030000}"/>
    <cellStyle name="%_Main Result by Subs (2)_Piano_LAO_newproforma10" xfId="865" xr:uid="{00000000-0005-0000-0000-000060030000}"/>
    <cellStyle name="%_Main Result by Subs (2)_Piano_LAO_newproforma16" xfId="866" xr:uid="{00000000-0005-0000-0000-000061030000}"/>
    <cellStyle name="%_Main Result by Subs (2)_TdB_Law_Eco_Fin_Feb12" xfId="867" xr:uid="{00000000-0005-0000-0000-000062030000}"/>
    <cellStyle name="%_Market_ BDG_e PIANO_2005_con proforma_Ufficiale_2" xfId="868" xr:uid="{00000000-0005-0000-0000-000063030000}"/>
    <cellStyle name="%_Market_ Dicembre_2002_uff_3" xfId="869" xr:uid="{00000000-0005-0000-0000-000064030000}"/>
    <cellStyle name="%_Master Piano_DataBook_PE4bis" xfId="870" xr:uid="{00000000-0005-0000-0000-000065030000}"/>
    <cellStyle name="%_Master Piano_DataBook_PE5 per Bdg" xfId="871" xr:uid="{00000000-0005-0000-0000-000066030000}"/>
    <cellStyle name="%_MasterPiano_DataBook_LAO per Bdg" xfId="872" xr:uid="{00000000-0005-0000-0000-000067030000}"/>
    <cellStyle name="%_MasterPiano_DataBook_LAO2bis bis" xfId="873" xr:uid="{00000000-0005-0000-0000-000068030000}"/>
    <cellStyle name="%_MasterPiano_DataBook_LAO48" xfId="874" xr:uid="{00000000-0005-0000-0000-000069030000}"/>
    <cellStyle name="%_MasterPiano_LA" xfId="875" xr:uid="{00000000-0005-0000-0000-00006A030000}"/>
    <cellStyle name="%_MasterPiano_LA2" xfId="876" xr:uid="{00000000-0005-0000-0000-00006B030000}"/>
    <cellStyle name="%_Metrics Febbraio11" xfId="877" xr:uid="{00000000-0005-0000-0000-00006C030000}"/>
    <cellStyle name="%_Metrics Febbraio11_Agenda Budget-Piano" xfId="878" xr:uid="{00000000-0005-0000-0000-00006D030000}"/>
    <cellStyle name="%_Metrics Febbraio11_Aggregato LAO_Agosto4" xfId="879" xr:uid="{00000000-0005-0000-0000-00006E030000}"/>
    <cellStyle name="%_Metrics Febbraio11_Analisi vs 2001" xfId="880" xr:uid="{00000000-0005-0000-0000-00006F030000}"/>
    <cellStyle name="%_Metrics Febbraio11_Base Dati Valori Bdg" xfId="881" xr:uid="{00000000-0005-0000-0000-000070030000}"/>
    <cellStyle name="%_Metrics Febbraio11_Base Dati Valori Bdg 02" xfId="882" xr:uid="{00000000-0005-0000-0000-000071030000}"/>
    <cellStyle name="%_Metrics Febbraio11_Base Dati Valori Last Month" xfId="883" xr:uid="{00000000-0005-0000-0000-000072030000}"/>
    <cellStyle name="%_Metrics Febbraio11_Base Dati Valori Piano" xfId="884" xr:uid="{00000000-0005-0000-0000-000073030000}"/>
    <cellStyle name="%_Metrics Febbraio11_Base Dati Valori YTD" xfId="885" xr:uid="{00000000-0005-0000-0000-000074030000}"/>
    <cellStyle name="%_Metrics Febbraio11_Bdg 2003 - Debts" xfId="886" xr:uid="{00000000-0005-0000-0000-000075030000}"/>
    <cellStyle name="%_Metrics Febbraio11_BS 2001" xfId="887" xr:uid="{00000000-0005-0000-0000-000076030000}"/>
    <cellStyle name="%_Metrics Febbraio11_BU Balance Sheets" xfId="888" xr:uid="{00000000-0005-0000-0000-000077030000}"/>
    <cellStyle name="%_Metrics Febbraio11_BU Cash flow" xfId="889" xr:uid="{00000000-0005-0000-0000-000078030000}"/>
    <cellStyle name="%_Metrics Febbraio11_BU P&amp;L" xfId="890" xr:uid="{00000000-0005-0000-0000-000079030000}"/>
    <cellStyle name="%_Metrics Febbraio11_Capex" xfId="891" xr:uid="{00000000-0005-0000-0000-00007A030000}"/>
    <cellStyle name="%_Metrics Febbraio11_Copy of TDB_LAW_marzo_04_2104" xfId="892" xr:uid="{00000000-0005-0000-0000-00007B030000}"/>
    <cellStyle name="%_Metrics Febbraio11_Data Book Plan Mobile (antiga)" xfId="893" xr:uid="{00000000-0005-0000-0000-00007C030000}"/>
    <cellStyle name="%_Metrics Febbraio11_Data Book Plan Mobile (antiga)_1" xfId="894" xr:uid="{00000000-0005-0000-0000-00007D030000}"/>
    <cellStyle name="%_Metrics Febbraio11_Data Book Plan Mobile Max" xfId="895" xr:uid="{00000000-0005-0000-0000-00007E030000}"/>
    <cellStyle name="%_Metrics Febbraio11_Data Book_IT Group_Feb_2003_4" xfId="896" xr:uid="{00000000-0005-0000-0000-00007F030000}"/>
    <cellStyle name="%_Metrics Febbraio11_Data Book_IT Group_Feb_2003_8" xfId="897" xr:uid="{00000000-0005-0000-0000-000080030000}"/>
    <cellStyle name="%_Metrics Febbraio11_Data Book_IT Market_Feb_2003_11" xfId="898" xr:uid="{00000000-0005-0000-0000-000081030000}"/>
    <cellStyle name="%_Metrics Febbraio11_Data Book_IT Market_Feb_2003_3" xfId="899" xr:uid="{00000000-0005-0000-0000-000082030000}"/>
    <cellStyle name="%_Metrics Febbraio11_Data Book_IT Market_Feb_2003_4" xfId="900" xr:uid="{00000000-0005-0000-0000-000083030000}"/>
    <cellStyle name="%_Metrics Febbraio11_Data Book_IT Market_Feb_2003_9" xfId="901" xr:uid="{00000000-0005-0000-0000-000084030000}"/>
    <cellStyle name="%_Metrics Febbraio11_Data Book_ITM_Feb_03_Cash Flow_1" xfId="902" xr:uid="{00000000-0005-0000-0000-000085030000}"/>
    <cellStyle name="%_Metrics Febbraio11_Data Book_ITM_Feb_03_Cash Flow_5" xfId="903" xr:uid="{00000000-0005-0000-0000-000086030000}"/>
    <cellStyle name="%_Metrics Febbraio11_Data Book_ITM_Feb_03_Cash Flow_6" xfId="904" xr:uid="{00000000-0005-0000-0000-000087030000}"/>
    <cellStyle name="%_Metrics Febbraio11_Data Book_LAW_23_con EVA" xfId="905" xr:uid="{00000000-0005-0000-0000-000088030000}"/>
    <cellStyle name="%_Metrics Febbraio11_Data Book_PE_sett7" xfId="906" xr:uid="{00000000-0005-0000-0000-000089030000}"/>
    <cellStyle name="%_Metrics Febbraio11_Data Book_PE_sett8" xfId="907" xr:uid="{00000000-0005-0000-0000-00008A030000}"/>
    <cellStyle name="%_Metrics Febbraio11_Databook_Full Year_LAW14 appoggio" xfId="908" xr:uid="{00000000-0005-0000-0000-00008B030000}"/>
    <cellStyle name="%_Metrics Febbraio11_Databook_Full Year_LAW14appoggio" xfId="909" xr:uid="{00000000-0005-0000-0000-00008C030000}"/>
    <cellStyle name="%_Metrics Febbraio11_effetto cambio new plan vs old 10" xfId="910" xr:uid="{00000000-0005-0000-0000-00008D030000}"/>
    <cellStyle name="%_Metrics Febbraio11_Efficiency ITG_dec_vers06_03_03" xfId="911" xr:uid="{00000000-0005-0000-0000-00008E030000}"/>
    <cellStyle name="%_Metrics Febbraio11_Exchange Rate Impact 2001" xfId="912" xr:uid="{00000000-0005-0000-0000-00008F030000}"/>
    <cellStyle name="%_Metrics Febbraio11_Exchange Rate Impact Plan new vs old" xfId="913" xr:uid="{00000000-0005-0000-0000-000090030000}"/>
    <cellStyle name="%_Metrics Febbraio11_Expenses" xfId="914" xr:uid="{00000000-0005-0000-0000-000091030000}"/>
    <cellStyle name="%_Metrics Febbraio11_Gruppo_BDG_Budget e Piano_2005_Ufficiale_2" xfId="915" xr:uid="{00000000-0005-0000-0000-000092030000}"/>
    <cellStyle name="%_Metrics Febbraio11_Gruppo_Totale_Dicembre_uff3" xfId="916" xr:uid="{00000000-0005-0000-0000-000093030000}"/>
    <cellStyle name="%_Metrics Febbraio11_I Forecast Flash LAW" xfId="917" xr:uid="{00000000-0005-0000-0000-000094030000}"/>
    <cellStyle name="%_Metrics Febbraio11_I Forecast Flash LAW2" xfId="918" xr:uid="{00000000-0005-0000-0000-000095030000}"/>
    <cellStyle name="%_Metrics Febbraio11_Isyde_EcoFin__LAW3_new" xfId="919" xr:uid="{00000000-0005-0000-0000-000096030000}"/>
    <cellStyle name="%_Metrics Febbraio11_legende" xfId="920" xr:uid="{00000000-0005-0000-0000-000097030000}"/>
    <cellStyle name="%_Metrics Febbraio11_Main Result by Subs" xfId="921" xr:uid="{00000000-0005-0000-0000-000098030000}"/>
    <cellStyle name="%_Metrics Febbraio11_Main Results" xfId="922" xr:uid="{00000000-0005-0000-0000-000099030000}"/>
    <cellStyle name="%_Metrics Febbraio11_Market_ BDG_e PIANO_2005_con proforma_Ufficiale_2" xfId="923" xr:uid="{00000000-0005-0000-0000-00009A030000}"/>
    <cellStyle name="%_Metrics Febbraio11_Market_ Dicembre_2002_uff_3" xfId="924" xr:uid="{00000000-0005-0000-0000-00009B030000}"/>
    <cellStyle name="%_Metrics Febbraio11_Master per febbraio_4" xfId="925" xr:uid="{00000000-0005-0000-0000-00009C030000}"/>
    <cellStyle name="%_Metrics Febbraio11_Master per febbraio_5" xfId="926" xr:uid="{00000000-0005-0000-0000-00009D030000}"/>
    <cellStyle name="%_Metrics Febbraio11_Master Piano_DataBook_PE4bis" xfId="927" xr:uid="{00000000-0005-0000-0000-00009E030000}"/>
    <cellStyle name="%_Metrics Febbraio11_Master Piano_DataBook_PE5 per Bdg" xfId="928" xr:uid="{00000000-0005-0000-0000-00009F030000}"/>
    <cellStyle name="%_Metrics Febbraio11_Master Piano_Gestionale_PE_perBdg" xfId="929" xr:uid="{00000000-0005-0000-0000-0000A0030000}"/>
    <cellStyle name="%_Metrics Febbraio11_Master Piano_Report_PE new16" xfId="930" xr:uid="{00000000-0005-0000-0000-0000A1030000}"/>
    <cellStyle name="%_Metrics Febbraio11_Master Piano_Report_PE new20" xfId="931" xr:uid="{00000000-0005-0000-0000-0000A2030000}"/>
    <cellStyle name="%_Metrics Febbraio11_Master Piano_Report_PE new24" xfId="932" xr:uid="{00000000-0005-0000-0000-0000A3030000}"/>
    <cellStyle name="%_Metrics Febbraio11_Master Piano_Report_PE14" xfId="933" xr:uid="{00000000-0005-0000-0000-0000A4030000}"/>
    <cellStyle name="%_Metrics Febbraio11_Master Piano_Report_PE15" xfId="934" xr:uid="{00000000-0005-0000-0000-0000A5030000}"/>
    <cellStyle name="%_Metrics Febbraio11_Master Piano_Report_PE16" xfId="935" xr:uid="{00000000-0005-0000-0000-0000A6030000}"/>
    <cellStyle name="%_Metrics Febbraio11_Master Piano_Report_PE19" xfId="936" xr:uid="{00000000-0005-0000-0000-0000A7030000}"/>
    <cellStyle name="%_Metrics Febbraio11_MasterPiano_DataBook_LAO per Bdg" xfId="937" xr:uid="{00000000-0005-0000-0000-0000A8030000}"/>
    <cellStyle name="%_Metrics Febbraio11_MasterPiano_DataBook_LAO2bis bis" xfId="938" xr:uid="{00000000-0005-0000-0000-0000A9030000}"/>
    <cellStyle name="%_Metrics Febbraio11_MasterPiano_DataBook_LAO33" xfId="939" xr:uid="{00000000-0005-0000-0000-0000AA030000}"/>
    <cellStyle name="%_Metrics Febbraio11_MasterPiano_DataBook_LAO43" xfId="940" xr:uid="{00000000-0005-0000-0000-0000AB030000}"/>
    <cellStyle name="%_Metrics Febbraio11_MasterPiano_DataBook_LAO44" xfId="941" xr:uid="{00000000-0005-0000-0000-0000AC030000}"/>
    <cellStyle name="%_Metrics Febbraio11_MasterPiano_DataBook_LAO55" xfId="942" xr:uid="{00000000-0005-0000-0000-0000AD030000}"/>
    <cellStyle name="%_Metrics Febbraio11_OUTLOOK VS 2001" xfId="943" xr:uid="{00000000-0005-0000-0000-0000AE030000}"/>
    <cellStyle name="%_Metrics Febbraio11_Piano 03_05_EcoFin_Riclass._LAW11" xfId="944" xr:uid="{00000000-0005-0000-0000-0000AF030000}"/>
    <cellStyle name="%_Metrics Febbraio11_Piano 03_05_EcoFin_Riclass._LAW19" xfId="945" xr:uid="{00000000-0005-0000-0000-0000B0030000}"/>
    <cellStyle name="%_Metrics Febbraio11_Piano 03_05_EcoFin_Riclass_LAW30" xfId="946" xr:uid="{00000000-0005-0000-0000-0000B1030000}"/>
    <cellStyle name="%_Metrics Febbraio11_Piano 03_05_EcoFin_Riclass_LAW31" xfId="947" xr:uid="{00000000-0005-0000-0000-0000B2030000}"/>
    <cellStyle name="%_Metrics Febbraio11_Piano 03_05_EcoFin_Riclass_LAW33" xfId="948" xr:uid="{00000000-0005-0000-0000-0000B3030000}"/>
    <cellStyle name="%_Metrics Febbraio11_Piano 03_05_EcoFin_Riclass_LAW34" xfId="949" xr:uid="{00000000-0005-0000-0000-0000B4030000}"/>
    <cellStyle name="%_Metrics Febbraio11_Piano 2003-2005_LAW8" xfId="950" xr:uid="{00000000-0005-0000-0000-0000B5030000}"/>
    <cellStyle name="%_Metrics Febbraio11_Piano 2003-2005_LAWFullappoggio" xfId="951" xr:uid="{00000000-0005-0000-0000-0000B6030000}"/>
    <cellStyle name="%_Metrics Febbraio11_Piano_LAO_newproforma_31" xfId="952" xr:uid="{00000000-0005-0000-0000-0000B7030000}"/>
    <cellStyle name="%_Metrics Febbraio11_Piano_LAO_newproforma10" xfId="953" xr:uid="{00000000-0005-0000-0000-0000B8030000}"/>
    <cellStyle name="%_Metrics Febbraio11_Piano_LAO_newproforma16" xfId="954" xr:uid="{00000000-0005-0000-0000-0000B9030000}"/>
    <cellStyle name="%_Metrics Febbraio11_prova change" xfId="955" xr:uid="{00000000-0005-0000-0000-0000BA030000}"/>
    <cellStyle name="%_Metrics Febbraio11_prova new structure" xfId="956" xr:uid="{00000000-0005-0000-0000-0000BB030000}"/>
    <cellStyle name="%_Metrics Febbraio11_Quarter trend" xfId="957" xr:uid="{00000000-0005-0000-0000-0000BC030000}"/>
    <cellStyle name="%_Metrics Febbraio11_Schema costi Gruppo_december CDA1" xfId="958" xr:uid="{00000000-0005-0000-0000-0000BD030000}"/>
    <cellStyle name="%_Metrics Febbraio11_TDB_LAW_Aprile 04_21-05_1" xfId="959" xr:uid="{00000000-0005-0000-0000-0000BE030000}"/>
    <cellStyle name="%_Metrics Febbraio11_TdB_Law_Eco_Fin_Agosto 2003_Ufficiale" xfId="960" xr:uid="{00000000-0005-0000-0000-0000BF030000}"/>
    <cellStyle name="%_Metrics Febbraio11_TdB_Law_Eco_Fin_Feb1" xfId="961" xr:uid="{00000000-0005-0000-0000-0000C0030000}"/>
    <cellStyle name="%_Metrics Febbraio11_TdB_Law_Eco_Fin_Feb12" xfId="962" xr:uid="{00000000-0005-0000-0000-0000C1030000}"/>
    <cellStyle name="%_Metrics Febbraio11_TdB_Law_Eco_Fin_Feb14" xfId="963" xr:uid="{00000000-0005-0000-0000-0000C2030000}"/>
    <cellStyle name="%_Metrics Febbraio11_TdB_Law_Eco_Fin_Feb3" xfId="964" xr:uid="{00000000-0005-0000-0000-0000C3030000}"/>
    <cellStyle name="%_Metrics Febbraio11_TdB_Law_Eco_Fin_Feb7" xfId="965" xr:uid="{00000000-0005-0000-0000-0000C4030000}"/>
    <cellStyle name="%_Metrics Febbraio11_TdB_Law_Eco_Fin_Febbraio 2004_2403" xfId="966" xr:uid="{00000000-0005-0000-0000-0000C5030000}"/>
    <cellStyle name="%_Metrics Febbraio11_TdB_Law_Eco_Fin_For2" xfId="967" xr:uid="{00000000-0005-0000-0000-0000C6030000}"/>
    <cellStyle name="%_Metrics Febbraio11_TdB_Law_Eco_Fin_mar_03" xfId="968" xr:uid="{00000000-0005-0000-0000-0000C7030000}"/>
    <cellStyle name="%_Metrics Febbraio11_TdB_LAW_gest_MARZO '04 14 05" xfId="969" xr:uid="{00000000-0005-0000-0000-0000C8030000}"/>
    <cellStyle name="%_Metrics Febbraio11_TDB_LAW_marzo_04 0305" xfId="970" xr:uid="{00000000-0005-0000-0000-0000C9030000}"/>
    <cellStyle name="%_Metrics Febbraio11_TDB_LAW_marzo_04 05 magg_21.48" xfId="971" xr:uid="{00000000-0005-0000-0000-0000CA030000}"/>
    <cellStyle name="%_Metrics Febbraio11_TDB_LAW_marzo_'04_12 may" xfId="972" xr:uid="{00000000-0005-0000-0000-0000CB030000}"/>
    <cellStyle name="%_Metrics Febbraio11_TDB_LAW_marzo_'04_18 may" xfId="973" xr:uid="{00000000-0005-0000-0000-0000CC030000}"/>
    <cellStyle name="%_Metrics Febbraio11_TDB_LAW_marzo_04_2604" xfId="974" xr:uid="{00000000-0005-0000-0000-0000CD030000}"/>
    <cellStyle name="%_Metrics Febbraio11_TDB_LAW-x maggio 04" xfId="975" xr:uid="{00000000-0005-0000-0000-0000CE030000}"/>
    <cellStyle name="%_Metrics Febbraio11_TDB_LAW-x maggio 04_0806" xfId="976" xr:uid="{00000000-0005-0000-0000-0000CF030000}"/>
    <cellStyle name="%_OUTLOOK VS 2001" xfId="977" xr:uid="{00000000-0005-0000-0000-0000D0030000}"/>
    <cellStyle name="%_P&amp;L Forecast 2002" xfId="978" xr:uid="{00000000-0005-0000-0000-0000D1030000}"/>
    <cellStyle name="%_Piano 2003-2005_LAWFullappoggio" xfId="979" xr:uid="{00000000-0005-0000-0000-0000D2030000}"/>
    <cellStyle name="%_Quarter_Gruppo Totale" xfId="980" xr:uid="{00000000-0005-0000-0000-0000D3030000}"/>
    <cellStyle name="%_Quarter_Market" xfId="981" xr:uid="{00000000-0005-0000-0000-0000D4030000}"/>
    <cellStyle name="%_Schema costi Gruppo_03-05" xfId="982" xr:uid="{00000000-0005-0000-0000-0000D5030000}"/>
    <cellStyle name="%_Schema costi Gruppo_december CDA1" xfId="983" xr:uid="{00000000-0005-0000-0000-0000D6030000}"/>
    <cellStyle name="%_Scocca per Perimetri 2002" xfId="984" xr:uid="{00000000-0005-0000-0000-0000D7030000}"/>
    <cellStyle name="%_Traffic BU IOP def valori" xfId="985" xr:uid="{00000000-0005-0000-0000-0000D8030000}"/>
    <cellStyle name="%_Traffic BU IOP def valori_Agenda Budget-Piano" xfId="986" xr:uid="{00000000-0005-0000-0000-0000D9030000}"/>
    <cellStyle name="%_Traffic BU IOP def valori_Aggregato LAO_Agosto4" xfId="987" xr:uid="{00000000-0005-0000-0000-0000DA030000}"/>
    <cellStyle name="%_Traffic BU IOP def valori_Base Dati Valori Bdg" xfId="988" xr:uid="{00000000-0005-0000-0000-0000DB030000}"/>
    <cellStyle name="%_Traffic BU IOP def valori_Base Dati Valori Full Year" xfId="989" xr:uid="{00000000-0005-0000-0000-0000DC030000}"/>
    <cellStyle name="%_Traffic BU IOP def valori_Base Dati Valori YTD" xfId="990" xr:uid="{00000000-0005-0000-0000-0000DD030000}"/>
    <cellStyle name="%_Traffic BU IOP def valori_Base Dati Valori YTD_Back up Ti Day" xfId="991" xr:uid="{00000000-0005-0000-0000-0000DE030000}"/>
    <cellStyle name="%_Traffic BU IOP def valori_Base Dati Valori YTD_Backup presentazione bdg III versione" xfId="992" xr:uid="{00000000-0005-0000-0000-0000DF030000}"/>
    <cellStyle name="%_Traffic BU IOP def valori_Base Dati Valori YTD_Base Dati Valori Bdg" xfId="993" xr:uid="{00000000-0005-0000-0000-0000E0030000}"/>
    <cellStyle name="%_Traffic BU IOP def valori_Base Dati Valori YTD_BLAH R$" xfId="994" xr:uid="{00000000-0005-0000-0000-0000E1030000}"/>
    <cellStyle name="%_Traffic BU IOP def valori_Base Dati Valori YTD_Budget &amp; Piano IAS_draft" xfId="995" xr:uid="{00000000-0005-0000-0000-0000E2030000}"/>
    <cellStyle name="%_Traffic BU IOP def valori_Base Dati Valori YTD_Capex" xfId="996" xr:uid="{00000000-0005-0000-0000-0000E3030000}"/>
    <cellStyle name="%_Traffic BU IOP def valori_Base Dati Valori YTD_Cartel1 (2)" xfId="997" xr:uid="{00000000-0005-0000-0000-0000E4030000}"/>
    <cellStyle name="%_Traffic BU IOP def valori_Base Dati Valori YTD_Cartel1 (3)" xfId="998" xr:uid="{00000000-0005-0000-0000-0000E5030000}"/>
    <cellStyle name="%_Traffic BU IOP def valori_Base Dati Valori YTD_Cartel1 (4)" xfId="999" xr:uid="{00000000-0005-0000-0000-0000E6030000}"/>
    <cellStyle name="%_Traffic BU IOP def valori_Base Dati Valori YTD_Cash Costs " xfId="1000" xr:uid="{00000000-0005-0000-0000-0000E7030000}"/>
    <cellStyle name="%_Traffic BU IOP def valori_Base Dati Valori YTD_Commenti IAS 2004_2007newPER REPORT_vs1" xfId="1001" xr:uid="{00000000-0005-0000-0000-0000E8030000}"/>
    <cellStyle name="%_Traffic BU IOP def valori_Base Dati Valori YTD_CONS EU" xfId="1002" xr:uid="{00000000-0005-0000-0000-0000E9030000}"/>
    <cellStyle name="%_Traffic BU IOP def valori_Base Dati Valori YTD_CONS R$" xfId="1003" xr:uid="{00000000-0005-0000-0000-0000EA030000}"/>
    <cellStyle name="%_Traffic BU IOP def valori_Base Dati Valori YTD_Copia di ITZ e BRA new" xfId="1004" xr:uid="{00000000-0005-0000-0000-0000EB030000}"/>
    <cellStyle name="%_Traffic BU IOP def valori_Base Dati Valori YTD_COPIADILAVORO2004" xfId="1005" xr:uid="{00000000-0005-0000-0000-0000EC030000}"/>
    <cellStyle name="%_Traffic BU IOP def valori_Base Dati Valori YTD_Expenses" xfId="1006" xr:uid="{00000000-0005-0000-0000-0000ED030000}"/>
    <cellStyle name="%_Traffic BU IOP def valori_Base Dati Valori YTD_Financial TdB TIM Group" xfId="1007" xr:uid="{00000000-0005-0000-0000-0000EE030000}"/>
    <cellStyle name="%_Traffic BU IOP def valori_Base Dati Valori YTD_Financial TdB TIM Group_28" xfId="1008" xr:uid="{00000000-0005-0000-0000-0000EF030000}"/>
    <cellStyle name="%_Traffic BU IOP def valori_Base Dati Valori YTD_Financial TdB TIM Group_vs 15" xfId="1009" xr:uid="{00000000-0005-0000-0000-0000F0030000}"/>
    <cellStyle name="%_Traffic BU IOP def valori_Base Dati Valori YTD_Grecia disposal _last CBEP (3)" xfId="1010" xr:uid="{00000000-0005-0000-0000-0000F1030000}"/>
    <cellStyle name="%_Traffic BU IOP def valori_Base Dati Valori YTD_ias analysis" xfId="1011" xr:uid="{00000000-0005-0000-0000-0000F2030000}"/>
    <cellStyle name="%_Traffic BU IOP def valori_Base Dati Valori YTD_Ias Analysis Gruppo e Italia" xfId="1012" xr:uid="{00000000-0005-0000-0000-0000F3030000}"/>
    <cellStyle name="%_Traffic BU IOP def valori_Base Dati Valori YTD_Master Piano_Gestionale_PE_perBdg" xfId="1013" xr:uid="{00000000-0005-0000-0000-0000F4030000}"/>
    <cellStyle name="%_Traffic BU IOP def valori_Base Dati Valori YTD_Riepilogo Target IT Gaap vs IAS" xfId="1014" xr:uid="{00000000-0005-0000-0000-0000F5030000}"/>
    <cellStyle name="%_Traffic BU IOP def valori_Base Dati Valori YTD_STAR R$" xfId="1015" xr:uid="{00000000-0005-0000-0000-0000F6030000}"/>
    <cellStyle name="%_Traffic BU IOP def valori_Base Dati Valori YTD_Tavole IAS 2003-2004-2005" xfId="1016" xr:uid="{00000000-0005-0000-0000-0000F7030000}"/>
    <cellStyle name="%_Traffic BU IOP def valori_Base Dati Valori YTD_TBR R$" xfId="1017" xr:uid="{00000000-0005-0000-0000-0000F8030000}"/>
    <cellStyle name="%_Traffic BU IOP def valori_Base Dati Valori YTD_TCEL R$" xfId="1018" xr:uid="{00000000-0005-0000-0000-0000F9030000}"/>
    <cellStyle name="%_Traffic BU IOP def valori_Base Dati Valori YTD_TdB_Law_Eco_Fin_Feb4" xfId="1019" xr:uid="{00000000-0005-0000-0000-0000FA030000}"/>
    <cellStyle name="%_Traffic BU IOP def valori_Base Dati Valori YTD_TdB_Law_Eco_Fin_Feb7" xfId="1020" xr:uid="{00000000-0005-0000-0000-0000FB030000}"/>
    <cellStyle name="%_Traffic BU IOP def valori_Base Dati Valori YTD_TdB_Law_Eco_Fin_Feb9" xfId="1021" xr:uid="{00000000-0005-0000-0000-0000FC030000}"/>
    <cellStyle name="%_Traffic BU IOP def valori_Base Dati Valori YTD_TdB_Law_Eco_Fin_For2" xfId="1022" xr:uid="{00000000-0005-0000-0000-0000FD030000}"/>
    <cellStyle name="%_Traffic BU IOP def valori_Base Dati Valori YTD_TdB_LAW_gest_MARZO '04 14 05" xfId="1023" xr:uid="{00000000-0005-0000-0000-0000FE030000}"/>
    <cellStyle name="%_Traffic BU IOP def valori_Base Dati Valori YTD_timetable" xfId="1024" xr:uid="{00000000-0005-0000-0000-0000FF030000}"/>
    <cellStyle name="%_Traffic BU IOP def valori_Base Dati Valori YTD_TMX R$" xfId="1025" xr:uid="{00000000-0005-0000-0000-000000040000}"/>
    <cellStyle name="%_Traffic BU IOP def valori_Base Dati Valori YTD_TPAR R$" xfId="1026" xr:uid="{00000000-0005-0000-0000-000001040000}"/>
    <cellStyle name="%_Traffic BU IOP def valori_BS Forecast 2002" xfId="1027" xr:uid="{00000000-0005-0000-0000-000002040000}"/>
    <cellStyle name="%_Traffic BU IOP def valori_BS Full Year 2001" xfId="1028" xr:uid="{00000000-0005-0000-0000-000003040000}"/>
    <cellStyle name="%_Traffic BU IOP def valori_Capex" xfId="1029" xr:uid="{00000000-0005-0000-0000-000004040000}"/>
    <cellStyle name="%_Traffic BU IOP def valori_Cartel2" xfId="1030" xr:uid="{00000000-0005-0000-0000-000005040000}"/>
    <cellStyle name="%_Traffic BU IOP def valori_Cash Costs " xfId="1031" xr:uid="{00000000-0005-0000-0000-000006040000}"/>
    <cellStyle name="%_Traffic BU IOP def valori_CF Forecast 2002" xfId="1032" xr:uid="{00000000-0005-0000-0000-000007040000}"/>
    <cellStyle name="%_Traffic BU IOP def valori_Chile e Bolivia Marzo '04" xfId="1033" xr:uid="{00000000-0005-0000-0000-000008040000}"/>
    <cellStyle name="%_Traffic BU IOP def valori_Chile e Bolivia Mobile" xfId="1034" xr:uid="{00000000-0005-0000-0000-000009040000}"/>
    <cellStyle name="%_Traffic BU IOP def valori_Chile e Bolivia Mobile 2" xfId="1035" xr:uid="{00000000-0005-0000-0000-00000A040000}"/>
    <cellStyle name="%_Traffic BU IOP def valori_Data Book_ITM_Marzo_2003_6" xfId="1036" xr:uid="{00000000-0005-0000-0000-00000B040000}"/>
    <cellStyle name="%_Traffic BU IOP def valori_Databook_Full Year_LAW14 appoggio" xfId="1037" xr:uid="{00000000-0005-0000-0000-00000C040000}"/>
    <cellStyle name="%_Traffic BU IOP def valori_Databook_Full Year_LAW14appoggio" xfId="1038" xr:uid="{00000000-0005-0000-0000-00000D040000}"/>
    <cellStyle name="%_Traffic BU IOP def valori_Efficiency ITG_dec_vers06_03_03" xfId="1039" xr:uid="{00000000-0005-0000-0000-00000E040000}"/>
    <cellStyle name="%_Traffic BU IOP def valori_Expenses" xfId="1040" xr:uid="{00000000-0005-0000-0000-00000F040000}"/>
    <cellStyle name="%_Traffic BU IOP def valori_Gruppo_BDG_Budget e Piano_2005_Ufficiale_2" xfId="1041" xr:uid="{00000000-0005-0000-0000-000010040000}"/>
    <cellStyle name="%_Traffic BU IOP def valori_Gruppo_Totale_Dicembre_uff3" xfId="1042" xr:uid="{00000000-0005-0000-0000-000011040000}"/>
    <cellStyle name="%_Traffic BU IOP def valori_I Forecast Flash LAW6" xfId="1043" xr:uid="{00000000-0005-0000-0000-000012040000}"/>
    <cellStyle name="%_Traffic BU IOP def valori_legende" xfId="1044" xr:uid="{00000000-0005-0000-0000-000013040000}"/>
    <cellStyle name="%_Traffic BU IOP def valori_Market_ BDG_e PIANO_2005_con proforma_Ufficiale_2" xfId="1045" xr:uid="{00000000-0005-0000-0000-000014040000}"/>
    <cellStyle name="%_Traffic BU IOP def valori_Market_ Dicembre_2002_uff_3" xfId="1046" xr:uid="{00000000-0005-0000-0000-000015040000}"/>
    <cellStyle name="%_Traffic BU IOP def valori_Master Piano_DataBook_PE4bis" xfId="1047" xr:uid="{00000000-0005-0000-0000-000016040000}"/>
    <cellStyle name="%_Traffic BU IOP def valori_Master Piano_DataBook_PE5 per Bdg" xfId="1048" xr:uid="{00000000-0005-0000-0000-000017040000}"/>
    <cellStyle name="%_Traffic BU IOP def valori_Master Piano_Gestionale_PE_perBdg" xfId="1049" xr:uid="{00000000-0005-0000-0000-000018040000}"/>
    <cellStyle name="%_Traffic BU IOP def valori_MasterPiano_DataBook_LAO per Bdg" xfId="1050" xr:uid="{00000000-0005-0000-0000-000019040000}"/>
    <cellStyle name="%_Traffic BU IOP def valori_MasterPiano_DataBook_LAO2bis bis" xfId="1051" xr:uid="{00000000-0005-0000-0000-00001A040000}"/>
    <cellStyle name="%_Traffic BU IOP def valori_MasterPiano_DataBook_LAO48" xfId="1052" xr:uid="{00000000-0005-0000-0000-00001B040000}"/>
    <cellStyle name="%_Traffic BU IOP def valori_MasterPiano_LA" xfId="1053" xr:uid="{00000000-0005-0000-0000-00001C040000}"/>
    <cellStyle name="%_Traffic BU IOP def valori_MasterPiano_LA2" xfId="1054" xr:uid="{00000000-0005-0000-0000-00001D040000}"/>
    <cellStyle name="%_Traffic BU IOP def valori_OUTLOOK VS 2001" xfId="1055" xr:uid="{00000000-0005-0000-0000-00001E040000}"/>
    <cellStyle name="%_Traffic BU IOP def valori_P&amp;L Forecast 2002" xfId="1056" xr:uid="{00000000-0005-0000-0000-00001F040000}"/>
    <cellStyle name="%_Traffic BU IOP def valori_Piano 2003-2005_LAWFullappoggio" xfId="1057" xr:uid="{00000000-0005-0000-0000-000020040000}"/>
    <cellStyle name="%_Traffic BU IOP def valori_Quarter_Gruppo Totale" xfId="1058" xr:uid="{00000000-0005-0000-0000-000021040000}"/>
    <cellStyle name="%_Traffic BU IOP def valori_Quarter_Market" xfId="1059" xr:uid="{00000000-0005-0000-0000-000022040000}"/>
    <cellStyle name="%_Traffic BU IOP def valori_Schema costi Gruppo_december CDA1" xfId="1060" xr:uid="{00000000-0005-0000-0000-000023040000}"/>
    <cellStyle name="%_Traffic BU IOP def valori_Scocca per Perimetri 2002" xfId="1061" xr:uid="{00000000-0005-0000-0000-000024040000}"/>
    <cellStyle name="%_Traffic BU IOP def valori_TdB_Law_Eco_Fin_Feb4" xfId="1062" xr:uid="{00000000-0005-0000-0000-000025040000}"/>
    <cellStyle name="%_Traffic BU IOP def valori_TdB_Law_Eco_Fin_Feb7" xfId="1063" xr:uid="{00000000-0005-0000-0000-000026040000}"/>
    <cellStyle name="%_Traffic BU IOP def valori_TdB_Law_Eco_Fin_Feb9" xfId="1064" xr:uid="{00000000-0005-0000-0000-000027040000}"/>
    <cellStyle name="%_Traffic BU IOP def valori_TdB_Law_Eco_Fin_For2" xfId="1065" xr:uid="{00000000-0005-0000-0000-000028040000}"/>
    <cellStyle name="%_Traffic BU IOP def valori_TdB_LAW_gest_MARZO '04 14 05" xfId="1066" xr:uid="{00000000-0005-0000-0000-000029040000}"/>
    <cellStyle name="%_Traffic BU IOP def valori_x wireline  marzo" xfId="1067" xr:uid="{00000000-0005-0000-0000-00002A040000}"/>
    <cellStyle name="%_x wireline  marzo" xfId="1068" xr:uid="{00000000-0005-0000-0000-00002B040000}"/>
    <cellStyle name="(Lefting)" xfId="1069" xr:uid="{00000000-0005-0000-0000-00002C040000}"/>
    <cellStyle name="(Lefting) 2" xfId="1070" xr:uid="{00000000-0005-0000-0000-00002D040000}"/>
    <cellStyle name="£ BP" xfId="1071" xr:uid="{00000000-0005-0000-0000-00002E040000}"/>
    <cellStyle name="¥ JY" xfId="1072" xr:uid="{00000000-0005-0000-0000-00002F040000}"/>
    <cellStyle name="9" xfId="1073" xr:uid="{00000000-0005-0000-0000-000030040000}"/>
    <cellStyle name="Acctg" xfId="1074" xr:uid="{00000000-0005-0000-0000-000031040000}"/>
    <cellStyle name="Acctg$" xfId="1075" xr:uid="{00000000-0005-0000-0000-000032040000}"/>
    <cellStyle name="Array" xfId="1076" xr:uid="{00000000-0005-0000-0000-000033040000}"/>
    <cellStyle name="Array 2" xfId="1077" xr:uid="{00000000-0005-0000-0000-000034040000}"/>
    <cellStyle name="Array Enter" xfId="1078" xr:uid="{00000000-0005-0000-0000-000035040000}"/>
    <cellStyle name="Array Enter 2" xfId="1079" xr:uid="{00000000-0005-0000-0000-000036040000}"/>
    <cellStyle name="Bold/Border" xfId="1080" xr:uid="{00000000-0005-0000-0000-000037040000}"/>
    <cellStyle name="Bold/Border 2" xfId="1081" xr:uid="{00000000-0005-0000-0000-000038040000}"/>
    <cellStyle name="Bold/Border 3" xfId="1082" xr:uid="{00000000-0005-0000-0000-000039040000}"/>
    <cellStyle name="Border Thin" xfId="1083" xr:uid="{00000000-0005-0000-0000-00003A040000}"/>
    <cellStyle name="Border Thin 2" xfId="1084" xr:uid="{00000000-0005-0000-0000-00003B040000}"/>
    <cellStyle name="bordi" xfId="1085" xr:uid="{00000000-0005-0000-0000-00003C040000}"/>
    <cellStyle name="bordi 2" xfId="1086" xr:uid="{00000000-0005-0000-0000-00003D040000}"/>
    <cellStyle name="bordi 3" xfId="1087" xr:uid="{00000000-0005-0000-0000-00003E040000}"/>
    <cellStyle name="bordo tratt." xfId="1088" xr:uid="{00000000-0005-0000-0000-00003F040000}"/>
    <cellStyle name="bordo tratt. alto" xfId="1089" xr:uid="{00000000-0005-0000-0000-000040040000}"/>
    <cellStyle name="bordo tratt. basso" xfId="1090" xr:uid="{00000000-0005-0000-0000-000041040000}"/>
    <cellStyle name="bordo tratt. s/d" xfId="1091" xr:uid="{00000000-0005-0000-0000-000042040000}"/>
    <cellStyle name="Bottom Edge" xfId="1092" xr:uid="{00000000-0005-0000-0000-000043040000}"/>
    <cellStyle name="Bottom Edge 2" xfId="1093" xr:uid="{00000000-0005-0000-0000-000044040000}"/>
    <cellStyle name="Bullet" xfId="1094" xr:uid="{00000000-0005-0000-0000-000045040000}"/>
    <cellStyle name="Cabecera 1" xfId="1095" xr:uid="{00000000-0005-0000-0000-000046040000}"/>
    <cellStyle name="Cabecera 1 2" xfId="1096" xr:uid="{00000000-0005-0000-0000-000047040000}"/>
    <cellStyle name="Cabecera 2" xfId="1097" xr:uid="{00000000-0005-0000-0000-000048040000}"/>
    <cellStyle name="Cabecera 2 2" xfId="1098" xr:uid="{00000000-0005-0000-0000-000049040000}"/>
    <cellStyle name="Calc Currency (0)" xfId="1099" xr:uid="{00000000-0005-0000-0000-00004A040000}"/>
    <cellStyle name="calcolo qta x std" xfId="1100" xr:uid="{00000000-0005-0000-0000-00004B040000}"/>
    <cellStyle name="Casella Input" xfId="1101" xr:uid="{00000000-0005-0000-0000-00004C040000}"/>
    <cellStyle name="Cents" xfId="1102" xr:uid="{00000000-0005-0000-0000-00004D040000}"/>
    <cellStyle name="Collegamento ipertestuale" xfId="1103" xr:uid="{00000000-0005-0000-0000-00004E040000}"/>
    <cellStyle name="Collegamento ipertestuale 2" xfId="1104" xr:uid="{00000000-0005-0000-0000-00004F040000}"/>
    <cellStyle name="Collegamento ipertestuale visitato" xfId="1105" xr:uid="{00000000-0005-0000-0000-000050040000}"/>
    <cellStyle name="collegato altro file" xfId="1106" xr:uid="{00000000-0005-0000-0000-000051040000}"/>
    <cellStyle name="Collegato altro foglio" xfId="1107" xr:uid="{00000000-0005-0000-0000-000052040000}"/>
    <cellStyle name="ColumnHeading" xfId="1108" xr:uid="{00000000-0005-0000-0000-000053040000}"/>
    <cellStyle name="ColumnHeading 2" xfId="1109" xr:uid="{00000000-0005-0000-0000-000054040000}"/>
    <cellStyle name="Comma [0] 2" xfId="1111" xr:uid="{00000000-0005-0000-0000-000056040000}"/>
    <cellStyle name="Comma [0] 2 2" xfId="1112" xr:uid="{00000000-0005-0000-0000-000057040000}"/>
    <cellStyle name="Comma [0] 2 2 2" xfId="1113" xr:uid="{00000000-0005-0000-0000-000058040000}"/>
    <cellStyle name="Comma [0] 3" xfId="1114" xr:uid="{00000000-0005-0000-0000-000059040000}"/>
    <cellStyle name="Comma 0" xfId="1115" xr:uid="{00000000-0005-0000-0000-00005A040000}"/>
    <cellStyle name="Comma 18" xfId="1116" xr:uid="{00000000-0005-0000-0000-00005B040000}"/>
    <cellStyle name="Comma 2" xfId="1117" xr:uid="{00000000-0005-0000-0000-00005C040000}"/>
    <cellStyle name="Comma 2 2" xfId="1118" xr:uid="{00000000-0005-0000-0000-00005D040000}"/>
    <cellStyle name="Comma 2 2 2" xfId="1119" xr:uid="{00000000-0005-0000-0000-00005E040000}"/>
    <cellStyle name="Comma 2 3" xfId="1120" xr:uid="{00000000-0005-0000-0000-00005F040000}"/>
    <cellStyle name="Comma 2 4" xfId="1121" xr:uid="{00000000-0005-0000-0000-000060040000}"/>
    <cellStyle name="Comma 3" xfId="1122" xr:uid="{00000000-0005-0000-0000-000061040000}"/>
    <cellStyle name="Comma 3 2" xfId="1123" xr:uid="{00000000-0005-0000-0000-000062040000}"/>
    <cellStyle name="Comma 4" xfId="1124" xr:uid="{00000000-0005-0000-0000-000063040000}"/>
    <cellStyle name="Comma 5" xfId="1125" xr:uid="{00000000-0005-0000-0000-000064040000}"/>
    <cellStyle name="Comma 6" xfId="1126" xr:uid="{00000000-0005-0000-0000-000065040000}"/>
    <cellStyle name="Comma 7" xfId="1127" xr:uid="{00000000-0005-0000-0000-000066040000}"/>
    <cellStyle name="Comma Cents" xfId="1128" xr:uid="{00000000-0005-0000-0000-000067040000}"/>
    <cellStyle name="Comma0 - Estilo3" xfId="1129" xr:uid="{00000000-0005-0000-0000-000068040000}"/>
    <cellStyle name="Comma0 - Modelo1" xfId="1130" xr:uid="{00000000-0005-0000-0000-000069040000}"/>
    <cellStyle name="Comma0 - Modelo1 2" xfId="1131" xr:uid="{00000000-0005-0000-0000-00006A040000}"/>
    <cellStyle name="Comma0 - Style1" xfId="1132" xr:uid="{00000000-0005-0000-0000-00006B040000}"/>
    <cellStyle name="Comma0 - Style1 2" xfId="1133" xr:uid="{00000000-0005-0000-0000-00006C040000}"/>
    <cellStyle name="Comma1 - Estilo1" xfId="1134" xr:uid="{00000000-0005-0000-0000-00006D040000}"/>
    <cellStyle name="Comma1 - Modelo2" xfId="1135" xr:uid="{00000000-0005-0000-0000-00006E040000}"/>
    <cellStyle name="Comma1 - Modelo2 2" xfId="1136" xr:uid="{00000000-0005-0000-0000-00006F040000}"/>
    <cellStyle name="Comma1 - Style2" xfId="1137" xr:uid="{00000000-0005-0000-0000-000070040000}"/>
    <cellStyle name="Comma1 - Style2 2" xfId="1138" xr:uid="{00000000-0005-0000-0000-000071040000}"/>
    <cellStyle name="CPM_Total" xfId="1139" xr:uid="{00000000-0005-0000-0000-000072040000}"/>
    <cellStyle name="Currency [2]" xfId="1140" xr:uid="{00000000-0005-0000-0000-000073040000}"/>
    <cellStyle name="Currency 0" xfId="1141" xr:uid="{00000000-0005-0000-0000-000074040000}"/>
    <cellStyle name="Currency 10" xfId="1142" xr:uid="{00000000-0005-0000-0000-000075040000}"/>
    <cellStyle name="Currency 11" xfId="1143" xr:uid="{00000000-0005-0000-0000-000076040000}"/>
    <cellStyle name="Currency 12" xfId="1144" xr:uid="{00000000-0005-0000-0000-000077040000}"/>
    <cellStyle name="Currency 13" xfId="1145" xr:uid="{00000000-0005-0000-0000-000078040000}"/>
    <cellStyle name="Currency 14" xfId="1146" xr:uid="{00000000-0005-0000-0000-000079040000}"/>
    <cellStyle name="Currency 15" xfId="1147" xr:uid="{00000000-0005-0000-0000-00007A040000}"/>
    <cellStyle name="Currency 16" xfId="1148" xr:uid="{00000000-0005-0000-0000-00007B040000}"/>
    <cellStyle name="Currency 17" xfId="1149" xr:uid="{00000000-0005-0000-0000-00007C040000}"/>
    <cellStyle name="Currency 18" xfId="1150" xr:uid="{00000000-0005-0000-0000-00007D040000}"/>
    <cellStyle name="Currency 19" xfId="1151" xr:uid="{00000000-0005-0000-0000-00007E040000}"/>
    <cellStyle name="Currency 2" xfId="1152" xr:uid="{00000000-0005-0000-0000-00007F040000}"/>
    <cellStyle name="Currency 2 2" xfId="1153" xr:uid="{00000000-0005-0000-0000-000080040000}"/>
    <cellStyle name="Currency 20" xfId="1154" xr:uid="{00000000-0005-0000-0000-000081040000}"/>
    <cellStyle name="Currency 21" xfId="1155" xr:uid="{00000000-0005-0000-0000-000082040000}"/>
    <cellStyle name="Currency 3" xfId="1156" xr:uid="{00000000-0005-0000-0000-000083040000}"/>
    <cellStyle name="Currency 4" xfId="1157" xr:uid="{00000000-0005-0000-0000-000084040000}"/>
    <cellStyle name="Currency 5" xfId="1158" xr:uid="{00000000-0005-0000-0000-000085040000}"/>
    <cellStyle name="Currency 6" xfId="1159" xr:uid="{00000000-0005-0000-0000-000086040000}"/>
    <cellStyle name="Currency 7" xfId="1160" xr:uid="{00000000-0005-0000-0000-000087040000}"/>
    <cellStyle name="Currency 8" xfId="1161" xr:uid="{00000000-0005-0000-0000-000088040000}"/>
    <cellStyle name="Currency 9" xfId="1162" xr:uid="{00000000-0005-0000-0000-000089040000}"/>
    <cellStyle name="Dash" xfId="1163" xr:uid="{00000000-0005-0000-0000-00008A040000}"/>
    <cellStyle name="Data" xfId="1164" xr:uid="{00000000-0005-0000-0000-00008B040000}"/>
    <cellStyle name="Data 2" xfId="1165" xr:uid="{00000000-0005-0000-0000-00008C040000}"/>
    <cellStyle name="Data 3" xfId="1166" xr:uid="{00000000-0005-0000-0000-00008D040000}"/>
    <cellStyle name="Date" xfId="1167" xr:uid="{00000000-0005-0000-0000-00008E040000}"/>
    <cellStyle name="Date Aligned" xfId="1168" xr:uid="{00000000-0005-0000-0000-00008F040000}"/>
    <cellStyle name="Dati" xfId="1169" xr:uid="{00000000-0005-0000-0000-000090040000}"/>
    <cellStyle name="Dati 2" xfId="1170" xr:uid="{00000000-0005-0000-0000-000091040000}"/>
    <cellStyle name="Dati 3" xfId="1171" xr:uid="{00000000-0005-0000-0000-000092040000}"/>
    <cellStyle name="Dati Dec" xfId="1172" xr:uid="{00000000-0005-0000-0000-000093040000}"/>
    <cellStyle name="Dati Dec 2" xfId="1173" xr:uid="{00000000-0005-0000-0000-000094040000}"/>
    <cellStyle name="Dati Dec 3" xfId="1174" xr:uid="{00000000-0005-0000-0000-000095040000}"/>
    <cellStyle name="Delta percentuale" xfId="1175" xr:uid="{00000000-0005-0000-0000-000096040000}"/>
    <cellStyle name="Design" xfId="1176" xr:uid="{00000000-0005-0000-0000-000097040000}"/>
    <cellStyle name="Dia" xfId="1177" xr:uid="{00000000-0005-0000-0000-000098040000}"/>
    <cellStyle name="Dia 2" xfId="1178" xr:uid="{00000000-0005-0000-0000-000099040000}"/>
    <cellStyle name="Dotted Line" xfId="1179" xr:uid="{00000000-0005-0000-0000-00009A040000}"/>
    <cellStyle name="Encabez1" xfId="1180" xr:uid="{00000000-0005-0000-0000-00009B040000}"/>
    <cellStyle name="Encabez1 2" xfId="1181" xr:uid="{00000000-0005-0000-0000-00009C040000}"/>
    <cellStyle name="Encabez2" xfId="1182" xr:uid="{00000000-0005-0000-0000-00009D040000}"/>
    <cellStyle name="Encabez2 2" xfId="1183" xr:uid="{00000000-0005-0000-0000-00009E040000}"/>
    <cellStyle name="Euro" xfId="1184" xr:uid="{00000000-0005-0000-0000-00009F040000}"/>
    <cellStyle name="F H.T." xfId="1185" xr:uid="{00000000-0005-0000-0000-0000A0040000}"/>
    <cellStyle name="F H.T. 2" xfId="1186" xr:uid="{00000000-0005-0000-0000-0000A1040000}"/>
    <cellStyle name="F2" xfId="1187" xr:uid="{00000000-0005-0000-0000-0000A2040000}"/>
    <cellStyle name="F2 2" xfId="1188" xr:uid="{00000000-0005-0000-0000-0000A3040000}"/>
    <cellStyle name="F3" xfId="1189" xr:uid="{00000000-0005-0000-0000-0000A4040000}"/>
    <cellStyle name="F3 2" xfId="1190" xr:uid="{00000000-0005-0000-0000-0000A5040000}"/>
    <cellStyle name="F4" xfId="1191" xr:uid="{00000000-0005-0000-0000-0000A6040000}"/>
    <cellStyle name="F4 2" xfId="1192" xr:uid="{00000000-0005-0000-0000-0000A7040000}"/>
    <cellStyle name="F5" xfId="1193" xr:uid="{00000000-0005-0000-0000-0000A8040000}"/>
    <cellStyle name="F5 2" xfId="1194" xr:uid="{00000000-0005-0000-0000-0000A9040000}"/>
    <cellStyle name="F6" xfId="1195" xr:uid="{00000000-0005-0000-0000-0000AA040000}"/>
    <cellStyle name="F6 2" xfId="1196" xr:uid="{00000000-0005-0000-0000-0000AB040000}"/>
    <cellStyle name="F7" xfId="1197" xr:uid="{00000000-0005-0000-0000-0000AC040000}"/>
    <cellStyle name="F7 2" xfId="1198" xr:uid="{00000000-0005-0000-0000-0000AD040000}"/>
    <cellStyle name="F8" xfId="1199" xr:uid="{00000000-0005-0000-0000-0000AE040000}"/>
    <cellStyle name="F8 2" xfId="1200" xr:uid="{00000000-0005-0000-0000-0000AF040000}"/>
    <cellStyle name="Fecha" xfId="1201" xr:uid="{00000000-0005-0000-0000-0000B0040000}"/>
    <cellStyle name="Fijo" xfId="1202" xr:uid="{00000000-0005-0000-0000-0000B1040000}"/>
    <cellStyle name="Fijo 2" xfId="1203" xr:uid="{00000000-0005-0000-0000-0000B2040000}"/>
    <cellStyle name="Financiero" xfId="1204" xr:uid="{00000000-0005-0000-0000-0000B3040000}"/>
    <cellStyle name="Financiero 2" xfId="1205" xr:uid="{00000000-0005-0000-0000-0000B4040000}"/>
    <cellStyle name="Footnote" xfId="1206" xr:uid="{00000000-0005-0000-0000-0000B5040000}"/>
    <cellStyle name="Footnote 2" xfId="1207" xr:uid="{00000000-0005-0000-0000-0000B6040000}"/>
    <cellStyle name="Grey" xfId="1208" xr:uid="{00000000-0005-0000-0000-0000B7040000}"/>
    <cellStyle name="H«/_x0007_HnþýHnþ¸/_x000c_N_x0001_¯,,_x0001__x0012_OÔ" xfId="1209" xr:uid="{00000000-0005-0000-0000-0000B8040000}"/>
    <cellStyle name="H«/_x0007_HnþýHnþ¸/_x000c_N_x0001_¯,,_x0001__x0012_OÔ 2" xfId="1210" xr:uid="{00000000-0005-0000-0000-0000B9040000}"/>
    <cellStyle name="Hard Percent" xfId="1211" xr:uid="{00000000-0005-0000-0000-0000BA040000}"/>
    <cellStyle name="Header" xfId="1212" xr:uid="{00000000-0005-0000-0000-0000BB040000}"/>
    <cellStyle name="Header - Style1" xfId="1213" xr:uid="{00000000-0005-0000-0000-0000BC040000}"/>
    <cellStyle name="Header - Style1 2" xfId="1214" xr:uid="{00000000-0005-0000-0000-0000BD040000}"/>
    <cellStyle name="Header 2" xfId="1215" xr:uid="{00000000-0005-0000-0000-0000BE040000}"/>
    <cellStyle name="Header 3" xfId="1216" xr:uid="{00000000-0005-0000-0000-0000BF040000}"/>
    <cellStyle name="Header1" xfId="1217" xr:uid="{00000000-0005-0000-0000-0000C0040000}"/>
    <cellStyle name="Header1 2" xfId="1218" xr:uid="{00000000-0005-0000-0000-0000C1040000}"/>
    <cellStyle name="Header2" xfId="1219" xr:uid="{00000000-0005-0000-0000-0000C2040000}"/>
    <cellStyle name="Header2 2" xfId="1220" xr:uid="{00000000-0005-0000-0000-0000C3040000}"/>
    <cellStyle name="Header2 3" xfId="1221" xr:uid="{00000000-0005-0000-0000-0000C4040000}"/>
    <cellStyle name="Heading" xfId="1222" xr:uid="{00000000-0005-0000-0000-0000C5040000}"/>
    <cellStyle name="Heading 2 2" xfId="1223" xr:uid="{00000000-0005-0000-0000-0000C6040000}"/>
    <cellStyle name="Heading 3 2" xfId="1224" xr:uid="{00000000-0005-0000-0000-0000C7040000}"/>
    <cellStyle name="Heading 5" xfId="1225" xr:uid="{00000000-0005-0000-0000-0000C8040000}"/>
    <cellStyle name="Hiperlink" xfId="1226" builtinId="8"/>
    <cellStyle name="Hyperlink seguido_apresentação 2ºsem.2001.xls Gráfico 2" xfId="1227" xr:uid="{00000000-0005-0000-0000-0000CA040000}"/>
    <cellStyle name="Id" xfId="1228" xr:uid="{00000000-0005-0000-0000-0000CB040000}"/>
    <cellStyle name="Id 2" xfId="1229" xr:uid="{00000000-0005-0000-0000-0000CC040000}"/>
    <cellStyle name="Id 3" xfId="1230" xr:uid="{00000000-0005-0000-0000-0000CD040000}"/>
    <cellStyle name="Indefinido" xfId="1231" xr:uid="{00000000-0005-0000-0000-0000CE040000}"/>
    <cellStyle name="Input (%)" xfId="1232" xr:uid="{00000000-0005-0000-0000-0000CF040000}"/>
    <cellStyle name="Input (£m)" xfId="1233" xr:uid="{00000000-0005-0000-0000-0000D0040000}"/>
    <cellStyle name="Input (No)" xfId="1234" xr:uid="{00000000-0005-0000-0000-0000D1040000}"/>
    <cellStyle name="Input [yellow]" xfId="1235" xr:uid="{00000000-0005-0000-0000-0000D2040000}"/>
    <cellStyle name="Input 2" xfId="1236" xr:uid="{00000000-0005-0000-0000-0000D3040000}"/>
    <cellStyle name="Input blu" xfId="1237" xr:uid="{00000000-0005-0000-0000-0000D4040000}"/>
    <cellStyle name="Input colorato" xfId="1238" xr:uid="{00000000-0005-0000-0000-0000D5040000}"/>
    <cellStyle name="Input colorato 10" xfId="1239" xr:uid="{00000000-0005-0000-0000-0000D6040000}"/>
    <cellStyle name="Input colorato_Agenda Budget-Piano" xfId="1240" xr:uid="{00000000-0005-0000-0000-0000D7040000}"/>
    <cellStyle name="InputBlueFont" xfId="1241" xr:uid="{00000000-0005-0000-0000-0000D8040000}"/>
    <cellStyle name="InputBlueFont 2" xfId="1242" xr:uid="{00000000-0005-0000-0000-0000D9040000}"/>
    <cellStyle name="inserimento manuale" xfId="1243" xr:uid="{00000000-0005-0000-0000-0000DA040000}"/>
    <cellStyle name="Lien hypertexte visité_SSJB  MICHELIN" xfId="1244" xr:uid="{00000000-0005-0000-0000-0000DB040000}"/>
    <cellStyle name="Lien hypertexte_SSJB  MICHELIN" xfId="1245" xr:uid="{00000000-0005-0000-0000-0000DC040000}"/>
    <cellStyle name="MacroCode" xfId="1246" xr:uid="{00000000-0005-0000-0000-0000DD040000}"/>
    <cellStyle name="MacroCode 2" xfId="1247" xr:uid="{00000000-0005-0000-0000-0000DE040000}"/>
    <cellStyle name="Migliaia (0)_ CN (2)" xfId="1248" xr:uid="{00000000-0005-0000-0000-0000DF040000}"/>
    <cellStyle name="Migliaia [0]_02 Databook Agosto03-10" xfId="1249" xr:uid="{00000000-0005-0000-0000-0000E0040000}"/>
    <cellStyle name="Migliaia_Capital Expenditures" xfId="1250" xr:uid="{00000000-0005-0000-0000-0000E1040000}"/>
    <cellStyle name="Mike" xfId="1251" xr:uid="{00000000-0005-0000-0000-0000E2040000}"/>
    <cellStyle name="Mike 2" xfId="1252" xr:uid="{00000000-0005-0000-0000-0000E3040000}"/>
    <cellStyle name="Miliardi" xfId="1253" xr:uid="{00000000-0005-0000-0000-0000E4040000}"/>
    <cellStyle name="Millares [0]_10 AVERIAS MASIVAS + ANT" xfId="1254" xr:uid="{00000000-0005-0000-0000-0000E5040000}"/>
    <cellStyle name="Millares_10 AVERIAS MASIVAS + ANT" xfId="1255" xr:uid="{00000000-0005-0000-0000-0000E6040000}"/>
    <cellStyle name="Milliers [0]_pldt" xfId="1256" xr:uid="{00000000-0005-0000-0000-0000E7040000}"/>
    <cellStyle name="Milliers_BRUNEAU" xfId="1257" xr:uid="{00000000-0005-0000-0000-0000E8040000}"/>
    <cellStyle name="Moneda [0]_10 AVERIAS MASIVAS + ANT" xfId="1258" xr:uid="{00000000-0005-0000-0000-0000E9040000}"/>
    <cellStyle name="Moneda_10 AVERIAS MASIVAS + ANT" xfId="1259" xr:uid="{00000000-0005-0000-0000-0000EA040000}"/>
    <cellStyle name="Monétaire [0]_pldt" xfId="1260" xr:uid="{00000000-0005-0000-0000-0000EB040000}"/>
    <cellStyle name="Monétaire_BRUNEAU" xfId="1261" xr:uid="{00000000-0005-0000-0000-0000EC040000}"/>
    <cellStyle name="Monetario" xfId="1262" xr:uid="{00000000-0005-0000-0000-0000ED040000}"/>
    <cellStyle name="Monetario 2" xfId="1263" xr:uid="{00000000-0005-0000-0000-0000EE040000}"/>
    <cellStyle name="Monetario0" xfId="1264" xr:uid="{00000000-0005-0000-0000-0000EF040000}"/>
    <cellStyle name="Multiple" xfId="1265" xr:uid="{00000000-0005-0000-0000-0000F0040000}"/>
    <cellStyle name="no dec" xfId="1266" xr:uid="{00000000-0005-0000-0000-0000F1040000}"/>
    <cellStyle name="NomsZone" xfId="1267" xr:uid="{00000000-0005-0000-0000-0000F2040000}"/>
    <cellStyle name="NomsZone 2" xfId="1268" xr:uid="{00000000-0005-0000-0000-0000F3040000}"/>
    <cellStyle name="Non_definito" xfId="1269" xr:uid="{00000000-0005-0000-0000-0000F4040000}"/>
    <cellStyle name="Normal" xfId="0" builtinId="0"/>
    <cellStyle name="Normal - Style1" xfId="1270" xr:uid="{00000000-0005-0000-0000-0000F6040000}"/>
    <cellStyle name="Normal (%)" xfId="1271" xr:uid="{00000000-0005-0000-0000-0000F7040000}"/>
    <cellStyle name="Normal (£m)" xfId="1272" xr:uid="{00000000-0005-0000-0000-0000F8040000}"/>
    <cellStyle name="Normal (No)" xfId="1273" xr:uid="{00000000-0005-0000-0000-0000F9040000}"/>
    <cellStyle name="Normal (x)" xfId="1274" xr:uid="{00000000-0005-0000-0000-0000FA040000}"/>
    <cellStyle name="Normal 2" xfId="1275" xr:uid="{00000000-0005-0000-0000-0000FB040000}"/>
    <cellStyle name="Normal 2 2" xfId="1276" xr:uid="{00000000-0005-0000-0000-0000FC040000}"/>
    <cellStyle name="Normal 2 3" xfId="1277" xr:uid="{00000000-0005-0000-0000-0000FD040000}"/>
    <cellStyle name="Normal 3" xfId="1278" xr:uid="{00000000-0005-0000-0000-0000FE040000}"/>
    <cellStyle name="Normal 3 2" xfId="1279" xr:uid="{00000000-0005-0000-0000-0000FF040000}"/>
    <cellStyle name="Normal 3 3" xfId="1280" xr:uid="{00000000-0005-0000-0000-000000050000}"/>
    <cellStyle name="Normal 3 4" xfId="1281" xr:uid="{00000000-0005-0000-0000-000001050000}"/>
    <cellStyle name="Normal 3 5" xfId="1282" xr:uid="{00000000-0005-0000-0000-000002050000}"/>
    <cellStyle name="Normal 4" xfId="1283" xr:uid="{00000000-0005-0000-0000-000003050000}"/>
    <cellStyle name="Normal 4 2" xfId="1284" xr:uid="{00000000-0005-0000-0000-000004050000}"/>
    <cellStyle name="Normal 4 2 2" xfId="1285" xr:uid="{00000000-0005-0000-0000-000005050000}"/>
    <cellStyle name="Normal 5" xfId="1286" xr:uid="{00000000-0005-0000-0000-000006050000}"/>
    <cellStyle name="Normal 6" xfId="1287" xr:uid="{00000000-0005-0000-0000-000007050000}"/>
    <cellStyle name="Normal 6 2" xfId="1288" xr:uid="{00000000-0005-0000-0000-000008050000}"/>
    <cellStyle name="Normal 6 2 2" xfId="1289" xr:uid="{00000000-0005-0000-0000-000009050000}"/>
    <cellStyle name="Normal 7" xfId="1290" xr:uid="{00000000-0005-0000-0000-00000A050000}"/>
    <cellStyle name="Normal 8" xfId="1291" xr:uid="{00000000-0005-0000-0000-00000B050000}"/>
    <cellStyle name="Normal 9" xfId="1292" xr:uid="{00000000-0005-0000-0000-00000C050000}"/>
    <cellStyle name="Normale escl. bordo" xfId="1293" xr:uid="{00000000-0005-0000-0000-00000D050000}"/>
    <cellStyle name="Normale escl. bordo 2" xfId="1294" xr:uid="{00000000-0005-0000-0000-00000E050000}"/>
    <cellStyle name="Normale lib." xfId="1295" xr:uid="{00000000-0005-0000-0000-00000F050000}"/>
    <cellStyle name="Normale riq." xfId="1296" xr:uid="{00000000-0005-0000-0000-000010050000}"/>
    <cellStyle name="Normale_ cellular Costs" xfId="1297" xr:uid="{00000000-0005-0000-0000-000011050000}"/>
    <cellStyle name="ong Distance" xfId="1298" xr:uid="{00000000-0005-0000-0000-000012050000}"/>
    <cellStyle name="ore" xfId="1299" xr:uid="{00000000-0005-0000-0000-000013050000}"/>
    <cellStyle name="ore 2" xfId="1300" xr:uid="{00000000-0005-0000-0000-000014050000}"/>
    <cellStyle name="ore 3" xfId="1301" xr:uid="{00000000-0005-0000-0000-000015050000}"/>
    <cellStyle name="Output colorato" xfId="1302" xr:uid="{00000000-0005-0000-0000-000016050000}"/>
    <cellStyle name="Page Number" xfId="1303" xr:uid="{00000000-0005-0000-0000-000017050000}"/>
    <cellStyle name="Parentesi" xfId="1304" xr:uid="{00000000-0005-0000-0000-000018050000}"/>
    <cellStyle name="Percen - Estilo2" xfId="1305" xr:uid="{00000000-0005-0000-0000-000019050000}"/>
    <cellStyle name="Percent [2]" xfId="1307" xr:uid="{00000000-0005-0000-0000-00001B050000}"/>
    <cellStyle name="Percent 2" xfId="1308" xr:uid="{00000000-0005-0000-0000-00001C050000}"/>
    <cellStyle name="Percent 2 2" xfId="1309" xr:uid="{00000000-0005-0000-0000-00001D050000}"/>
    <cellStyle name="Percent 2 3" xfId="1310" xr:uid="{00000000-0005-0000-0000-00001E050000}"/>
    <cellStyle name="Percent 3" xfId="1311" xr:uid="{00000000-0005-0000-0000-00001F050000}"/>
    <cellStyle name="Percent 3 2" xfId="1312" xr:uid="{00000000-0005-0000-0000-000020050000}"/>
    <cellStyle name="Percent 4" xfId="1313" xr:uid="{00000000-0005-0000-0000-000021050000}"/>
    <cellStyle name="Percent 4 2" xfId="1314" xr:uid="{00000000-0005-0000-0000-000022050000}"/>
    <cellStyle name="Percent 4 2 2" xfId="1315" xr:uid="{00000000-0005-0000-0000-000023050000}"/>
    <cellStyle name="Percent 4 3" xfId="1316" xr:uid="{00000000-0005-0000-0000-000024050000}"/>
    <cellStyle name="Percent 5" xfId="1317" xr:uid="{00000000-0005-0000-0000-000025050000}"/>
    <cellStyle name="Percent 6" xfId="1318" xr:uid="{00000000-0005-0000-0000-000026050000}"/>
    <cellStyle name="Percent 7" xfId="1319" xr:uid="{00000000-0005-0000-0000-000027050000}"/>
    <cellStyle name="Percent Comma" xfId="1320" xr:uid="{00000000-0005-0000-0000-000028050000}"/>
    <cellStyle name="Percento" xfId="1321" xr:uid="{00000000-0005-0000-0000-000029050000}"/>
    <cellStyle name="Percento 2" xfId="1322" xr:uid="{00000000-0005-0000-0000-00002A050000}"/>
    <cellStyle name="Percento 3" xfId="1323" xr:uid="{00000000-0005-0000-0000-00002B050000}"/>
    <cellStyle name="Platas" xfId="1324" xr:uid="{00000000-0005-0000-0000-00002C050000}"/>
    <cellStyle name="Porcentagem" xfId="1306" builtinId="5"/>
    <cellStyle name="Porcentaje" xfId="1325" xr:uid="{00000000-0005-0000-0000-00002D050000}"/>
    <cellStyle name="Porcentaje 2" xfId="1326" xr:uid="{00000000-0005-0000-0000-00002E050000}"/>
    <cellStyle name="Pourcentage_BUDGET DSI  Ver A2" xfId="1327" xr:uid="{00000000-0005-0000-0000-00002F050000}"/>
    <cellStyle name="Punto" xfId="1328" xr:uid="{00000000-0005-0000-0000-000030050000}"/>
    <cellStyle name="Punto0" xfId="1329" xr:uid="{00000000-0005-0000-0000-000031050000}"/>
    <cellStyle name="Punto0 - Modelo2" xfId="1330" xr:uid="{00000000-0005-0000-0000-000032050000}"/>
    <cellStyle name="Punto0 - Modelo2 2" xfId="1331" xr:uid="{00000000-0005-0000-0000-000033050000}"/>
    <cellStyle name="Punto0_$_ENT_p98" xfId="1332" xr:uid="{00000000-0005-0000-0000-000034050000}"/>
    <cellStyle name="Punto1 - Modelo1" xfId="1333" xr:uid="{00000000-0005-0000-0000-000035050000}"/>
    <cellStyle name="Punto1 - Modelo1 2" xfId="1334" xr:uid="{00000000-0005-0000-0000-000036050000}"/>
    <cellStyle name="Ratio" xfId="1335" xr:uid="{00000000-0005-0000-0000-000037050000}"/>
    <cellStyle name="Ratio Comma" xfId="1336" xr:uid="{00000000-0005-0000-0000-000038050000}"/>
    <cellStyle name="Ratio Comma 2" xfId="1337" xr:uid="{00000000-0005-0000-0000-000039050000}"/>
    <cellStyle name="Ratio_liberty2000 v30" xfId="1338" xr:uid="{00000000-0005-0000-0000-00003A050000}"/>
    <cellStyle name="Red Text" xfId="1339" xr:uid="{00000000-0005-0000-0000-00003B050000}"/>
    <cellStyle name="Red Text 2" xfId="1340" xr:uid="{00000000-0005-0000-0000-00003C050000}"/>
    <cellStyle name="RM" xfId="1341" xr:uid="{00000000-0005-0000-0000-00003D050000}"/>
    <cellStyle name="SAPBEXaggData" xfId="1342" xr:uid="{00000000-0005-0000-0000-00003E050000}"/>
    <cellStyle name="SAPBEXaggDataEmph" xfId="1343" xr:uid="{00000000-0005-0000-0000-00003F050000}"/>
    <cellStyle name="SAPBEXaggItem" xfId="1344" xr:uid="{00000000-0005-0000-0000-000040050000}"/>
    <cellStyle name="SAPBEXaggItemX" xfId="1345" xr:uid="{00000000-0005-0000-0000-000041050000}"/>
    <cellStyle name="SAPBEXaggItemX 2" xfId="1346" xr:uid="{00000000-0005-0000-0000-000042050000}"/>
    <cellStyle name="SAPBEXchaText" xfId="1347" xr:uid="{00000000-0005-0000-0000-000043050000}"/>
    <cellStyle name="SAPBEXexcBad7" xfId="1348" xr:uid="{00000000-0005-0000-0000-000044050000}"/>
    <cellStyle name="SAPBEXexcBad8" xfId="1349" xr:uid="{00000000-0005-0000-0000-000045050000}"/>
    <cellStyle name="SAPBEXexcBad9" xfId="1350" xr:uid="{00000000-0005-0000-0000-000046050000}"/>
    <cellStyle name="SAPBEXexcCritical4" xfId="1351" xr:uid="{00000000-0005-0000-0000-000047050000}"/>
    <cellStyle name="SAPBEXexcCritical5" xfId="1352" xr:uid="{00000000-0005-0000-0000-000048050000}"/>
    <cellStyle name="SAPBEXexcCritical6" xfId="1353" xr:uid="{00000000-0005-0000-0000-000049050000}"/>
    <cellStyle name="SAPBEXexcGood1" xfId="1354" xr:uid="{00000000-0005-0000-0000-00004A050000}"/>
    <cellStyle name="SAPBEXexcGood2" xfId="1355" xr:uid="{00000000-0005-0000-0000-00004B050000}"/>
    <cellStyle name="SAPBEXexcGood3" xfId="1356" xr:uid="{00000000-0005-0000-0000-00004C050000}"/>
    <cellStyle name="SAPBEXfilterDrill" xfId="1357" xr:uid="{00000000-0005-0000-0000-00004D050000}"/>
    <cellStyle name="SAPBEXfilterItem" xfId="1358" xr:uid="{00000000-0005-0000-0000-00004E050000}"/>
    <cellStyle name="SAPBEXfilterText" xfId="1359" xr:uid="{00000000-0005-0000-0000-00004F050000}"/>
    <cellStyle name="SAPBEXformats" xfId="1360" xr:uid="{00000000-0005-0000-0000-000050050000}"/>
    <cellStyle name="SAPBEXheaderItem" xfId="1361" xr:uid="{00000000-0005-0000-0000-000051050000}"/>
    <cellStyle name="SAPBEXheaderText" xfId="1362" xr:uid="{00000000-0005-0000-0000-000052050000}"/>
    <cellStyle name="SAPBEXHLevel0" xfId="1363" xr:uid="{00000000-0005-0000-0000-000053050000}"/>
    <cellStyle name="SAPBEXHLevel0 2" xfId="1364" xr:uid="{00000000-0005-0000-0000-000054050000}"/>
    <cellStyle name="SAPBEXHLevel0X" xfId="1365" xr:uid="{00000000-0005-0000-0000-000055050000}"/>
    <cellStyle name="SAPBEXHLevel0X 2" xfId="1366" xr:uid="{00000000-0005-0000-0000-000056050000}"/>
    <cellStyle name="SAPBEXHLevel1" xfId="1367" xr:uid="{00000000-0005-0000-0000-000057050000}"/>
    <cellStyle name="SAPBEXHLevel1 2" xfId="1368" xr:uid="{00000000-0005-0000-0000-000058050000}"/>
    <cellStyle name="SAPBEXHLevel1X" xfId="1369" xr:uid="{00000000-0005-0000-0000-000059050000}"/>
    <cellStyle name="SAPBEXHLevel1X 2" xfId="1370" xr:uid="{00000000-0005-0000-0000-00005A050000}"/>
    <cellStyle name="SAPBEXHLevel2" xfId="1371" xr:uid="{00000000-0005-0000-0000-00005B050000}"/>
    <cellStyle name="SAPBEXHLevel2 2" xfId="1372" xr:uid="{00000000-0005-0000-0000-00005C050000}"/>
    <cellStyle name="SAPBEXHLevel2X" xfId="1373" xr:uid="{00000000-0005-0000-0000-00005D050000}"/>
    <cellStyle name="SAPBEXHLevel2X 2" xfId="1374" xr:uid="{00000000-0005-0000-0000-00005E050000}"/>
    <cellStyle name="SAPBEXHLevel3" xfId="1375" xr:uid="{00000000-0005-0000-0000-00005F050000}"/>
    <cellStyle name="SAPBEXHLevel3 2" xfId="1376" xr:uid="{00000000-0005-0000-0000-000060050000}"/>
    <cellStyle name="SAPBEXHLevel3X" xfId="1377" xr:uid="{00000000-0005-0000-0000-000061050000}"/>
    <cellStyle name="SAPBEXHLevel3X 2" xfId="1378" xr:uid="{00000000-0005-0000-0000-000062050000}"/>
    <cellStyle name="SAPBEXresData" xfId="1379" xr:uid="{00000000-0005-0000-0000-000063050000}"/>
    <cellStyle name="SAPBEXresDataEmph" xfId="1380" xr:uid="{00000000-0005-0000-0000-000064050000}"/>
    <cellStyle name="SAPBEXresItem" xfId="1381" xr:uid="{00000000-0005-0000-0000-000065050000}"/>
    <cellStyle name="SAPBEXresItemX" xfId="1382" xr:uid="{00000000-0005-0000-0000-000066050000}"/>
    <cellStyle name="SAPBEXresItemX 2" xfId="1383" xr:uid="{00000000-0005-0000-0000-000067050000}"/>
    <cellStyle name="SAPBEXstdData" xfId="1384" xr:uid="{00000000-0005-0000-0000-000068050000}"/>
    <cellStyle name="SAPBEXstdDataEmph" xfId="1385" xr:uid="{00000000-0005-0000-0000-000069050000}"/>
    <cellStyle name="SAPBEXstdItem" xfId="1386" xr:uid="{00000000-0005-0000-0000-00006A050000}"/>
    <cellStyle name="SAPBEXstdItemX" xfId="1387" xr:uid="{00000000-0005-0000-0000-00006B050000}"/>
    <cellStyle name="SAPBEXstdItemX 2" xfId="1388" xr:uid="{00000000-0005-0000-0000-00006C050000}"/>
    <cellStyle name="SAPBEXtitle" xfId="1389" xr:uid="{00000000-0005-0000-0000-00006D050000}"/>
    <cellStyle name="SAPBEXundefined" xfId="1390" xr:uid="{00000000-0005-0000-0000-00006E050000}"/>
    <cellStyle name="Section" xfId="1391" xr:uid="{00000000-0005-0000-0000-00006F050000}"/>
    <cellStyle name="Section 2" xfId="1392" xr:uid="{00000000-0005-0000-0000-000070050000}"/>
    <cellStyle name="SEM-BPS-data" xfId="1393" xr:uid="{00000000-0005-0000-0000-000071050000}"/>
    <cellStyle name="SEM-BPS-data 2" xfId="1394" xr:uid="{00000000-0005-0000-0000-000072050000}"/>
    <cellStyle name="SEM-BPS-head" xfId="1395" xr:uid="{00000000-0005-0000-0000-000073050000}"/>
    <cellStyle name="SEM-BPS-head 2" xfId="1396" xr:uid="{00000000-0005-0000-0000-000074050000}"/>
    <cellStyle name="SEM-BPS-headdata" xfId="1397" xr:uid="{00000000-0005-0000-0000-000075050000}"/>
    <cellStyle name="SEM-BPS-headdata 2" xfId="1398" xr:uid="{00000000-0005-0000-0000-000076050000}"/>
    <cellStyle name="SEM-BPS-headkey" xfId="1399" xr:uid="{00000000-0005-0000-0000-000077050000}"/>
    <cellStyle name="SEM-BPS-headkey 2" xfId="1400" xr:uid="{00000000-0005-0000-0000-000078050000}"/>
    <cellStyle name="SEM-BPS-input-on" xfId="1401" xr:uid="{00000000-0005-0000-0000-000079050000}"/>
    <cellStyle name="SEM-BPS-key" xfId="1402" xr:uid="{00000000-0005-0000-0000-00007A050000}"/>
    <cellStyle name="SEM-BPS-key 2" xfId="1403" xr:uid="{00000000-0005-0000-0000-00007B050000}"/>
    <cellStyle name="SEM-BPS-sub1" xfId="1404" xr:uid="{00000000-0005-0000-0000-00007C050000}"/>
    <cellStyle name="SEM-BPS-sub2" xfId="1405" xr:uid="{00000000-0005-0000-0000-00007D050000}"/>
    <cellStyle name="SEM-BPS-total" xfId="1406" xr:uid="{00000000-0005-0000-0000-00007E050000}"/>
    <cellStyle name="Simbolo" xfId="1407" xr:uid="{00000000-0005-0000-0000-00007F050000}"/>
    <cellStyle name="Simbolo 2" xfId="1408" xr:uid="{00000000-0005-0000-0000-000080050000}"/>
    <cellStyle name="Simbolo 3" xfId="1409" xr:uid="{00000000-0005-0000-0000-000081050000}"/>
    <cellStyle name="Simbolo 4" xfId="1410" xr:uid="{00000000-0005-0000-0000-000082050000}"/>
    <cellStyle name="slide" xfId="1411" xr:uid="{00000000-0005-0000-0000-000083050000}"/>
    <cellStyle name="slide 2" xfId="1412" xr:uid="{00000000-0005-0000-0000-000084050000}"/>
    <cellStyle name="Standard_Markt" xfId="1413" xr:uid="{00000000-0005-0000-0000-000085050000}"/>
    <cellStyle name="Stock Comma" xfId="1414" xr:uid="{00000000-0005-0000-0000-000086050000}"/>
    <cellStyle name="Stock Price" xfId="1415" xr:uid="{00000000-0005-0000-0000-000087050000}"/>
    <cellStyle name="Style 1" xfId="1416" xr:uid="{00000000-0005-0000-0000-000088050000}"/>
    <cellStyle name="Style 1 2" xfId="1417" xr:uid="{00000000-0005-0000-0000-000089050000}"/>
    <cellStyle name="Table" xfId="1418" xr:uid="{00000000-0005-0000-0000-00008A050000}"/>
    <cellStyle name="Table Head" xfId="1419" xr:uid="{00000000-0005-0000-0000-00008B050000}"/>
    <cellStyle name="Table Head 2" xfId="1420" xr:uid="{00000000-0005-0000-0000-00008C050000}"/>
    <cellStyle name="Table Head Aligned" xfId="1421" xr:uid="{00000000-0005-0000-0000-00008D050000}"/>
    <cellStyle name="Table Head Aligned 2" xfId="1422" xr:uid="{00000000-0005-0000-0000-00008E050000}"/>
    <cellStyle name="Table Head Blue" xfId="1423" xr:uid="{00000000-0005-0000-0000-00008F050000}"/>
    <cellStyle name="Table Head Blue 2" xfId="1424" xr:uid="{00000000-0005-0000-0000-000090050000}"/>
    <cellStyle name="Table Head Green" xfId="1425" xr:uid="{00000000-0005-0000-0000-000091050000}"/>
    <cellStyle name="Table Head Green 2" xfId="1426" xr:uid="{00000000-0005-0000-0000-000092050000}"/>
    <cellStyle name="Table Head Green 3" xfId="1427" xr:uid="{00000000-0005-0000-0000-000093050000}"/>
    <cellStyle name="Table T?tle" xfId="1428" xr:uid="{00000000-0005-0000-0000-000094050000}"/>
    <cellStyle name="Table Title" xfId="1429" xr:uid="{00000000-0005-0000-0000-000095050000}"/>
    <cellStyle name="Table Title 2" xfId="1430" xr:uid="{00000000-0005-0000-0000-000096050000}"/>
    <cellStyle name="Table T᧩tle" xfId="1431" xr:uid="{00000000-0005-0000-0000-000097050000}"/>
    <cellStyle name="Table T᧩tle 2" xfId="1432" xr:uid="{00000000-0005-0000-0000-000098050000}"/>
    <cellStyle name="Table Units" xfId="1433" xr:uid="{00000000-0005-0000-0000-000099050000}"/>
    <cellStyle name="Table Units 2" xfId="1434" xr:uid="{00000000-0005-0000-0000-00009A050000}"/>
    <cellStyle name="TDB - (sub)totale" xfId="1435" xr:uid="{00000000-0005-0000-0000-00009B050000}"/>
    <cellStyle name="TDB - Dati Calcolo foglio" xfId="1436" xr:uid="{00000000-0005-0000-0000-00009C050000}"/>
    <cellStyle name="TDB - Dati Manuale da aggiornare" xfId="1437" xr:uid="{00000000-0005-0000-0000-00009D050000}"/>
    <cellStyle name="TDB - Dati Manuale storico" xfId="1438" xr:uid="{00000000-0005-0000-0000-00009E050000}"/>
    <cellStyle name="TDB - Dati Manuale storico OK" xfId="1439" xr:uid="{00000000-0005-0000-0000-00009F050000}"/>
    <cellStyle name="TDB - Dati Manuale storico_Analisi Consuntivi Maxitel Ottobre" xfId="1440" xr:uid="{00000000-0005-0000-0000-0000A0050000}"/>
    <cellStyle name="TDB - Dati Rif. altro foglio" xfId="1441" xr:uid="{00000000-0005-0000-0000-0000A1050000}"/>
    <cellStyle name="TDB - Dati Rif. file estreno" xfId="1442" xr:uid="{00000000-0005-0000-0000-0000A2050000}"/>
    <cellStyle name="TDB - Delta-Peso" xfId="1443" xr:uid="{00000000-0005-0000-0000-0000A3050000}"/>
    <cellStyle name="TDB - Scegli" xfId="1444" xr:uid="{00000000-0005-0000-0000-0000A4050000}"/>
    <cellStyle name="TDB di cui" xfId="1445" xr:uid="{00000000-0005-0000-0000-0000A5050000}"/>
    <cellStyle name="TDB di cui %" xfId="1446" xr:uid="{00000000-0005-0000-0000-0000A6050000}"/>
    <cellStyle name="TDB Livello 0" xfId="1447" xr:uid="{00000000-0005-0000-0000-0000A7050000}"/>
    <cellStyle name="TDB Livello 0 a" xfId="1448" xr:uid="{00000000-0005-0000-0000-0000A8050000}"/>
    <cellStyle name="TDB Livello 0 di cui" xfId="1449" xr:uid="{00000000-0005-0000-0000-0000A9050000}"/>
    <cellStyle name="TDB Livello 0_BLAH EU" xfId="1450" xr:uid="{00000000-0005-0000-0000-0000AA050000}"/>
    <cellStyle name="TDB Livello 1" xfId="1451" xr:uid="{00000000-0005-0000-0000-0000AB050000}"/>
    <cellStyle name="TDB Livello 1 %" xfId="1452" xr:uid="{00000000-0005-0000-0000-0000AC050000}"/>
    <cellStyle name="TDB Livello 1 a" xfId="1453" xr:uid="{00000000-0005-0000-0000-0000AD050000}"/>
    <cellStyle name="TDB Livello 1 di cui" xfId="1454" xr:uid="{00000000-0005-0000-0000-0000AE050000}"/>
    <cellStyle name="TDB Livello 1 di cui a" xfId="1455" xr:uid="{00000000-0005-0000-0000-0000AF050000}"/>
    <cellStyle name="TDB Livello 1 di cui_BLAH EU" xfId="1456" xr:uid="{00000000-0005-0000-0000-0000B0050000}"/>
    <cellStyle name="TDB Livello 1_a" xfId="1457" xr:uid="{00000000-0005-0000-0000-0000B1050000}"/>
    <cellStyle name="TDB Livello 2" xfId="1458" xr:uid="{00000000-0005-0000-0000-0000B2050000}"/>
    <cellStyle name="TDB Livello 2 %" xfId="1459" xr:uid="{00000000-0005-0000-0000-0000B3050000}"/>
    <cellStyle name="TDB Livello 2 a" xfId="1460" xr:uid="{00000000-0005-0000-0000-0000B4050000}"/>
    <cellStyle name="TDB Livello 2 di cui" xfId="1461" xr:uid="{00000000-0005-0000-0000-0000B5050000}"/>
    <cellStyle name="TDB Livello 2 di cui a" xfId="1462" xr:uid="{00000000-0005-0000-0000-0000B6050000}"/>
    <cellStyle name="TDB Livello 2 di cui_Analisi Consuntivi Maxitel Ottobre" xfId="1463" xr:uid="{00000000-0005-0000-0000-0000B7050000}"/>
    <cellStyle name="TDB Livello 2_Analisi Consuntivi Maxitel Ottobre" xfId="1464" xr:uid="{00000000-0005-0000-0000-0000B8050000}"/>
    <cellStyle name="TDB Livello 3" xfId="1465" xr:uid="{00000000-0005-0000-0000-0000B9050000}"/>
    <cellStyle name="TDB Livello 3 %" xfId="1466" xr:uid="{00000000-0005-0000-0000-0000BA050000}"/>
    <cellStyle name="TDB Livello 3 a" xfId="1467" xr:uid="{00000000-0005-0000-0000-0000BB050000}"/>
    <cellStyle name="TDB Livello 3 di cui" xfId="1468" xr:uid="{00000000-0005-0000-0000-0000BC050000}"/>
    <cellStyle name="TDB Livello 3 di cui a" xfId="1469" xr:uid="{00000000-0005-0000-0000-0000BD050000}"/>
    <cellStyle name="TDB Livello 3 di cui_BLAH EU" xfId="1470" xr:uid="{00000000-0005-0000-0000-0000BE050000}"/>
    <cellStyle name="TDB Livello 3_a" xfId="1471" xr:uid="{00000000-0005-0000-0000-0000BF050000}"/>
    <cellStyle name="TDB Livello 4" xfId="1472" xr:uid="{00000000-0005-0000-0000-0000C0050000}"/>
    <cellStyle name="TDB Livello N 0" xfId="1473" xr:uid="{00000000-0005-0000-0000-0000C1050000}"/>
    <cellStyle name="TDB Livello N 0 a" xfId="1474" xr:uid="{00000000-0005-0000-0000-0000C2050000}"/>
    <cellStyle name="TDB Livello N 0 di cui" xfId="1475" xr:uid="{00000000-0005-0000-0000-0000C3050000}"/>
    <cellStyle name="TDB Livello N 1" xfId="1476" xr:uid="{00000000-0005-0000-0000-0000C4050000}"/>
    <cellStyle name="TDB Livello N 1 a" xfId="1477" xr:uid="{00000000-0005-0000-0000-0000C5050000}"/>
    <cellStyle name="TDB Livello N 1 di cui" xfId="1478" xr:uid="{00000000-0005-0000-0000-0000C6050000}"/>
    <cellStyle name="TDB Livello N 1 di cui a" xfId="1479" xr:uid="{00000000-0005-0000-0000-0000C7050000}"/>
    <cellStyle name="TDB Livello N 1_a" xfId="1480" xr:uid="{00000000-0005-0000-0000-0000C8050000}"/>
    <cellStyle name="TDB Livello N 2" xfId="1481" xr:uid="{00000000-0005-0000-0000-0000C9050000}"/>
    <cellStyle name="TDB Livello N 2 a" xfId="1482" xr:uid="{00000000-0005-0000-0000-0000CA050000}"/>
    <cellStyle name="TDB Livello N 2 di cui" xfId="1483" xr:uid="{00000000-0005-0000-0000-0000CB050000}"/>
    <cellStyle name="TDB Livello N 2 di cui a" xfId="1484" xr:uid="{00000000-0005-0000-0000-0000CC050000}"/>
    <cellStyle name="TDB Livello N 3" xfId="1485" xr:uid="{00000000-0005-0000-0000-0000CD050000}"/>
    <cellStyle name="TDB Livello N 3 a" xfId="1486" xr:uid="{00000000-0005-0000-0000-0000CE050000}"/>
    <cellStyle name="TDB Livello N 3 di cui" xfId="1487" xr:uid="{00000000-0005-0000-0000-0000CF050000}"/>
    <cellStyle name="TDB Livello N 3 di cui a" xfId="1488" xr:uid="{00000000-0005-0000-0000-0000D0050000}"/>
    <cellStyle name="TDB Livello N 4" xfId="1489" xr:uid="{00000000-0005-0000-0000-0000D1050000}"/>
    <cellStyle name="TDB N Liv 1" xfId="1490" xr:uid="{00000000-0005-0000-0000-0000D2050000}"/>
    <cellStyle name="TDB N Liv 1 di cui" xfId="1491" xr:uid="{00000000-0005-0000-0000-0000D3050000}"/>
    <cellStyle name="TDB N Liv 1a" xfId="1492" xr:uid="{00000000-0005-0000-0000-0000D4050000}"/>
    <cellStyle name="TDB N Liv 1a di cui" xfId="1493" xr:uid="{00000000-0005-0000-0000-0000D5050000}"/>
    <cellStyle name="TDB Note" xfId="1494" xr:uid="{00000000-0005-0000-0000-0000D6050000}"/>
    <cellStyle name="TDB Note 2" xfId="1495" xr:uid="{00000000-0005-0000-0000-0000D7050000}"/>
    <cellStyle name="TDB Numero" xfId="1496" xr:uid="{00000000-0005-0000-0000-0000D8050000}"/>
    <cellStyle name="TDB P Liv 1" xfId="1497" xr:uid="{00000000-0005-0000-0000-0000D9050000}"/>
    <cellStyle name="TDB P Liv 1 di cui" xfId="1498" xr:uid="{00000000-0005-0000-0000-0000DA050000}"/>
    <cellStyle name="TDB P Liv 1a" xfId="1499" xr:uid="{00000000-0005-0000-0000-0000DB050000}"/>
    <cellStyle name="TDB P Liv 1a d icui" xfId="1500" xr:uid="{00000000-0005-0000-0000-0000DC050000}"/>
    <cellStyle name="TDB Titolo dato" xfId="1501" xr:uid="{00000000-0005-0000-0000-0000DD050000}"/>
    <cellStyle name="TDB Titolo dato 2" xfId="1502" xr:uid="{00000000-0005-0000-0000-0000DE050000}"/>
    <cellStyle name="TDB Titolo delta Cons" xfId="1503" xr:uid="{00000000-0005-0000-0000-0000DF050000}"/>
    <cellStyle name="TDB Titolo delta Cons 2" xfId="1504" xr:uid="{00000000-0005-0000-0000-0000E0050000}"/>
    <cellStyle name="TDB Titolo mese" xfId="1505" xr:uid="{00000000-0005-0000-0000-0000E1050000}"/>
    <cellStyle name="TDB Titolo mese 2" xfId="1506" xr:uid="{00000000-0005-0000-0000-0000E2050000}"/>
    <cellStyle name="TDB Titolo sub tavola" xfId="1507" xr:uid="{00000000-0005-0000-0000-0000E3050000}"/>
    <cellStyle name="TDB Titolo sub tavola 2" xfId="1508" xr:uid="{00000000-0005-0000-0000-0000E4050000}"/>
    <cellStyle name="TDB Titolo tavola" xfId="1509" xr:uid="{00000000-0005-0000-0000-0000E5050000}"/>
    <cellStyle name="TDB Titolo tavola 2" xfId="1510" xr:uid="{00000000-0005-0000-0000-0000E6050000}"/>
    <cellStyle name="TDB Titolo Unità di misura" xfId="1511" xr:uid="{00000000-0005-0000-0000-0000E7050000}"/>
    <cellStyle name="TDB Titolo Unità di misura 2" xfId="1512" xr:uid="{00000000-0005-0000-0000-0000E8050000}"/>
    <cellStyle name="TDB TPP" xfId="1513" xr:uid="{00000000-0005-0000-0000-0000E9050000}"/>
    <cellStyle name="TDB Z Spaziatore" xfId="1514" xr:uid="{00000000-0005-0000-0000-0000EA050000}"/>
    <cellStyle name="TDB Z Spaziatore 2" xfId="1515" xr:uid="{00000000-0005-0000-0000-0000EB050000}"/>
    <cellStyle name="TDB-MesePeso" xfId="1516" xr:uid="{00000000-0005-0000-0000-0000EC050000}"/>
    <cellStyle name="TDB-MesePeso 2" xfId="1517" xr:uid="{00000000-0005-0000-0000-0000ED050000}"/>
    <cellStyle name="Test" xfId="1518" xr:uid="{00000000-0005-0000-0000-0000EE050000}"/>
    <cellStyle name="Test 2" xfId="1519" xr:uid="{00000000-0005-0000-0000-0000EF050000}"/>
    <cellStyle name="Testo" xfId="1520" xr:uid="{00000000-0005-0000-0000-0000F0050000}"/>
    <cellStyle name="Testo 2" xfId="1521" xr:uid="{00000000-0005-0000-0000-0000F1050000}"/>
    <cellStyle name="Testo 3" xfId="1522" xr:uid="{00000000-0005-0000-0000-0000F2050000}"/>
    <cellStyle name="tito1" xfId="1523" xr:uid="{00000000-0005-0000-0000-0000F3050000}"/>
    <cellStyle name="Titolo" xfId="1524" xr:uid="{00000000-0005-0000-0000-0000F4050000}"/>
    <cellStyle name="Titolo 2" xfId="1525" xr:uid="{00000000-0005-0000-0000-0000F5050000}"/>
    <cellStyle name="Titolo 3" xfId="1526" xr:uid="{00000000-0005-0000-0000-0000F6050000}"/>
    <cellStyle name="Titolo Riga" xfId="1527" xr:uid="{00000000-0005-0000-0000-0000F7050000}"/>
    <cellStyle name="Titolo Riga 2" xfId="1528" xr:uid="{00000000-0005-0000-0000-0000F8050000}"/>
    <cellStyle name="Titolo Riga 2 2" xfId="1529" xr:uid="{00000000-0005-0000-0000-0000F9050000}"/>
    <cellStyle name="Titolo Riga 2 3" xfId="1530" xr:uid="{00000000-0005-0000-0000-0000FA050000}"/>
    <cellStyle name="Titolo Riga 3" xfId="1531" xr:uid="{00000000-0005-0000-0000-0000FB050000}"/>
    <cellStyle name="Titolo Riga 4" xfId="1532" xr:uid="{00000000-0005-0000-0000-0000FC050000}"/>
    <cellStyle name="Top Edge" xfId="1533" xr:uid="{00000000-0005-0000-0000-0000FD050000}"/>
    <cellStyle name="Top Edge 2" xfId="1534" xr:uid="{00000000-0005-0000-0000-0000FE050000}"/>
    <cellStyle name="TopGrey" xfId="1535" xr:uid="{00000000-0005-0000-0000-0000FF050000}"/>
    <cellStyle name="TopGrey 2" xfId="1536" xr:uid="{00000000-0005-0000-0000-000000060000}"/>
    <cellStyle name="Tot" xfId="1537" xr:uid="{00000000-0005-0000-0000-000001060000}"/>
    <cellStyle name="Tot 2" xfId="1538" xr:uid="{00000000-0005-0000-0000-000002060000}"/>
    <cellStyle name="Tot 3" xfId="1539" xr:uid="{00000000-0005-0000-0000-000003060000}"/>
    <cellStyle name="Tot Dec" xfId="1540" xr:uid="{00000000-0005-0000-0000-000004060000}"/>
    <cellStyle name="Tot Dec 2" xfId="1541" xr:uid="{00000000-0005-0000-0000-000005060000}"/>
    <cellStyle name="Tot Dec 3" xfId="1542" xr:uid="{00000000-0005-0000-0000-000006060000}"/>
    <cellStyle name="Total 2" xfId="1543" xr:uid="{00000000-0005-0000-0000-000007060000}"/>
    <cellStyle name="Total Data" xfId="1544" xr:uid="{00000000-0005-0000-0000-000008060000}"/>
    <cellStyle name="Total Data 2" xfId="1545" xr:uid="{00000000-0005-0000-0000-000009060000}"/>
    <cellStyle name="Total Data 3" xfId="1546" xr:uid="{00000000-0005-0000-0000-00000A060000}"/>
    <cellStyle name="Totale" xfId="1547" xr:uid="{00000000-0005-0000-0000-00000B060000}"/>
    <cellStyle name="Totale 2" xfId="1548" xr:uid="{00000000-0005-0000-0000-00000C060000}"/>
    <cellStyle name="Totale 3" xfId="1549" xr:uid="{00000000-0005-0000-0000-00000D060000}"/>
    <cellStyle name="Totale Dec" xfId="1550" xr:uid="{00000000-0005-0000-0000-00000E060000}"/>
    <cellStyle name="Totale Dec 2" xfId="1551" xr:uid="{00000000-0005-0000-0000-00000F060000}"/>
    <cellStyle name="Totale Dec 3" xfId="1552" xr:uid="{00000000-0005-0000-0000-000010060000}"/>
    <cellStyle name="totale orizzontale" xfId="1553" xr:uid="{00000000-0005-0000-0000-000011060000}"/>
    <cellStyle name="totale verticale" xfId="1554" xr:uid="{00000000-0005-0000-0000-000012060000}"/>
    <cellStyle name="Tusental_A-listan (fixad)" xfId="1555" xr:uid="{00000000-0005-0000-0000-000013060000}"/>
    <cellStyle name="ubordinated Debt" xfId="1556" xr:uid="{00000000-0005-0000-0000-000014060000}"/>
    <cellStyle name="valore calcolato" xfId="1557" xr:uid="{00000000-0005-0000-0000-000015060000}"/>
    <cellStyle name="Valuta (0)_ cellular Costs" xfId="1558" xr:uid="{00000000-0005-0000-0000-000016060000}"/>
    <cellStyle name="Valuta_ cellular Costs" xfId="1559" xr:uid="{00000000-0005-0000-0000-000017060000}"/>
    <cellStyle name="Vírgula" xfId="1110" builtinId="3"/>
    <cellStyle name="WHead - Style2" xfId="1560" xr:uid="{00000000-0005-0000-0000-000018060000}"/>
    <cellStyle name="WHead - Style2 2" xfId="1561" xr:uid="{00000000-0005-0000-0000-000019060000}"/>
  </cellStyles>
  <dxfs count="0"/>
  <tableStyles count="0" defaultTableStyle="TableStyleMedium9" defaultPivotStyle="PivotStyleLight16"/>
  <colors>
    <mruColors>
      <color rgb="FFA6A6A6"/>
      <color rgb="FF595959"/>
      <color rgb="FF004691"/>
      <color rgb="FF17375E"/>
      <color rgb="FFEB0028"/>
      <color rgb="FF0C1B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amp;L Pro-forma'!AA6"/><Relationship Id="rId7" Type="http://schemas.openxmlformats.org/officeDocument/2006/relationships/hyperlink" Target="#'Operational Indicators'!AA6"/><Relationship Id="rId2" Type="http://schemas.openxmlformats.org/officeDocument/2006/relationships/hyperlink" Target="#'Financial Indicators'!AA6"/><Relationship Id="rId1" Type="http://schemas.openxmlformats.org/officeDocument/2006/relationships/hyperlink" Target="#'Balance Sheet Pro-forma'!V6"/><Relationship Id="rId6" Type="http://schemas.openxmlformats.org/officeDocument/2006/relationships/hyperlink" Target="#'Balance Sheet IFRS 16'!F6"/><Relationship Id="rId5" Type="http://schemas.openxmlformats.org/officeDocument/2006/relationships/hyperlink" Target="#'P&amp;L IFRS 16'!G6"/><Relationship Id="rId4" Type="http://schemas.openxmlformats.org/officeDocument/2006/relationships/hyperlink" Target="http://www.tim.com.br/ir" TargetMode="External"/><Relationship Id="rId9" Type="http://schemas.openxmlformats.org/officeDocument/2006/relationships/hyperlink" Target="#'Cash Flow'!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xdr:from>
      <xdr:col>8</xdr:col>
      <xdr:colOff>153591</xdr:colOff>
      <xdr:row>8</xdr:row>
      <xdr:rowOff>72914</xdr:rowOff>
    </xdr:from>
    <xdr:to>
      <xdr:col>12</xdr:col>
      <xdr:colOff>608883</xdr:colOff>
      <xdr:row>10</xdr:row>
      <xdr:rowOff>115497</xdr:rowOff>
    </xdr:to>
    <xdr:sp macro="" textlink="">
      <xdr:nvSpPr>
        <xdr:cNvPr id="2" name="AutoShape 20">
          <a:hlinkClick xmlns:r="http://schemas.openxmlformats.org/officeDocument/2006/relationships" r:id="rId1"/>
          <a:extLst>
            <a:ext uri="{FF2B5EF4-FFF2-40B4-BE49-F238E27FC236}">
              <a16:creationId xmlns:a16="http://schemas.microsoft.com/office/drawing/2014/main" id="{435E190B-CE31-42DB-8E37-76DBCC679C04}"/>
            </a:ext>
          </a:extLst>
        </xdr:cNvPr>
        <xdr:cNvSpPr>
          <a:spLocks noChangeArrowheads="1"/>
        </xdr:cNvSpPr>
      </xdr:nvSpPr>
      <xdr:spPr bwMode="auto">
        <a:xfrm>
          <a:off x="3163491" y="2225564"/>
          <a:ext cx="2969892" cy="385483"/>
        </a:xfrm>
        <a:prstGeom prst="roundRect">
          <a:avLst>
            <a:gd name="adj" fmla="val 16667"/>
          </a:avLst>
        </a:prstGeom>
        <a:solidFill>
          <a:schemeClr val="tx1"/>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chemeClr val="bg1"/>
              </a:solidFill>
              <a:latin typeface="Arial" panose="020B0604020202020204" pitchFamily="34" charset="0"/>
              <a:cs typeface="Arial" panose="020B0604020202020204" pitchFamily="34" charset="0"/>
            </a:rPr>
            <a:t>Balance Sheet</a:t>
          </a:r>
        </a:p>
      </xdr:txBody>
    </xdr:sp>
    <xdr:clientData/>
  </xdr:twoCellAnchor>
  <xdr:twoCellAnchor>
    <xdr:from>
      <xdr:col>13</xdr:col>
      <xdr:colOff>82154</xdr:colOff>
      <xdr:row>5</xdr:row>
      <xdr:rowOff>11999</xdr:rowOff>
    </xdr:from>
    <xdr:to>
      <xdr:col>17</xdr:col>
      <xdr:colOff>537446</xdr:colOff>
      <xdr:row>7</xdr:row>
      <xdr:rowOff>149831</xdr:rowOff>
    </xdr:to>
    <xdr:sp macro="" textlink="">
      <xdr:nvSpPr>
        <xdr:cNvPr id="3" name="AutoShape 20">
          <a:hlinkClick xmlns:r="http://schemas.openxmlformats.org/officeDocument/2006/relationships" r:id="rId2"/>
          <a:extLst>
            <a:ext uri="{FF2B5EF4-FFF2-40B4-BE49-F238E27FC236}">
              <a16:creationId xmlns:a16="http://schemas.microsoft.com/office/drawing/2014/main" id="{482D2F1A-12B9-41E0-A03F-4C1D112D6B3A}"/>
            </a:ext>
          </a:extLst>
        </xdr:cNvPr>
        <xdr:cNvSpPr>
          <a:spLocks noChangeArrowheads="1"/>
        </xdr:cNvSpPr>
      </xdr:nvSpPr>
      <xdr:spPr bwMode="auto">
        <a:xfrm>
          <a:off x="6235304" y="1745549"/>
          <a:ext cx="2969892" cy="385482"/>
        </a:xfrm>
        <a:prstGeom prst="roundRect">
          <a:avLst>
            <a:gd name="adj" fmla="val 16667"/>
          </a:avLst>
        </a:prstGeom>
        <a:solidFill>
          <a:schemeClr val="bg2">
            <a:lumMod val="90000"/>
          </a:schemeClr>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ysClr val="windowText" lastClr="000000"/>
              </a:solidFill>
              <a:latin typeface="Arial" panose="020B0604020202020204" pitchFamily="34" charset="0"/>
              <a:cs typeface="Arial" panose="020B0604020202020204" pitchFamily="34" charset="0"/>
            </a:rPr>
            <a:t>Financial Indicators</a:t>
          </a:r>
        </a:p>
      </xdr:txBody>
    </xdr:sp>
    <xdr:clientData/>
  </xdr:twoCellAnchor>
  <xdr:twoCellAnchor>
    <xdr:from>
      <xdr:col>8</xdr:col>
      <xdr:colOff>153591</xdr:colOff>
      <xdr:row>5</xdr:row>
      <xdr:rowOff>11999</xdr:rowOff>
    </xdr:from>
    <xdr:to>
      <xdr:col>12</xdr:col>
      <xdr:colOff>608883</xdr:colOff>
      <xdr:row>7</xdr:row>
      <xdr:rowOff>150599</xdr:rowOff>
    </xdr:to>
    <xdr:sp macro="" textlink="">
      <xdr:nvSpPr>
        <xdr:cNvPr id="6" name="AutoShape 20">
          <a:hlinkClick xmlns:r="http://schemas.openxmlformats.org/officeDocument/2006/relationships" r:id="rId3"/>
          <a:extLst>
            <a:ext uri="{FF2B5EF4-FFF2-40B4-BE49-F238E27FC236}">
              <a16:creationId xmlns:a16="http://schemas.microsoft.com/office/drawing/2014/main" id="{3B6F9919-3364-4B2B-BC28-9C201BFCAC8A}"/>
            </a:ext>
          </a:extLst>
        </xdr:cNvPr>
        <xdr:cNvSpPr>
          <a:spLocks noChangeArrowheads="1"/>
        </xdr:cNvSpPr>
      </xdr:nvSpPr>
      <xdr:spPr bwMode="auto">
        <a:xfrm>
          <a:off x="3163491" y="1745549"/>
          <a:ext cx="2969892" cy="386250"/>
        </a:xfrm>
        <a:prstGeom prst="roundRect">
          <a:avLst>
            <a:gd name="adj" fmla="val 16667"/>
          </a:avLst>
        </a:prstGeom>
        <a:solidFill>
          <a:srgbClr val="004691"/>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chemeClr val="bg1"/>
              </a:solidFill>
              <a:latin typeface="Arial" panose="020B0604020202020204" pitchFamily="34" charset="0"/>
              <a:cs typeface="Arial" panose="020B0604020202020204" pitchFamily="34" charset="0"/>
            </a:rPr>
            <a:t>P&amp;L</a:t>
          </a:r>
        </a:p>
      </xdr:txBody>
    </xdr:sp>
    <xdr:clientData/>
  </xdr:twoCellAnchor>
  <xdr:twoCellAnchor>
    <xdr:from>
      <xdr:col>6</xdr:col>
      <xdr:colOff>250030</xdr:colOff>
      <xdr:row>0</xdr:row>
      <xdr:rowOff>311945</xdr:rowOff>
    </xdr:from>
    <xdr:to>
      <xdr:col>15</xdr:col>
      <xdr:colOff>238124</xdr:colOff>
      <xdr:row>2</xdr:row>
      <xdr:rowOff>152401</xdr:rowOff>
    </xdr:to>
    <xdr:sp macro="" textlink="">
      <xdr:nvSpPr>
        <xdr:cNvPr id="8" name="TextBox 2">
          <a:hlinkClick xmlns:r="http://schemas.openxmlformats.org/officeDocument/2006/relationships" r:id="rId4"/>
          <a:extLst>
            <a:ext uri="{FF2B5EF4-FFF2-40B4-BE49-F238E27FC236}">
              <a16:creationId xmlns:a16="http://schemas.microsoft.com/office/drawing/2014/main" id="{F290A57B-D866-4BFE-A548-B74F15C9B495}"/>
            </a:ext>
          </a:extLst>
        </xdr:cNvPr>
        <xdr:cNvSpPr txBox="1"/>
      </xdr:nvSpPr>
      <xdr:spPr>
        <a:xfrm>
          <a:off x="1964530" y="311945"/>
          <a:ext cx="5453063" cy="626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2400" b="1" i="0" u="none" strike="noStrike">
              <a:solidFill>
                <a:srgbClr val="EB0028"/>
              </a:solidFill>
              <a:effectLst/>
              <a:latin typeface="TIM Sans" panose="00000500000000000000" pitchFamily="2" charset="0"/>
              <a:ea typeface="+mn-ea"/>
              <a:cs typeface="Arial" panose="020B0604020202020204" pitchFamily="34" charset="0"/>
            </a:rPr>
            <a:t>Supporting Spreadsheet</a:t>
          </a:r>
          <a:endParaRPr lang="pt-BR" sz="1400" b="1">
            <a:solidFill>
              <a:srgbClr val="EB0028"/>
            </a:solidFill>
            <a:effectLst/>
            <a:latin typeface="TIM Sans" panose="00000500000000000000" pitchFamily="2" charset="0"/>
            <a:cs typeface="Arial" panose="020B0604020202020204" pitchFamily="34" charset="0"/>
          </a:endParaRPr>
        </a:p>
        <a:p>
          <a:pPr algn="ctr"/>
          <a:r>
            <a:rPr lang="pt-BR" sz="1000" b="0" i="0" u="sng" strike="noStrike">
              <a:solidFill>
                <a:sysClr val="windowText" lastClr="000000"/>
              </a:solidFill>
              <a:effectLst/>
              <a:latin typeface="Arial" panose="020B0604020202020204" pitchFamily="34" charset="0"/>
              <a:ea typeface="+mn-ea"/>
              <a:cs typeface="Arial" panose="020B0604020202020204" pitchFamily="34" charset="0"/>
            </a:rPr>
            <a:t>www.tim.com.br/ir</a:t>
          </a:r>
          <a:endParaRPr lang="pt-BR" sz="1000">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0</xdr:col>
      <xdr:colOff>80962</xdr:colOff>
      <xdr:row>5</xdr:row>
      <xdr:rowOff>24672</xdr:rowOff>
    </xdr:from>
    <xdr:to>
      <xdr:col>8</xdr:col>
      <xdr:colOff>35718</xdr:colOff>
      <xdr:row>7</xdr:row>
      <xdr:rowOff>150599</xdr:rowOff>
    </xdr:to>
    <xdr:sp macro="" textlink="">
      <xdr:nvSpPr>
        <xdr:cNvPr id="10" name="AutoShape 20">
          <a:hlinkClick xmlns:r="http://schemas.openxmlformats.org/officeDocument/2006/relationships" r:id="rId5"/>
          <a:extLst>
            <a:ext uri="{FF2B5EF4-FFF2-40B4-BE49-F238E27FC236}">
              <a16:creationId xmlns:a16="http://schemas.microsoft.com/office/drawing/2014/main" id="{AF065BAE-0305-4824-83CF-C8B944C4251D}"/>
            </a:ext>
          </a:extLst>
        </xdr:cNvPr>
        <xdr:cNvSpPr>
          <a:spLocks noChangeArrowheads="1"/>
        </xdr:cNvSpPr>
      </xdr:nvSpPr>
      <xdr:spPr bwMode="auto">
        <a:xfrm>
          <a:off x="80962" y="1746792"/>
          <a:ext cx="2957036" cy="369767"/>
        </a:xfrm>
        <a:prstGeom prst="roundRect">
          <a:avLst>
            <a:gd name="adj" fmla="val 16667"/>
          </a:avLst>
        </a:prstGeom>
        <a:solidFill>
          <a:srgbClr val="004691"/>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chemeClr val="bg1"/>
              </a:solidFill>
              <a:latin typeface="Arial" panose="020B0604020202020204" pitchFamily="34" charset="0"/>
              <a:cs typeface="Arial" panose="020B0604020202020204" pitchFamily="34" charset="0"/>
            </a:rPr>
            <a:t>P&amp;L</a:t>
          </a:r>
        </a:p>
      </xdr:txBody>
    </xdr:sp>
    <xdr:clientData/>
  </xdr:twoCellAnchor>
  <xdr:twoCellAnchor>
    <xdr:from>
      <xdr:col>0</xdr:col>
      <xdr:colOff>78581</xdr:colOff>
      <xdr:row>8</xdr:row>
      <xdr:rowOff>84054</xdr:rowOff>
    </xdr:from>
    <xdr:to>
      <xdr:col>8</xdr:col>
      <xdr:colOff>38573</xdr:colOff>
      <xdr:row>10</xdr:row>
      <xdr:rowOff>115497</xdr:rowOff>
    </xdr:to>
    <xdr:sp macro="" textlink="">
      <xdr:nvSpPr>
        <xdr:cNvPr id="11" name="AutoShape 20">
          <a:hlinkClick xmlns:r="http://schemas.openxmlformats.org/officeDocument/2006/relationships" r:id="rId6"/>
          <a:extLst>
            <a:ext uri="{FF2B5EF4-FFF2-40B4-BE49-F238E27FC236}">
              <a16:creationId xmlns:a16="http://schemas.microsoft.com/office/drawing/2014/main" id="{6A4F9244-B5CA-41D3-B3F8-20C136F67909}"/>
            </a:ext>
          </a:extLst>
        </xdr:cNvPr>
        <xdr:cNvSpPr>
          <a:spLocks noChangeArrowheads="1"/>
        </xdr:cNvSpPr>
      </xdr:nvSpPr>
      <xdr:spPr bwMode="auto">
        <a:xfrm>
          <a:off x="78581" y="2217654"/>
          <a:ext cx="2962272" cy="366723"/>
        </a:xfrm>
        <a:prstGeom prst="roundRect">
          <a:avLst>
            <a:gd name="adj" fmla="val 16667"/>
          </a:avLst>
        </a:prstGeom>
        <a:solidFill>
          <a:schemeClr val="tx1"/>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chemeClr val="bg1"/>
              </a:solidFill>
              <a:latin typeface="Arial" panose="020B0604020202020204" pitchFamily="34" charset="0"/>
              <a:cs typeface="Arial" panose="020B0604020202020204" pitchFamily="34" charset="0"/>
            </a:rPr>
            <a:t>Balance Sheet</a:t>
          </a:r>
        </a:p>
      </xdr:txBody>
    </xdr:sp>
    <xdr:clientData/>
  </xdr:twoCellAnchor>
  <xdr:twoCellAnchor>
    <xdr:from>
      <xdr:col>13</xdr:col>
      <xdr:colOff>82154</xdr:colOff>
      <xdr:row>8</xdr:row>
      <xdr:rowOff>72914</xdr:rowOff>
    </xdr:from>
    <xdr:to>
      <xdr:col>17</xdr:col>
      <xdr:colOff>537446</xdr:colOff>
      <xdr:row>10</xdr:row>
      <xdr:rowOff>110733</xdr:rowOff>
    </xdr:to>
    <xdr:sp macro="" textlink="">
      <xdr:nvSpPr>
        <xdr:cNvPr id="13" name="AutoShape 20">
          <a:hlinkClick xmlns:r="http://schemas.openxmlformats.org/officeDocument/2006/relationships" r:id="rId7"/>
          <a:extLst>
            <a:ext uri="{FF2B5EF4-FFF2-40B4-BE49-F238E27FC236}">
              <a16:creationId xmlns:a16="http://schemas.microsoft.com/office/drawing/2014/main" id="{1CC77979-2143-450D-ADDB-48DEB3E4209D}"/>
            </a:ext>
          </a:extLst>
        </xdr:cNvPr>
        <xdr:cNvSpPr>
          <a:spLocks noChangeArrowheads="1"/>
        </xdr:cNvSpPr>
      </xdr:nvSpPr>
      <xdr:spPr bwMode="auto">
        <a:xfrm>
          <a:off x="6235304" y="2225564"/>
          <a:ext cx="2969892" cy="380719"/>
        </a:xfrm>
        <a:prstGeom prst="roundRect">
          <a:avLst>
            <a:gd name="adj" fmla="val 16667"/>
          </a:avLst>
        </a:prstGeom>
        <a:solidFill>
          <a:schemeClr val="bg2">
            <a:lumMod val="90000"/>
          </a:schemeClr>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ysClr val="windowText" lastClr="000000"/>
              </a:solidFill>
              <a:latin typeface="Arial" panose="020B0604020202020204" pitchFamily="34" charset="0"/>
              <a:cs typeface="Arial" panose="020B0604020202020204" pitchFamily="34" charset="0"/>
            </a:rPr>
            <a:t>Operational Indicators</a:t>
          </a:r>
        </a:p>
      </xdr:txBody>
    </xdr:sp>
    <xdr:clientData/>
  </xdr:twoCellAnchor>
  <xdr:twoCellAnchor>
    <xdr:from>
      <xdr:col>8</xdr:col>
      <xdr:colOff>85725</xdr:colOff>
      <xdr:row>2</xdr:row>
      <xdr:rowOff>361949</xdr:rowOff>
    </xdr:from>
    <xdr:to>
      <xdr:col>8</xdr:col>
      <xdr:colOff>85725</xdr:colOff>
      <xdr:row>13</xdr:row>
      <xdr:rowOff>113099</xdr:rowOff>
    </xdr:to>
    <xdr:cxnSp macro="">
      <xdr:nvCxnSpPr>
        <xdr:cNvPr id="14" name="Conector reto 13">
          <a:extLst>
            <a:ext uri="{FF2B5EF4-FFF2-40B4-BE49-F238E27FC236}">
              <a16:creationId xmlns:a16="http://schemas.microsoft.com/office/drawing/2014/main" id="{14FC5655-12A6-4B29-A743-98956DCB62BA}"/>
            </a:ext>
          </a:extLst>
        </xdr:cNvPr>
        <xdr:cNvCxnSpPr/>
      </xdr:nvCxnSpPr>
      <xdr:spPr>
        <a:xfrm>
          <a:off x="3095625" y="1142999"/>
          <a:ext cx="0" cy="1980000"/>
        </a:xfrm>
        <a:prstGeom prst="line">
          <a:avLst/>
        </a:prstGeom>
        <a:ln w="12700">
          <a:solidFill>
            <a:srgbClr val="EB0028"/>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28575</xdr:colOff>
      <xdr:row>2</xdr:row>
      <xdr:rowOff>361949</xdr:rowOff>
    </xdr:from>
    <xdr:to>
      <xdr:col>13</xdr:col>
      <xdr:colOff>28575</xdr:colOff>
      <xdr:row>10</xdr:row>
      <xdr:rowOff>159449</xdr:rowOff>
    </xdr:to>
    <xdr:cxnSp macro="">
      <xdr:nvCxnSpPr>
        <xdr:cNvPr id="15" name="Conector reto 14">
          <a:extLst>
            <a:ext uri="{FF2B5EF4-FFF2-40B4-BE49-F238E27FC236}">
              <a16:creationId xmlns:a16="http://schemas.microsoft.com/office/drawing/2014/main" id="{AF0BB9B1-D5EB-4DDA-97D1-5E6E394236BD}"/>
            </a:ext>
          </a:extLst>
        </xdr:cNvPr>
        <xdr:cNvCxnSpPr/>
      </xdr:nvCxnSpPr>
      <xdr:spPr>
        <a:xfrm>
          <a:off x="6181725" y="1142999"/>
          <a:ext cx="0" cy="1512000"/>
        </a:xfrm>
        <a:prstGeom prst="line">
          <a:avLst/>
        </a:prstGeom>
        <a:ln w="12700">
          <a:solidFill>
            <a:srgbClr val="EB0028"/>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66675</xdr:colOff>
      <xdr:row>0</xdr:row>
      <xdr:rowOff>219075</xdr:rowOff>
    </xdr:from>
    <xdr:to>
      <xdr:col>5</xdr:col>
      <xdr:colOff>284379</xdr:colOff>
      <xdr:row>1</xdr:row>
      <xdr:rowOff>219075</xdr:rowOff>
    </xdr:to>
    <xdr:pic>
      <xdr:nvPicPr>
        <xdr:cNvPr id="16" name="Imagem 15">
          <a:extLst>
            <a:ext uri="{FF2B5EF4-FFF2-40B4-BE49-F238E27FC236}">
              <a16:creationId xmlns:a16="http://schemas.microsoft.com/office/drawing/2014/main" id="{7F6A5FF6-DB69-45B1-9CA5-303900A2EE0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0975" y="219075"/>
          <a:ext cx="1475004" cy="390525"/>
        </a:xfrm>
        <a:prstGeom prst="rect">
          <a:avLst/>
        </a:prstGeom>
      </xdr:spPr>
    </xdr:pic>
    <xdr:clientData/>
  </xdr:twoCellAnchor>
  <xdr:twoCellAnchor>
    <xdr:from>
      <xdr:col>0</xdr:col>
      <xdr:colOff>84056</xdr:colOff>
      <xdr:row>11</xdr:row>
      <xdr:rowOff>38429</xdr:rowOff>
    </xdr:from>
    <xdr:to>
      <xdr:col>8</xdr:col>
      <xdr:colOff>32007</xdr:colOff>
      <xdr:row>13</xdr:row>
      <xdr:rowOff>69105</xdr:rowOff>
    </xdr:to>
    <xdr:sp macro="" textlink="">
      <xdr:nvSpPr>
        <xdr:cNvPr id="19" name="AutoShape 20">
          <a:hlinkClick xmlns:r="http://schemas.openxmlformats.org/officeDocument/2006/relationships" r:id="rId9"/>
          <a:extLst>
            <a:ext uri="{FF2B5EF4-FFF2-40B4-BE49-F238E27FC236}">
              <a16:creationId xmlns:a16="http://schemas.microsoft.com/office/drawing/2014/main" id="{9449345E-E356-42E8-9D87-01C0D3F390BC}"/>
            </a:ext>
          </a:extLst>
        </xdr:cNvPr>
        <xdr:cNvSpPr>
          <a:spLocks noChangeArrowheads="1"/>
        </xdr:cNvSpPr>
      </xdr:nvSpPr>
      <xdr:spPr bwMode="auto">
        <a:xfrm>
          <a:off x="84056" y="2705429"/>
          <a:ext cx="2957851" cy="373576"/>
        </a:xfrm>
        <a:prstGeom prst="roundRect">
          <a:avLst>
            <a:gd name="adj" fmla="val 16667"/>
          </a:avLst>
        </a:prstGeom>
        <a:solidFill>
          <a:srgbClr val="A6A6A6"/>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ysClr val="windowText" lastClr="000000"/>
              </a:solidFill>
              <a:latin typeface="Arial" panose="020B0604020202020204" pitchFamily="34" charset="0"/>
              <a:cs typeface="Arial" panose="020B0604020202020204" pitchFamily="34" charset="0"/>
            </a:rPr>
            <a:t>Cash Flow</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1476375</xdr:colOff>
      <xdr:row>1</xdr:row>
      <xdr:rowOff>364332</xdr:rowOff>
    </xdr:from>
    <xdr:to>
      <xdr:col>1</xdr:col>
      <xdr:colOff>2451975</xdr:colOff>
      <xdr:row>2</xdr:row>
      <xdr:rowOff>311674</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0000000-0008-0000-0100-000002000000}"/>
            </a:ext>
          </a:extLst>
        </xdr:cNvPr>
        <xdr:cNvSpPr>
          <a:spLocks noChangeArrowheads="1"/>
        </xdr:cNvSpPr>
      </xdr:nvSpPr>
      <xdr:spPr bwMode="auto">
        <a:xfrm>
          <a:off x="1590675" y="754857"/>
          <a:ext cx="975600" cy="337867"/>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Back</a:t>
          </a:r>
        </a:p>
      </xdr:txBody>
    </xdr:sp>
    <xdr:clientData/>
  </xdr:twoCellAnchor>
  <xdr:twoCellAnchor editAs="oneCell">
    <xdr:from>
      <xdr:col>1</xdr:col>
      <xdr:colOff>28575</xdr:colOff>
      <xdr:row>0</xdr:row>
      <xdr:rowOff>190500</xdr:rowOff>
    </xdr:from>
    <xdr:to>
      <xdr:col>1</xdr:col>
      <xdr:colOff>1533525</xdr:colOff>
      <xdr:row>1</xdr:row>
      <xdr:rowOff>209550</xdr:rowOff>
    </xdr:to>
    <xdr:pic>
      <xdr:nvPicPr>
        <xdr:cNvPr id="3" name="Picture 5">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90500"/>
          <a:ext cx="15049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1440657</xdr:colOff>
      <xdr:row>1</xdr:row>
      <xdr:rowOff>316707</xdr:rowOff>
    </xdr:from>
    <xdr:to>
      <xdr:col>1</xdr:col>
      <xdr:colOff>2416257</xdr:colOff>
      <xdr:row>2</xdr:row>
      <xdr:rowOff>264049</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rrowheads="1"/>
        </xdr:cNvSpPr>
      </xdr:nvSpPr>
      <xdr:spPr bwMode="auto">
        <a:xfrm>
          <a:off x="1554957" y="707232"/>
          <a:ext cx="975600" cy="337867"/>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Back</a:t>
          </a:r>
        </a:p>
      </xdr:txBody>
    </xdr:sp>
    <xdr:clientData/>
  </xdr:twoCellAnchor>
  <xdr:twoCellAnchor editAs="oneCell">
    <xdr:from>
      <xdr:col>1</xdr:col>
      <xdr:colOff>0</xdr:colOff>
      <xdr:row>0</xdr:row>
      <xdr:rowOff>114300</xdr:rowOff>
    </xdr:from>
    <xdr:to>
      <xdr:col>1</xdr:col>
      <xdr:colOff>1504950</xdr:colOff>
      <xdr:row>1</xdr:row>
      <xdr:rowOff>133350</xdr:rowOff>
    </xdr:to>
    <xdr:pic>
      <xdr:nvPicPr>
        <xdr:cNvPr id="3" name="Picture 9">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114300"/>
          <a:ext cx="15049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1545012</xdr:colOff>
      <xdr:row>1</xdr:row>
      <xdr:rowOff>329315</xdr:rowOff>
    </xdr:from>
    <xdr:to>
      <xdr:col>1</xdr:col>
      <xdr:colOff>2520612</xdr:colOff>
      <xdr:row>2</xdr:row>
      <xdr:rowOff>307614</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23C558E-5C27-4CB7-BE6F-9CFE66D279DA}"/>
            </a:ext>
          </a:extLst>
        </xdr:cNvPr>
        <xdr:cNvSpPr>
          <a:spLocks noChangeArrowheads="1"/>
        </xdr:cNvSpPr>
      </xdr:nvSpPr>
      <xdr:spPr bwMode="auto">
        <a:xfrm>
          <a:off x="1727892" y="717935"/>
          <a:ext cx="975600" cy="366919"/>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Back</a:t>
          </a:r>
        </a:p>
      </xdr:txBody>
    </xdr:sp>
    <xdr:clientData/>
  </xdr:twoCellAnchor>
  <xdr:twoCellAnchor editAs="oneCell">
    <xdr:from>
      <xdr:col>1</xdr:col>
      <xdr:colOff>104775</xdr:colOff>
      <xdr:row>0</xdr:row>
      <xdr:rowOff>142875</xdr:rowOff>
    </xdr:from>
    <xdr:to>
      <xdr:col>1</xdr:col>
      <xdr:colOff>1600200</xdr:colOff>
      <xdr:row>1</xdr:row>
      <xdr:rowOff>152400</xdr:rowOff>
    </xdr:to>
    <xdr:pic>
      <xdr:nvPicPr>
        <xdr:cNvPr id="3" name="Picture 3">
          <a:extLst>
            <a:ext uri="{FF2B5EF4-FFF2-40B4-BE49-F238E27FC236}">
              <a16:creationId xmlns:a16="http://schemas.microsoft.com/office/drawing/2014/main" id="{6EC28782-E9A0-4351-8F3A-EC21138579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7655" y="142875"/>
          <a:ext cx="1495425" cy="39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1537028</xdr:colOff>
      <xdr:row>1</xdr:row>
      <xdr:rowOff>328755</xdr:rowOff>
    </xdr:from>
    <xdr:to>
      <xdr:col>1</xdr:col>
      <xdr:colOff>2512628</xdr:colOff>
      <xdr:row>2</xdr:row>
      <xdr:rowOff>307054</xdr:rowOff>
    </xdr:to>
    <xdr:sp macro="" textlink="">
      <xdr:nvSpPr>
        <xdr:cNvPr id="4" name="AutoShape 8">
          <a:hlinkClick xmlns:r="http://schemas.openxmlformats.org/officeDocument/2006/relationships" r:id="rId1"/>
          <a:extLst>
            <a:ext uri="{FF2B5EF4-FFF2-40B4-BE49-F238E27FC236}">
              <a16:creationId xmlns:a16="http://schemas.microsoft.com/office/drawing/2014/main" id="{00000000-0008-0000-0700-000004000000}"/>
            </a:ext>
          </a:extLst>
        </xdr:cNvPr>
        <xdr:cNvSpPr>
          <a:spLocks noChangeArrowheads="1"/>
        </xdr:cNvSpPr>
      </xdr:nvSpPr>
      <xdr:spPr bwMode="auto">
        <a:xfrm>
          <a:off x="1656091" y="721661"/>
          <a:ext cx="975600" cy="371206"/>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Back</a:t>
          </a:r>
        </a:p>
      </xdr:txBody>
    </xdr:sp>
    <xdr:clientData/>
  </xdr:twoCellAnchor>
  <xdr:twoCellAnchor editAs="oneCell">
    <xdr:from>
      <xdr:col>1</xdr:col>
      <xdr:colOff>104775</xdr:colOff>
      <xdr:row>0</xdr:row>
      <xdr:rowOff>142875</xdr:rowOff>
    </xdr:from>
    <xdr:to>
      <xdr:col>1</xdr:col>
      <xdr:colOff>1600200</xdr:colOff>
      <xdr:row>1</xdr:row>
      <xdr:rowOff>152400</xdr:rowOff>
    </xdr:to>
    <xdr:pic>
      <xdr:nvPicPr>
        <xdr:cNvPr id="4098" name="Picture 4">
          <a:extLst>
            <a:ext uri="{FF2B5EF4-FFF2-40B4-BE49-F238E27FC236}">
              <a16:creationId xmlns:a16="http://schemas.microsoft.com/office/drawing/2014/main" id="{00000000-0008-0000-07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142875"/>
          <a:ext cx="14954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1570366</xdr:colOff>
      <xdr:row>1</xdr:row>
      <xdr:rowOff>329873</xdr:rowOff>
    </xdr:from>
    <xdr:to>
      <xdr:col>1</xdr:col>
      <xdr:colOff>2545966</xdr:colOff>
      <xdr:row>2</xdr:row>
      <xdr:rowOff>308172</xdr:rowOff>
    </xdr:to>
    <xdr:sp macro="" textlink="">
      <xdr:nvSpPr>
        <xdr:cNvPr id="4" name="AutoShape 8">
          <a:hlinkClick xmlns:r="http://schemas.openxmlformats.org/officeDocument/2006/relationships" r:id="rId1"/>
          <a:extLst>
            <a:ext uri="{FF2B5EF4-FFF2-40B4-BE49-F238E27FC236}">
              <a16:creationId xmlns:a16="http://schemas.microsoft.com/office/drawing/2014/main" id="{00000000-0008-0000-0800-000004000000}"/>
            </a:ext>
          </a:extLst>
        </xdr:cNvPr>
        <xdr:cNvSpPr>
          <a:spLocks noChangeArrowheads="1"/>
        </xdr:cNvSpPr>
      </xdr:nvSpPr>
      <xdr:spPr bwMode="auto">
        <a:xfrm>
          <a:off x="1689429" y="722779"/>
          <a:ext cx="975600" cy="371206"/>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Back</a:t>
          </a:r>
        </a:p>
      </xdr:txBody>
    </xdr:sp>
    <xdr:clientData/>
  </xdr:twoCellAnchor>
  <xdr:twoCellAnchor editAs="oneCell">
    <xdr:from>
      <xdr:col>1</xdr:col>
      <xdr:colOff>104775</xdr:colOff>
      <xdr:row>0</xdr:row>
      <xdr:rowOff>142875</xdr:rowOff>
    </xdr:from>
    <xdr:to>
      <xdr:col>1</xdr:col>
      <xdr:colOff>1600200</xdr:colOff>
      <xdr:row>1</xdr:row>
      <xdr:rowOff>152400</xdr:rowOff>
    </xdr:to>
    <xdr:pic>
      <xdr:nvPicPr>
        <xdr:cNvPr id="2050" name="Picture 4">
          <a:extLst>
            <a:ext uri="{FF2B5EF4-FFF2-40B4-BE49-F238E27FC236}">
              <a16:creationId xmlns:a16="http://schemas.microsoft.com/office/drawing/2014/main" id="{00000000-0008-0000-08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142875"/>
          <a:ext cx="14954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1509293</xdr:colOff>
      <xdr:row>1</xdr:row>
      <xdr:rowOff>295698</xdr:rowOff>
    </xdr:from>
    <xdr:to>
      <xdr:col>1</xdr:col>
      <xdr:colOff>2484893</xdr:colOff>
      <xdr:row>2</xdr:row>
      <xdr:rowOff>274697</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0000000-0008-0000-0A00-000002000000}"/>
            </a:ext>
          </a:extLst>
        </xdr:cNvPr>
        <xdr:cNvSpPr>
          <a:spLocks noChangeArrowheads="1"/>
        </xdr:cNvSpPr>
      </xdr:nvSpPr>
      <xdr:spPr bwMode="auto">
        <a:xfrm>
          <a:off x="1623593" y="324273"/>
          <a:ext cx="975600" cy="159974"/>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Voltar</a:t>
          </a:r>
        </a:p>
      </xdr:txBody>
    </xdr:sp>
    <xdr:clientData/>
  </xdr:twoCellAnchor>
  <xdr:oneCellAnchor>
    <xdr:from>
      <xdr:col>1</xdr:col>
      <xdr:colOff>95250</xdr:colOff>
      <xdr:row>0</xdr:row>
      <xdr:rowOff>142875</xdr:rowOff>
    </xdr:from>
    <xdr:ext cx="1504950" cy="392906"/>
    <xdr:pic>
      <xdr:nvPicPr>
        <xdr:cNvPr id="3" name="Picture 3">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42875"/>
          <a:ext cx="1504950" cy="392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1509293</xdr:colOff>
      <xdr:row>1</xdr:row>
      <xdr:rowOff>295698</xdr:rowOff>
    </xdr:from>
    <xdr:to>
      <xdr:col>1</xdr:col>
      <xdr:colOff>2484893</xdr:colOff>
      <xdr:row>2</xdr:row>
      <xdr:rowOff>274697</xdr:rowOff>
    </xdr:to>
    <xdr:sp macro="" textlink="">
      <xdr:nvSpPr>
        <xdr:cNvPr id="5128" name="AutoShape 8">
          <a:hlinkClick xmlns:r="http://schemas.openxmlformats.org/officeDocument/2006/relationships" r:id="rId1"/>
          <a:extLst>
            <a:ext uri="{FF2B5EF4-FFF2-40B4-BE49-F238E27FC236}">
              <a16:creationId xmlns:a16="http://schemas.microsoft.com/office/drawing/2014/main" id="{00000000-0008-0000-0B00-000008140000}"/>
            </a:ext>
          </a:extLst>
        </xdr:cNvPr>
        <xdr:cNvSpPr>
          <a:spLocks noChangeArrowheads="1"/>
        </xdr:cNvSpPr>
      </xdr:nvSpPr>
      <xdr:spPr bwMode="auto">
        <a:xfrm>
          <a:off x="1628356" y="688604"/>
          <a:ext cx="975600" cy="371906"/>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Back</a:t>
          </a:r>
        </a:p>
      </xdr:txBody>
    </xdr:sp>
    <xdr:clientData/>
  </xdr:twoCellAnchor>
  <xdr:twoCellAnchor editAs="oneCell">
    <xdr:from>
      <xdr:col>1</xdr:col>
      <xdr:colOff>95250</xdr:colOff>
      <xdr:row>0</xdr:row>
      <xdr:rowOff>142875</xdr:rowOff>
    </xdr:from>
    <xdr:to>
      <xdr:col>1</xdr:col>
      <xdr:colOff>1600200</xdr:colOff>
      <xdr:row>1</xdr:row>
      <xdr:rowOff>142875</xdr:rowOff>
    </xdr:to>
    <xdr:pic>
      <xdr:nvPicPr>
        <xdr:cNvPr id="7170" name="Picture 3">
          <a:extLst>
            <a:ext uri="{FF2B5EF4-FFF2-40B4-BE49-F238E27FC236}">
              <a16:creationId xmlns:a16="http://schemas.microsoft.com/office/drawing/2014/main" id="{00000000-0008-0000-0B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42875"/>
          <a:ext cx="15049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tim.com.br/ir"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tim.com.br/ir"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tim.com.br/ir"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tim.com.br/ir"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tim.com.br/ir"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tim.com.br/i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1C5E-F3A4-4E1B-9E22-A75A667F81CA}">
  <sheetPr>
    <tabColor rgb="FFEB0028"/>
    <pageSetUpPr fitToPage="1"/>
  </sheetPr>
  <dimension ref="A1:XFC65537"/>
  <sheetViews>
    <sheetView showGridLines="0" showRowColHeaders="0" tabSelected="1" zoomScale="80" zoomScaleNormal="80" workbookViewId="0"/>
  </sheetViews>
  <sheetFormatPr defaultColWidth="0" defaultRowHeight="13.2" customHeight="1" zeroHeight="1"/>
  <cols>
    <col min="1" max="2" width="1.6640625" style="160" customWidth="1"/>
    <col min="3" max="6" width="5.5546875" style="160" customWidth="1"/>
    <col min="7" max="22" width="9.109375" style="160" customWidth="1"/>
    <col min="23" max="23" width="13.5546875" style="160" customWidth="1"/>
    <col min="24" max="31" width="8.88671875" style="160" customWidth="1"/>
    <col min="32" max="16383" width="8.88671875" style="160" hidden="1"/>
    <col min="16384" max="16384" width="36.6640625" style="160" hidden="1"/>
  </cols>
  <sheetData>
    <row r="1" spans="2:16" ht="30.75" customHeight="1">
      <c r="B1" s="158"/>
      <c r="C1" s="159" t="s">
        <v>215</v>
      </c>
      <c r="D1" s="158"/>
      <c r="E1" s="158"/>
      <c r="F1" s="158"/>
      <c r="G1" s="158"/>
      <c r="H1" s="158"/>
      <c r="I1" s="158"/>
      <c r="J1" s="158"/>
      <c r="K1" s="158"/>
      <c r="L1" s="158"/>
      <c r="M1" s="158"/>
    </row>
    <row r="2" spans="2:16" ht="30.75" customHeight="1">
      <c r="B2" s="158"/>
      <c r="C2" s="161"/>
      <c r="D2" s="161"/>
      <c r="E2" s="161"/>
      <c r="F2" s="161"/>
      <c r="G2" s="161"/>
      <c r="H2" s="161"/>
      <c r="I2" s="161"/>
      <c r="J2" s="161"/>
      <c r="K2" s="161"/>
      <c r="L2" s="161"/>
      <c r="M2" s="158"/>
    </row>
    <row r="3" spans="2:16" ht="30.75" customHeight="1">
      <c r="B3" s="158"/>
      <c r="C3" s="162"/>
      <c r="D3" s="162"/>
      <c r="E3" s="162"/>
      <c r="F3" s="162"/>
      <c r="G3" s="162"/>
      <c r="H3" s="162"/>
      <c r="I3" s="162"/>
      <c r="J3" s="162"/>
      <c r="K3" s="162"/>
      <c r="L3" s="162"/>
      <c r="M3" s="158"/>
    </row>
    <row r="4" spans="2:16" ht="30.75" customHeight="1">
      <c r="B4" s="158"/>
      <c r="C4" s="158"/>
      <c r="D4" s="158"/>
      <c r="E4" s="158"/>
      <c r="F4" s="163" t="s">
        <v>167</v>
      </c>
      <c r="G4" s="164"/>
      <c r="H4" s="164"/>
      <c r="I4" s="164"/>
      <c r="J4" s="164"/>
      <c r="K4" s="163" t="s">
        <v>126</v>
      </c>
      <c r="M4" s="158"/>
      <c r="P4" s="163" t="s">
        <v>210</v>
      </c>
    </row>
    <row r="5" spans="2:16">
      <c r="B5" s="158"/>
      <c r="C5" s="158"/>
      <c r="D5" s="158"/>
      <c r="E5" s="158"/>
      <c r="F5" s="165"/>
      <c r="G5" s="228"/>
      <c r="H5" s="228"/>
      <c r="I5" s="228"/>
      <c r="J5" s="228"/>
      <c r="K5" s="166"/>
      <c r="M5" s="158"/>
    </row>
    <row r="6" spans="2:16">
      <c r="G6" s="167"/>
    </row>
    <row r="7" spans="2:16" ht="6" customHeight="1"/>
    <row r="8" spans="2:16"/>
    <row r="9" spans="2:16"/>
    <row r="10" spans="2:16"/>
    <row r="11" spans="2:16"/>
    <row r="12" spans="2:16"/>
    <row r="13" spans="2:16"/>
    <row r="14" spans="2:16"/>
    <row r="15" spans="2:16"/>
    <row r="16" spans="2:16">
      <c r="B16" s="222" t="s">
        <v>225</v>
      </c>
    </row>
    <row r="17" spans="2:2">
      <c r="B17" s="222" t="s">
        <v>226</v>
      </c>
    </row>
    <row r="18" spans="2:2"/>
    <row r="19" spans="2:2"/>
    <row r="20" spans="2:2"/>
    <row r="21" spans="2:2"/>
    <row r="22" spans="2:2"/>
    <row r="23" spans="2:2"/>
    <row r="24" spans="2:2"/>
    <row r="25" spans="2:2"/>
    <row r="26" spans="2:2"/>
    <row r="27" spans="2:2"/>
    <row r="28" spans="2:2"/>
    <row r="29" spans="2:2"/>
    <row r="30" spans="2:2"/>
    <row r="31" spans="2:2" hidden="1"/>
    <row r="32" spans="2:2" hidden="1"/>
    <row r="33" ht="6" hidden="1" customHeight="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t="6" hidden="1" customHeight="1"/>
    <row r="55" ht="0.75" hidden="1" customHeight="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hidden="1"/>
    <row r="65535" hidden="1"/>
    <row r="65536" hidden="1"/>
    <row r="65537" hidden="1"/>
  </sheetData>
  <mergeCells count="1">
    <mergeCell ref="G5:J5"/>
  </mergeCells>
  <pageMargins left="0.78740157480314965" right="0.78740157480314965" top="0.98425196850393704" bottom="0.98425196850393704" header="0.51181102362204722" footer="0.51181102362204722"/>
  <pageSetup paperSize="9" scale="58" orientation="landscape" r:id="rId1"/>
  <headerFooter alignWithMargins="0">
    <oddFooter>&amp;C&amp;1#&amp;"Calibri"&amp;8&amp;K737373Classificado como Público</oddFooter>
  </headerFooter>
  <colBreaks count="1" manualBreakCount="1">
    <brk id="23" max="3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4691"/>
  </sheetPr>
  <dimension ref="A1:K59"/>
  <sheetViews>
    <sheetView showGridLines="0" showRowColHeaders="0" zoomScale="80" zoomScaleNormal="80" workbookViewId="0">
      <pane xSplit="2" ySplit="5" topLeftCell="C6" activePane="bottomRight" state="frozen"/>
      <selection activeCell="B2" sqref="B2"/>
      <selection pane="topRight" activeCell="B2" sqref="B2"/>
      <selection pane="bottomLeft" activeCell="B2" sqref="B2"/>
      <selection pane="bottomRight"/>
    </sheetView>
  </sheetViews>
  <sheetFormatPr defaultColWidth="0" defaultRowHeight="13.2"/>
  <cols>
    <col min="1" max="1" width="1.6640625" customWidth="1"/>
    <col min="2" max="2" width="53.44140625" customWidth="1"/>
    <col min="3" max="3" width="17.44140625" customWidth="1"/>
    <col min="4" max="4" width="16.109375" customWidth="1"/>
    <col min="5" max="7" width="15.6640625" customWidth="1"/>
    <col min="8" max="8" width="17.44140625" customWidth="1"/>
    <col min="9" max="9" width="16.109375" customWidth="1"/>
    <col min="10" max="10" width="15.88671875" customWidth="1"/>
    <col min="11" max="16384" width="9.109375" hidden="1"/>
  </cols>
  <sheetData>
    <row r="1" spans="2:11" ht="30.75" customHeight="1"/>
    <row r="2" spans="2:11" ht="30.75" customHeight="1">
      <c r="C2" s="155" t="str">
        <f>Cover!C1</f>
        <v>3Q20 Results</v>
      </c>
      <c r="D2" s="155"/>
      <c r="E2" s="155"/>
      <c r="F2" s="155"/>
      <c r="G2" s="155"/>
      <c r="H2" s="155"/>
      <c r="I2" s="155"/>
      <c r="J2" s="155"/>
      <c r="K2" s="155"/>
    </row>
    <row r="3" spans="2:11" ht="30.75" customHeight="1">
      <c r="C3" s="210" t="s">
        <v>128</v>
      </c>
      <c r="D3" s="210"/>
      <c r="E3" s="210"/>
      <c r="F3" s="210"/>
      <c r="G3" s="210"/>
      <c r="H3" s="210"/>
      <c r="I3" s="210"/>
    </row>
    <row r="4" spans="2:11">
      <c r="C4" s="121" t="s">
        <v>2</v>
      </c>
      <c r="D4" s="85"/>
      <c r="H4" s="121"/>
      <c r="I4" s="85"/>
    </row>
    <row r="5" spans="2:11">
      <c r="B5" s="2" t="s">
        <v>41</v>
      </c>
      <c r="C5" s="5"/>
      <c r="D5" s="5"/>
      <c r="H5" s="5"/>
      <c r="I5" s="5"/>
    </row>
    <row r="6" spans="2:11" ht="19.5" customHeight="1">
      <c r="B6" s="106" t="s">
        <v>20</v>
      </c>
      <c r="C6" s="115" t="s">
        <v>132</v>
      </c>
      <c r="D6" s="115" t="s">
        <v>131</v>
      </c>
      <c r="E6" s="115" t="s">
        <v>133</v>
      </c>
      <c r="F6" s="129" t="s">
        <v>134</v>
      </c>
      <c r="G6" s="123">
        <v>2019</v>
      </c>
      <c r="H6" s="115" t="s">
        <v>170</v>
      </c>
      <c r="I6" s="115" t="s">
        <v>209</v>
      </c>
      <c r="J6" s="115" t="s">
        <v>214</v>
      </c>
    </row>
    <row r="7" spans="2:11">
      <c r="B7" s="8" t="s">
        <v>87</v>
      </c>
      <c r="C7" s="20">
        <v>6104070.7258800007</v>
      </c>
      <c r="D7" s="20">
        <v>6264065.0878600003</v>
      </c>
      <c r="E7" s="20">
        <v>6281681.8685399983</v>
      </c>
      <c r="F7" s="36">
        <v>6533014.5242400002</v>
      </c>
      <c r="G7" s="124">
        <f>SUM(C7:F7)</f>
        <v>25182832.206519999</v>
      </c>
      <c r="H7" s="20">
        <v>6091893.2679999992</v>
      </c>
      <c r="I7" s="20">
        <v>5658077.324740001</v>
      </c>
      <c r="J7" s="20">
        <v>6141739.5004299991</v>
      </c>
    </row>
    <row r="8" spans="2:11">
      <c r="B8" s="4" t="s">
        <v>88</v>
      </c>
      <c r="C8" s="25">
        <v>5833801.4348100005</v>
      </c>
      <c r="D8" s="25">
        <v>5930274.9376800004</v>
      </c>
      <c r="E8" s="25">
        <v>5964998.8100199979</v>
      </c>
      <c r="F8" s="37">
        <v>6091268.5394099997</v>
      </c>
      <c r="G8" s="125">
        <f t="shared" ref="G8:G32" si="0">SUM(C8:F8)</f>
        <v>23820343.721919995</v>
      </c>
      <c r="H8" s="25">
        <v>5850561.3222099999</v>
      </c>
      <c r="I8" s="25">
        <v>5565413.2226200011</v>
      </c>
      <c r="J8" s="194">
        <v>5831312.2286199993</v>
      </c>
    </row>
    <row r="9" spans="2:11">
      <c r="B9" s="4" t="s">
        <v>89</v>
      </c>
      <c r="C9" s="25">
        <v>5437748.4204100007</v>
      </c>
      <c r="D9" s="25">
        <v>5518044.4917700002</v>
      </c>
      <c r="E9" s="25">
        <v>5537073.0014499975</v>
      </c>
      <c r="F9" s="37">
        <v>5652167.2249400001</v>
      </c>
      <c r="G9" s="125">
        <f t="shared" si="0"/>
        <v>22145033.138569996</v>
      </c>
      <c r="H9" s="25">
        <v>5426617.44025</v>
      </c>
      <c r="I9" s="25">
        <v>5144780.8157000011</v>
      </c>
      <c r="J9" s="194">
        <v>5377509.7539900001</v>
      </c>
    </row>
    <row r="10" spans="2:11">
      <c r="B10" s="10" t="s">
        <v>168</v>
      </c>
      <c r="C10" s="25">
        <v>396053.01440000004</v>
      </c>
      <c r="D10" s="25">
        <v>412230.44591000001</v>
      </c>
      <c r="E10" s="25">
        <v>427925.80856999988</v>
      </c>
      <c r="F10" s="37">
        <v>439101.31446999998</v>
      </c>
      <c r="G10" s="125">
        <f t="shared" si="0"/>
        <v>1675310.58335</v>
      </c>
      <c r="H10" s="25">
        <v>423943.88195999997</v>
      </c>
      <c r="I10" s="25">
        <v>420632.40691999998</v>
      </c>
      <c r="J10" s="194">
        <v>453802.47463000001</v>
      </c>
    </row>
    <row r="11" spans="2:11">
      <c r="B11" s="10" t="s">
        <v>90</v>
      </c>
      <c r="C11" s="25">
        <v>270269.29106999998</v>
      </c>
      <c r="D11" s="25">
        <v>333790.15018</v>
      </c>
      <c r="E11" s="25">
        <v>316683.0585199999</v>
      </c>
      <c r="F11" s="37">
        <v>441745.98483000009</v>
      </c>
      <c r="G11" s="125">
        <f t="shared" si="0"/>
        <v>1362488.4846000001</v>
      </c>
      <c r="H11" s="25">
        <v>241331.94579</v>
      </c>
      <c r="I11" s="25">
        <v>92664.102119999996</v>
      </c>
      <c r="J11" s="194">
        <v>310427.27180999995</v>
      </c>
    </row>
    <row r="12" spans="2:11">
      <c r="B12" s="8" t="s">
        <v>91</v>
      </c>
      <c r="C12" s="20">
        <v>-1913244.4664499997</v>
      </c>
      <c r="D12" s="20">
        <v>-2001323.7193399998</v>
      </c>
      <c r="E12" s="20">
        <v>-1944619.3268500005</v>
      </c>
      <c r="F12" s="36">
        <v>-1946450.2453099999</v>
      </c>
      <c r="G12" s="124">
        <f t="shared" si="0"/>
        <v>-7805637.7579500005</v>
      </c>
      <c r="H12" s="20">
        <v>-1876584.9168500002</v>
      </c>
      <c r="I12" s="20">
        <v>-1670971.26345</v>
      </c>
      <c r="J12" s="20">
        <v>-1754370.5188899999</v>
      </c>
    </row>
    <row r="13" spans="2:11">
      <c r="B13" s="10" t="s">
        <v>92</v>
      </c>
      <c r="C13" s="25">
        <v>-1809383.97199</v>
      </c>
      <c r="D13" s="25">
        <v>-1866890.4370899997</v>
      </c>
      <c r="E13" s="25">
        <v>-1813086.6977000004</v>
      </c>
      <c r="F13" s="37">
        <v>-1733827.96631</v>
      </c>
      <c r="G13" s="125">
        <f t="shared" si="0"/>
        <v>-7223189.0730900001</v>
      </c>
      <c r="H13" s="25">
        <v>-1759264.9566899999</v>
      </c>
      <c r="I13" s="25">
        <v>-1639372.1823699998</v>
      </c>
      <c r="J13" s="194">
        <v>-1624861.9715600002</v>
      </c>
    </row>
    <row r="14" spans="2:11">
      <c r="B14" s="10" t="s">
        <v>93</v>
      </c>
      <c r="C14" s="25">
        <v>-103860.49446000002</v>
      </c>
      <c r="D14" s="25">
        <v>-134433.28224999999</v>
      </c>
      <c r="E14" s="25">
        <v>-131532.62914999999</v>
      </c>
      <c r="F14" s="37">
        <v>-212622.27899999998</v>
      </c>
      <c r="G14" s="125">
        <f t="shared" si="0"/>
        <v>-582448.68485999992</v>
      </c>
      <c r="H14" s="25">
        <v>-117319.96016</v>
      </c>
      <c r="I14" s="25">
        <v>-31599.081079999996</v>
      </c>
      <c r="J14" s="194">
        <v>-129508.54733</v>
      </c>
    </row>
    <row r="15" spans="2:11">
      <c r="B15" s="8" t="s">
        <v>94</v>
      </c>
      <c r="C15" s="20">
        <v>4190826.2594299992</v>
      </c>
      <c r="D15" s="20">
        <v>4262741.36852</v>
      </c>
      <c r="E15" s="20">
        <v>4337062.5416899966</v>
      </c>
      <c r="F15" s="36">
        <v>4586564.27893</v>
      </c>
      <c r="G15" s="124">
        <f t="shared" si="0"/>
        <v>17377194.448569998</v>
      </c>
      <c r="H15" s="20">
        <v>4215308.3511499995</v>
      </c>
      <c r="I15" s="20">
        <v>3987106.0612900006</v>
      </c>
      <c r="J15" s="20">
        <v>4387368.9815400001</v>
      </c>
    </row>
    <row r="16" spans="2:11">
      <c r="B16" s="4" t="s">
        <v>95</v>
      </c>
      <c r="C16" s="25">
        <v>4024417.4628199991</v>
      </c>
      <c r="D16" s="25">
        <v>4063384.5005899994</v>
      </c>
      <c r="E16" s="25">
        <v>4151912.1123199966</v>
      </c>
      <c r="F16" s="37">
        <v>4357440.5731000006</v>
      </c>
      <c r="G16" s="125">
        <f t="shared" si="0"/>
        <v>16597154.648829997</v>
      </c>
      <c r="H16" s="25">
        <v>4091296.3655199995</v>
      </c>
      <c r="I16" s="25">
        <v>3926041.0402500005</v>
      </c>
      <c r="J16" s="194">
        <v>4206450.2570599997</v>
      </c>
    </row>
    <row r="17" spans="2:10">
      <c r="B17" s="47" t="s">
        <v>96</v>
      </c>
      <c r="C17" s="25">
        <v>3795195.0119999992</v>
      </c>
      <c r="D17" s="25">
        <v>3833491.5404199995</v>
      </c>
      <c r="E17" s="25">
        <v>3918446.1853099968</v>
      </c>
      <c r="F17" s="37">
        <v>4101099.6739800004</v>
      </c>
      <c r="G17" s="125">
        <f t="shared" si="0"/>
        <v>15648232.411709998</v>
      </c>
      <c r="H17" s="25">
        <v>3840444.3390500001</v>
      </c>
      <c r="I17" s="25">
        <v>3671246.6396600003</v>
      </c>
      <c r="J17" s="194">
        <v>3934741.0347899999</v>
      </c>
    </row>
    <row r="18" spans="2:10">
      <c r="B18" s="46" t="s">
        <v>97</v>
      </c>
      <c r="C18" s="23">
        <v>3506023.9592800001</v>
      </c>
      <c r="D18" s="23">
        <v>3503994.4327899995</v>
      </c>
      <c r="E18" s="23">
        <v>3575665.169499998</v>
      </c>
      <c r="F18" s="38">
        <v>3786475.1027599997</v>
      </c>
      <c r="G18" s="126">
        <f t="shared" si="0"/>
        <v>14372158.664329996</v>
      </c>
      <c r="H18" s="23">
        <v>3553012.8948500003</v>
      </c>
      <c r="I18" s="23">
        <v>3360420.7152400003</v>
      </c>
      <c r="J18" s="195">
        <v>3599746.0091299997</v>
      </c>
    </row>
    <row r="19" spans="2:10">
      <c r="B19" s="48" t="s">
        <v>98</v>
      </c>
      <c r="C19" s="23">
        <v>138551.25891</v>
      </c>
      <c r="D19" s="23">
        <v>105002.02765000002</v>
      </c>
      <c r="E19" s="23">
        <v>122244.43911999997</v>
      </c>
      <c r="F19" s="38">
        <v>111496.65326999995</v>
      </c>
      <c r="G19" s="126">
        <f t="shared" si="0"/>
        <v>477294.37894999998</v>
      </c>
      <c r="H19" s="23">
        <v>111266.58299999998</v>
      </c>
      <c r="I19" s="23">
        <v>138512.23297000001</v>
      </c>
      <c r="J19" s="195">
        <v>142702.6545</v>
      </c>
    </row>
    <row r="20" spans="2:10">
      <c r="B20" s="48" t="s">
        <v>99</v>
      </c>
      <c r="C20" s="23">
        <v>150619.79381000003</v>
      </c>
      <c r="D20" s="23">
        <v>224495.07997999998</v>
      </c>
      <c r="E20" s="23">
        <v>220536.57668999996</v>
      </c>
      <c r="F20" s="38">
        <v>203127.91794999989</v>
      </c>
      <c r="G20" s="126">
        <f t="shared" si="0"/>
        <v>798779.3684299998</v>
      </c>
      <c r="H20" s="23">
        <v>176164.86119999998</v>
      </c>
      <c r="I20" s="23">
        <v>172313.69144999998</v>
      </c>
      <c r="J20" s="195">
        <v>192292.37116000004</v>
      </c>
    </row>
    <row r="21" spans="2:10">
      <c r="B21" s="47" t="s">
        <v>100</v>
      </c>
      <c r="C21" s="25">
        <v>229222.45081999997</v>
      </c>
      <c r="D21" s="25">
        <v>229892.96017000003</v>
      </c>
      <c r="E21" s="25">
        <v>233465.92700999987</v>
      </c>
      <c r="F21" s="37">
        <v>256340.89912000002</v>
      </c>
      <c r="G21" s="125">
        <f t="shared" si="0"/>
        <v>948922.23711999995</v>
      </c>
      <c r="H21" s="25">
        <v>250852.02646999998</v>
      </c>
      <c r="I21" s="25">
        <v>254794.40059</v>
      </c>
      <c r="J21" s="194">
        <v>271709.22227000003</v>
      </c>
    </row>
    <row r="22" spans="2:10">
      <c r="B22" s="46" t="s">
        <v>101</v>
      </c>
      <c r="C22" s="22">
        <v>111848.09002999999</v>
      </c>
      <c r="D22" s="22">
        <v>114750.16506000003</v>
      </c>
      <c r="E22" s="22">
        <v>126694.06352999993</v>
      </c>
      <c r="F22" s="28">
        <v>137434.61048999993</v>
      </c>
      <c r="G22" s="126">
        <f t="shared" si="0"/>
        <v>490726.92910999985</v>
      </c>
      <c r="H22" s="22">
        <v>144392.18358000001</v>
      </c>
      <c r="I22" s="22">
        <v>148050.48804999999</v>
      </c>
      <c r="J22" s="185">
        <v>163615.29097000003</v>
      </c>
    </row>
    <row r="23" spans="2:10">
      <c r="B23" s="10" t="s">
        <v>102</v>
      </c>
      <c r="C23" s="25">
        <v>166408.79660999996</v>
      </c>
      <c r="D23" s="25">
        <v>199356.86793000004</v>
      </c>
      <c r="E23" s="25">
        <v>185150.42936999988</v>
      </c>
      <c r="F23" s="37">
        <v>229123.70583000014</v>
      </c>
      <c r="G23" s="125">
        <f t="shared" si="0"/>
        <v>780039.79974000005</v>
      </c>
      <c r="H23" s="25">
        <v>124011.98563</v>
      </c>
      <c r="I23" s="25">
        <v>61065.02104</v>
      </c>
      <c r="J23" s="194">
        <v>180918.72447999998</v>
      </c>
    </row>
    <row r="24" spans="2:10">
      <c r="B24" s="8" t="s">
        <v>111</v>
      </c>
      <c r="C24" s="20">
        <v>-2406489.0533199999</v>
      </c>
      <c r="D24" s="20">
        <v>-2301676.4060200034</v>
      </c>
      <c r="E24" s="36">
        <v>-2279644.5255960496</v>
      </c>
      <c r="F24" s="36">
        <v>-2275647.4677900989</v>
      </c>
      <c r="G24" s="124">
        <f t="shared" si="0"/>
        <v>-9263457.4527261518</v>
      </c>
      <c r="H24" s="20">
        <v>-2281438.4300800003</v>
      </c>
      <c r="I24" s="20">
        <v>-2002809.30269</v>
      </c>
      <c r="J24" s="20">
        <v>-2314261.4881799999</v>
      </c>
    </row>
    <row r="25" spans="2:10">
      <c r="B25" s="2" t="s">
        <v>104</v>
      </c>
      <c r="C25" s="23">
        <v>-249027.18515</v>
      </c>
      <c r="D25" s="23">
        <v>-254237.34362999999</v>
      </c>
      <c r="E25" s="23">
        <v>-247089.53850000005</v>
      </c>
      <c r="F25" s="38">
        <v>-255089.52377999999</v>
      </c>
      <c r="G25" s="126">
        <f t="shared" si="0"/>
        <v>-1005443.59106</v>
      </c>
      <c r="H25" s="23">
        <v>-256798.68167999998</v>
      </c>
      <c r="I25" s="23">
        <v>-236949.16817999998</v>
      </c>
      <c r="J25" s="195">
        <v>-260577.60829999996</v>
      </c>
    </row>
    <row r="26" spans="2:10">
      <c r="B26" s="2" t="s">
        <v>105</v>
      </c>
      <c r="C26" s="23">
        <v>-893124.4744200001</v>
      </c>
      <c r="D26" s="23">
        <v>-841230.49213000014</v>
      </c>
      <c r="E26" s="23">
        <v>-824666.77303000039</v>
      </c>
      <c r="F26" s="38">
        <v>-797724.67543000006</v>
      </c>
      <c r="G26" s="126">
        <f t="shared" si="0"/>
        <v>-3356746.4150100006</v>
      </c>
      <c r="H26" s="23">
        <v>-802051.82542000012</v>
      </c>
      <c r="I26" s="23">
        <v>-640304.05422000005</v>
      </c>
      <c r="J26" s="195">
        <v>-801553.93833999999</v>
      </c>
    </row>
    <row r="27" spans="2:10">
      <c r="B27" s="2" t="s">
        <v>106</v>
      </c>
      <c r="C27" s="23">
        <v>-658306.61250000005</v>
      </c>
      <c r="D27" s="23">
        <v>-557624.11101000011</v>
      </c>
      <c r="E27" s="23">
        <v>-543287.11120999989</v>
      </c>
      <c r="F27" s="38">
        <v>-557080.60951999994</v>
      </c>
      <c r="G27" s="126">
        <f t="shared" si="0"/>
        <v>-2316298.4442400001</v>
      </c>
      <c r="H27" s="23">
        <v>-627460.20582000003</v>
      </c>
      <c r="I27" s="23">
        <v>-671005.19045999995</v>
      </c>
      <c r="J27" s="195">
        <v>-664702.59860999999</v>
      </c>
    </row>
    <row r="28" spans="2:10">
      <c r="B28" s="2" t="s">
        <v>107</v>
      </c>
      <c r="C28" s="23">
        <v>-133864.58032999997</v>
      </c>
      <c r="D28" s="23">
        <v>-135871.96785999998</v>
      </c>
      <c r="E28" s="23">
        <v>-147534.55982000002</v>
      </c>
      <c r="F28" s="38">
        <v>-159842.55405999997</v>
      </c>
      <c r="G28" s="126">
        <f t="shared" si="0"/>
        <v>-577113.66206999996</v>
      </c>
      <c r="H28" s="23">
        <v>-157929.18622</v>
      </c>
      <c r="I28" s="23">
        <v>-131088.32793</v>
      </c>
      <c r="J28" s="195">
        <v>-150917.01801</v>
      </c>
    </row>
    <row r="29" spans="2:10">
      <c r="B29" s="2" t="s">
        <v>108</v>
      </c>
      <c r="C29" s="23">
        <v>-198632.56788000005</v>
      </c>
      <c r="D29" s="23">
        <v>-240428.82022999995</v>
      </c>
      <c r="E29" s="23">
        <v>-221241.63933000001</v>
      </c>
      <c r="F29" s="38">
        <v>-271515.09523000009</v>
      </c>
      <c r="G29" s="126">
        <f t="shared" si="0"/>
        <v>-931818.12267000007</v>
      </c>
      <c r="H29" s="23">
        <v>-158742.56110000002</v>
      </c>
      <c r="I29" s="23">
        <v>-82187.357660000009</v>
      </c>
      <c r="J29" s="195">
        <v>-220734.44069999998</v>
      </c>
    </row>
    <row r="30" spans="2:10">
      <c r="B30" s="2" t="s">
        <v>109</v>
      </c>
      <c r="C30" s="23">
        <v>-172609.85125000001</v>
      </c>
      <c r="D30" s="23">
        <v>-188233.79695000002</v>
      </c>
      <c r="E30" s="23">
        <v>-200611.16284999996</v>
      </c>
      <c r="F30" s="38">
        <v>-186836.45311999993</v>
      </c>
      <c r="G30" s="126">
        <f t="shared" si="0"/>
        <v>-748291.26416999998</v>
      </c>
      <c r="H30" s="23">
        <v>-188588.21388</v>
      </c>
      <c r="I30" s="23">
        <v>-158866.62773000001</v>
      </c>
      <c r="J30" s="195">
        <v>-107902.40661000002</v>
      </c>
    </row>
    <row r="31" spans="2:10">
      <c r="B31" s="2" t="s">
        <v>110</v>
      </c>
      <c r="C31" s="23">
        <v>-100923.78178999996</v>
      </c>
      <c r="D31" s="23">
        <v>-84049.874210003487</v>
      </c>
      <c r="E31" s="23">
        <v>-95213.740856049728</v>
      </c>
      <c r="F31" s="38">
        <v>-47558.556650098835</v>
      </c>
      <c r="G31" s="126">
        <f t="shared" si="0"/>
        <v>-327745.95350615197</v>
      </c>
      <c r="H31" s="23">
        <v>-89867.755959999995</v>
      </c>
      <c r="I31" s="23">
        <v>-82408.576509999999</v>
      </c>
      <c r="J31" s="195">
        <v>-107873.47760999999</v>
      </c>
    </row>
    <row r="32" spans="2:10">
      <c r="B32" s="8" t="s">
        <v>112</v>
      </c>
      <c r="C32" s="20">
        <v>1784337.2061100001</v>
      </c>
      <c r="D32" s="20">
        <v>1961064.9624999966</v>
      </c>
      <c r="E32" s="20">
        <v>2057418.016093947</v>
      </c>
      <c r="F32" s="36">
        <v>2310916.8111399012</v>
      </c>
      <c r="G32" s="124">
        <f t="shared" si="0"/>
        <v>8113736.9958438454</v>
      </c>
      <c r="H32" s="20">
        <v>1933869.9210699992</v>
      </c>
      <c r="I32" s="20">
        <v>1984296.758600001</v>
      </c>
      <c r="J32" s="20">
        <v>2073107.4933600011</v>
      </c>
    </row>
    <row r="33" spans="2:10">
      <c r="B33" s="12" t="s">
        <v>113</v>
      </c>
      <c r="C33" s="29">
        <f>C32/C$15</f>
        <v>0.42577217370798154</v>
      </c>
      <c r="D33" s="29">
        <f t="shared" ref="D33:H33" si="1">D32/D$15</f>
        <v>0.46004784080552075</v>
      </c>
      <c r="E33" s="29">
        <f t="shared" si="1"/>
        <v>0.47438052744617454</v>
      </c>
      <c r="F33" s="50">
        <f t="shared" si="1"/>
        <v>0.50384485436210114</v>
      </c>
      <c r="G33" s="127">
        <f t="shared" si="1"/>
        <v>0.46691869736840863</v>
      </c>
      <c r="H33" s="29">
        <f t="shared" si="1"/>
        <v>0.45877306236503679</v>
      </c>
      <c r="I33" s="29">
        <f t="shared" ref="I33:J33" si="2">I32/I$15</f>
        <v>0.4976784485030718</v>
      </c>
      <c r="J33" s="29">
        <f t="shared" si="2"/>
        <v>0.47251724258494543</v>
      </c>
    </row>
    <row r="34" spans="2:10">
      <c r="B34" s="8" t="s">
        <v>114</v>
      </c>
      <c r="C34" s="20">
        <v>-1334209.98915</v>
      </c>
      <c r="D34" s="20">
        <v>-1297771.79375</v>
      </c>
      <c r="E34" s="20">
        <v>-1436718.2925799999</v>
      </c>
      <c r="F34" s="36">
        <v>-1060281.05899</v>
      </c>
      <c r="G34" s="124">
        <f t="shared" ref="G34:G37" si="3">SUM(C34:F34)</f>
        <v>-5128981.1344699999</v>
      </c>
      <c r="H34" s="20">
        <v>-1408605.0308000001</v>
      </c>
      <c r="I34" s="20">
        <v>-1349368.2004399998</v>
      </c>
      <c r="J34" s="20">
        <v>-1390211.2533299997</v>
      </c>
    </row>
    <row r="35" spans="2:10">
      <c r="B35" s="2" t="s">
        <v>115</v>
      </c>
      <c r="C35" s="23">
        <v>-863100.46086999995</v>
      </c>
      <c r="D35" s="23">
        <v>-880141.78581000003</v>
      </c>
      <c r="E35" s="23">
        <v>-954602.27260999987</v>
      </c>
      <c r="F35" s="38">
        <v>-554874.63842000009</v>
      </c>
      <c r="G35" s="126">
        <f t="shared" si="3"/>
        <v>-3252719.1577099999</v>
      </c>
      <c r="H35" s="23">
        <v>-935295.10215000005</v>
      </c>
      <c r="I35" s="23">
        <v>-880988.82228999992</v>
      </c>
      <c r="J35" s="195">
        <v>-927631.61862999981</v>
      </c>
    </row>
    <row r="36" spans="2:10">
      <c r="B36" s="2" t="s">
        <v>116</v>
      </c>
      <c r="C36" s="23">
        <v>-471109.52828000009</v>
      </c>
      <c r="D36" s="23">
        <v>-417630.00793999992</v>
      </c>
      <c r="E36" s="23">
        <v>-482116.01997000002</v>
      </c>
      <c r="F36" s="38">
        <v>-505406.42057000002</v>
      </c>
      <c r="G36" s="126">
        <f t="shared" si="3"/>
        <v>-1876261.97676</v>
      </c>
      <c r="H36" s="23">
        <v>-473309.92865000007</v>
      </c>
      <c r="I36" s="23">
        <v>-468379.37815</v>
      </c>
      <c r="J36" s="195">
        <v>-462579.6347</v>
      </c>
    </row>
    <row r="37" spans="2:10">
      <c r="B37" s="8" t="s">
        <v>143</v>
      </c>
      <c r="C37" s="20">
        <v>450127.21696000011</v>
      </c>
      <c r="D37" s="20">
        <v>663293.16874999669</v>
      </c>
      <c r="E37" s="20">
        <v>620699.7235139471</v>
      </c>
      <c r="F37" s="36">
        <v>1250635.7521499011</v>
      </c>
      <c r="G37" s="124">
        <f t="shared" si="3"/>
        <v>2984755.861373845</v>
      </c>
      <c r="H37" s="20">
        <v>525264.89026999916</v>
      </c>
      <c r="I37" s="20">
        <v>634928.55816000118</v>
      </c>
      <c r="J37" s="20">
        <v>682896.24003000138</v>
      </c>
    </row>
    <row r="38" spans="2:10">
      <c r="B38" s="11" t="s">
        <v>147</v>
      </c>
      <c r="C38" s="30">
        <f t="shared" ref="C38:H38" si="4">C37/C$15</f>
        <v>0.10740774947354238</v>
      </c>
      <c r="D38" s="30">
        <f t="shared" si="4"/>
        <v>0.1556024894328244</v>
      </c>
      <c r="E38" s="30">
        <f t="shared" si="4"/>
        <v>0.14311523468879533</v>
      </c>
      <c r="F38" s="51">
        <f t="shared" si="4"/>
        <v>0.27267376539235205</v>
      </c>
      <c r="G38" s="128">
        <f t="shared" si="4"/>
        <v>0.17176281650111053</v>
      </c>
      <c r="H38" s="30">
        <f t="shared" si="4"/>
        <v>0.12460888896222716</v>
      </c>
      <c r="I38" s="30">
        <f t="shared" ref="I38:J38" si="5">I37/I$15</f>
        <v>0.15924546485592472</v>
      </c>
      <c r="J38" s="30">
        <f t="shared" si="5"/>
        <v>0.15565051467139188</v>
      </c>
    </row>
    <row r="39" spans="2:10">
      <c r="B39" s="8" t="s">
        <v>144</v>
      </c>
      <c r="C39" s="20">
        <v>-262548.16319999995</v>
      </c>
      <c r="D39" s="20">
        <v>-264216.58321129729</v>
      </c>
      <c r="E39" s="20">
        <v>-333409.38440999988</v>
      </c>
      <c r="F39" s="36">
        <v>-235737.92933999962</v>
      </c>
      <c r="G39" s="124">
        <f t="shared" ref="G39:G45" si="6">SUM(C39:F39)</f>
        <v>-1095912.0601612967</v>
      </c>
      <c r="H39" s="20">
        <v>-251296.7660399999</v>
      </c>
      <c r="I39" s="20">
        <v>-267921.78626000002</v>
      </c>
      <c r="J39" s="20">
        <v>-243693.31767000002</v>
      </c>
    </row>
    <row r="40" spans="2:10">
      <c r="B40" s="2" t="s">
        <v>118</v>
      </c>
      <c r="C40" s="23">
        <v>-316877.25938</v>
      </c>
      <c r="D40" s="23">
        <v>-308867.44987129746</v>
      </c>
      <c r="E40" s="23">
        <v>-416212.45265999995</v>
      </c>
      <c r="F40" s="38">
        <v>-254464.01143999986</v>
      </c>
      <c r="G40" s="126">
        <f t="shared" si="6"/>
        <v>-1296421.1733512972</v>
      </c>
      <c r="H40" s="23">
        <v>-319972.84609999997</v>
      </c>
      <c r="I40" s="23">
        <v>-319340.26</v>
      </c>
      <c r="J40" s="195">
        <v>-313487.65139000001</v>
      </c>
    </row>
    <row r="41" spans="2:10">
      <c r="B41" s="2" t="s">
        <v>119</v>
      </c>
      <c r="C41" s="23">
        <v>525.86788000000888</v>
      </c>
      <c r="D41" s="23">
        <v>-3092.0980200000122</v>
      </c>
      <c r="E41" s="23">
        <v>2476.4296400000221</v>
      </c>
      <c r="F41" s="38">
        <v>-818.64370000002964</v>
      </c>
      <c r="G41" s="126">
        <f t="shared" si="6"/>
        <v>-908.44420000001082</v>
      </c>
      <c r="H41" s="23">
        <v>7298.9656400000677</v>
      </c>
      <c r="I41" s="23">
        <v>-4461.3102700000018</v>
      </c>
      <c r="J41" s="195">
        <v>-5238.8890600000304</v>
      </c>
    </row>
    <row r="42" spans="2:10">
      <c r="B42" s="2" t="s">
        <v>120</v>
      </c>
      <c r="C42" s="23">
        <v>53803.228299999988</v>
      </c>
      <c r="D42" s="23">
        <v>47742.964680000194</v>
      </c>
      <c r="E42" s="23">
        <v>80326.638610000024</v>
      </c>
      <c r="F42" s="38">
        <v>19544.725800000284</v>
      </c>
      <c r="G42" s="126">
        <f t="shared" si="6"/>
        <v>201417.55739000047</v>
      </c>
      <c r="H42" s="23">
        <v>61377.114420000005</v>
      </c>
      <c r="I42" s="23">
        <v>55879.784010000003</v>
      </c>
      <c r="J42" s="195">
        <v>75033.222779999996</v>
      </c>
    </row>
    <row r="43" spans="2:10">
      <c r="B43" s="8" t="s">
        <v>145</v>
      </c>
      <c r="C43" s="20">
        <v>187579.05376000016</v>
      </c>
      <c r="D43" s="20">
        <v>399076.58553869941</v>
      </c>
      <c r="E43" s="20">
        <v>287290.33910394722</v>
      </c>
      <c r="F43" s="36">
        <v>1014897.8228099016</v>
      </c>
      <c r="G43" s="124">
        <f t="shared" si="6"/>
        <v>1888843.8012125483</v>
      </c>
      <c r="H43" s="20">
        <v>273968.12422999926</v>
      </c>
      <c r="I43" s="20">
        <v>367006.77190000116</v>
      </c>
      <c r="J43" s="20">
        <v>439202.92236000136</v>
      </c>
    </row>
    <row r="44" spans="2:10">
      <c r="B44" s="2" t="s">
        <v>148</v>
      </c>
      <c r="C44" s="23">
        <v>-35787.387879799986</v>
      </c>
      <c r="D44" s="23">
        <v>-56828.064923557722</v>
      </c>
      <c r="E44" s="23">
        <v>206107.40921585704</v>
      </c>
      <c r="F44" s="38">
        <v>-96586.453570366546</v>
      </c>
      <c r="G44" s="126">
        <f t="shared" si="6"/>
        <v>16905.502842132788</v>
      </c>
      <c r="H44" s="23">
        <v>-98639.1535</v>
      </c>
      <c r="I44" s="23">
        <v>-99518.395729999989</v>
      </c>
      <c r="J44" s="195">
        <v>-49164.848789999873</v>
      </c>
    </row>
    <row r="45" spans="2:10">
      <c r="B45" s="8" t="s">
        <v>122</v>
      </c>
      <c r="C45" s="20">
        <v>151791.66588020016</v>
      </c>
      <c r="D45" s="20">
        <v>342248.52061514166</v>
      </c>
      <c r="E45" s="20">
        <v>493397.74831980426</v>
      </c>
      <c r="F45" s="36">
        <v>918311.36923953495</v>
      </c>
      <c r="G45" s="124">
        <f t="shared" si="6"/>
        <v>1905749.304054681</v>
      </c>
      <c r="H45" s="20">
        <v>175328.97072999924</v>
      </c>
      <c r="I45" s="20">
        <v>267488.37617000117</v>
      </c>
      <c r="J45" s="20">
        <v>390038.07357000152</v>
      </c>
    </row>
    <row r="48" spans="2:10">
      <c r="B48" s="106" t="s">
        <v>146</v>
      </c>
      <c r="C48" s="115" t="str">
        <f t="shared" ref="C48:H48" si="7">C6</f>
        <v>1Q19</v>
      </c>
      <c r="D48" s="115" t="str">
        <f t="shared" si="7"/>
        <v>2Q19</v>
      </c>
      <c r="E48" s="115" t="str">
        <f t="shared" si="7"/>
        <v>3Q19</v>
      </c>
      <c r="F48" s="129" t="str">
        <f t="shared" si="7"/>
        <v>4Q19</v>
      </c>
      <c r="G48" s="123">
        <f t="shared" si="7"/>
        <v>2019</v>
      </c>
      <c r="H48" s="115" t="str">
        <f t="shared" si="7"/>
        <v>1Q20</v>
      </c>
      <c r="I48" s="115" t="str">
        <f t="shared" ref="I48:J48" si="8">I6</f>
        <v>2Q20</v>
      </c>
      <c r="J48" s="115" t="str">
        <f t="shared" si="8"/>
        <v>3Q20</v>
      </c>
    </row>
    <row r="49" spans="2:10">
      <c r="B49" s="8" t="s">
        <v>103</v>
      </c>
      <c r="C49" s="20">
        <v>-2407961.03168</v>
      </c>
      <c r="D49" s="20">
        <v>-807185.4388700003</v>
      </c>
      <c r="E49" s="20">
        <v>-2242562.6900660498</v>
      </c>
      <c r="F49" s="36">
        <v>-2275647.4677900989</v>
      </c>
      <c r="G49" s="124">
        <f t="shared" ref="G49:G54" si="9">SUM(C49:F49)</f>
        <v>-7733356.6284061484</v>
      </c>
      <c r="H49" s="20">
        <v>-2284025.3373699998</v>
      </c>
      <c r="I49" s="20">
        <v>-2002809.3026900003</v>
      </c>
      <c r="J49" s="20">
        <v>-2314261.4881800003</v>
      </c>
    </row>
    <row r="50" spans="2:10">
      <c r="B50" s="8" t="s">
        <v>0</v>
      </c>
      <c r="C50" s="20">
        <v>1782865.2277499991</v>
      </c>
      <c r="D50" s="20">
        <v>3455555.9296499994</v>
      </c>
      <c r="E50" s="20">
        <v>2094499.8516239468</v>
      </c>
      <c r="F50" s="36">
        <v>2310916.8111399012</v>
      </c>
      <c r="G50" s="124">
        <f t="shared" si="9"/>
        <v>9643837.820163846</v>
      </c>
      <c r="H50" s="20">
        <v>1931283.0137799997</v>
      </c>
      <c r="I50" s="20">
        <v>1984296.7586000003</v>
      </c>
      <c r="J50" s="20">
        <v>2073107.4933599997</v>
      </c>
    </row>
    <row r="51" spans="2:10">
      <c r="B51" s="8" t="s">
        <v>1</v>
      </c>
      <c r="C51" s="20">
        <v>448655.23859999893</v>
      </c>
      <c r="D51" s="20">
        <v>2157784.1358999992</v>
      </c>
      <c r="E51" s="20">
        <v>657781.55904394714</v>
      </c>
      <c r="F51" s="36">
        <v>1250635.7521499014</v>
      </c>
      <c r="G51" s="124">
        <f t="shared" si="9"/>
        <v>4514856.685693847</v>
      </c>
      <c r="H51" s="20">
        <v>522677.98297999997</v>
      </c>
      <c r="I51" s="20">
        <v>634928.55816000025</v>
      </c>
      <c r="J51" s="20">
        <v>682896.24002999975</v>
      </c>
    </row>
    <row r="52" spans="2:10">
      <c r="B52" s="8" t="s">
        <v>117</v>
      </c>
      <c r="C52" s="20">
        <v>-262548.16319999995</v>
      </c>
      <c r="D52" s="20">
        <v>786527.06725000043</v>
      </c>
      <c r="E52" s="20">
        <v>-267031.46822000004</v>
      </c>
      <c r="F52" s="36">
        <v>-235737.92933999962</v>
      </c>
      <c r="G52" s="124">
        <f t="shared" si="9"/>
        <v>21209.506490000815</v>
      </c>
      <c r="H52" s="20">
        <v>-251296.76604000002</v>
      </c>
      <c r="I52" s="20">
        <v>-267921.78626000002</v>
      </c>
      <c r="J52" s="20">
        <v>-243693.31767000002</v>
      </c>
    </row>
    <row r="53" spans="2:10">
      <c r="B53" s="8" t="s">
        <v>149</v>
      </c>
      <c r="C53" s="20">
        <v>-66072.737099999998</v>
      </c>
      <c r="D53" s="20">
        <v>-922211.60126139992</v>
      </c>
      <c r="E53" s="20">
        <v>170931.25269665694</v>
      </c>
      <c r="F53" s="36">
        <v>-96586.453570366561</v>
      </c>
      <c r="G53" s="124">
        <f t="shared" si="9"/>
        <v>-913939.53923510958</v>
      </c>
      <c r="H53" s="20">
        <v>-98639.153499999986</v>
      </c>
      <c r="I53" s="20">
        <v>-99518.395730000004</v>
      </c>
      <c r="J53" s="20">
        <v>-49164.84878999996</v>
      </c>
    </row>
    <row r="54" spans="2:10">
      <c r="B54" s="8" t="s">
        <v>121</v>
      </c>
      <c r="C54" s="20">
        <v>120034.33829999898</v>
      </c>
      <c r="D54" s="20">
        <v>2022099.6018886</v>
      </c>
      <c r="E54" s="20">
        <v>561681.34352060407</v>
      </c>
      <c r="F54" s="36">
        <v>918311.36923953518</v>
      </c>
      <c r="G54" s="124">
        <f t="shared" si="9"/>
        <v>3622126.6529487381</v>
      </c>
      <c r="H54" s="20">
        <v>172742.06344</v>
      </c>
      <c r="I54" s="20">
        <v>267488.37617000018</v>
      </c>
      <c r="J54" s="20">
        <v>390038.07356999989</v>
      </c>
    </row>
    <row r="57" spans="2:10">
      <c r="B57" s="106" t="s">
        <v>211</v>
      </c>
      <c r="C57" s="115" t="str">
        <f>C6</f>
        <v>1Q19</v>
      </c>
      <c r="D57" s="115" t="str">
        <f t="shared" ref="D57:J57" si="10">D6</f>
        <v>2Q19</v>
      </c>
      <c r="E57" s="115" t="str">
        <f t="shared" si="10"/>
        <v>3Q19</v>
      </c>
      <c r="F57" s="129" t="str">
        <f t="shared" si="10"/>
        <v>4Q19</v>
      </c>
      <c r="G57" s="123">
        <f t="shared" si="10"/>
        <v>2019</v>
      </c>
      <c r="H57" s="115" t="str">
        <f t="shared" si="10"/>
        <v>1Q20</v>
      </c>
      <c r="I57" s="115" t="str">
        <f t="shared" si="10"/>
        <v>2Q20</v>
      </c>
      <c r="J57" s="115" t="str">
        <f t="shared" si="10"/>
        <v>3Q20</v>
      </c>
    </row>
    <row r="58" spans="2:10">
      <c r="B58" s="8" t="s">
        <v>212</v>
      </c>
      <c r="C58" s="20">
        <v>1433.0075415599995</v>
      </c>
      <c r="D58" s="20">
        <v>3051.6480917699996</v>
      </c>
      <c r="E58" s="20">
        <v>1689.8956919939465</v>
      </c>
      <c r="F58" s="36">
        <v>1902.6983112999014</v>
      </c>
      <c r="G58" s="124">
        <f>SUM(C58:F58)</f>
        <v>8077.2496366238474</v>
      </c>
      <c r="H58" s="20">
        <v>1502.8699210699997</v>
      </c>
      <c r="I58" s="20">
        <v>1559.2967586000002</v>
      </c>
      <c r="J58" s="20">
        <v>1655.1074933599998</v>
      </c>
    </row>
    <row r="59" spans="2:10" ht="46.8" customHeight="1">
      <c r="B59" s="214" t="s">
        <v>213</v>
      </c>
    </row>
  </sheetData>
  <hyperlinks>
    <hyperlink ref="C4" r:id="rId1" xr:uid="{00000000-0004-0000-0100-000000000000}"/>
  </hyperlinks>
  <pageMargins left="0.7" right="0.7" top="0.75" bottom="0.75" header="0.3" footer="0.3"/>
  <pageSetup paperSize="9" orientation="portrait" r:id="rId2"/>
  <headerFooter>
    <oddFooter>&amp;C&amp;1#&amp;"Calibri"&amp;8&amp;K737373Classificado como Público</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I90"/>
  <sheetViews>
    <sheetView showGridLines="0" showRowColHeaders="0" zoomScale="80" zoomScaleNormal="80" workbookViewId="0">
      <pane xSplit="2" ySplit="5" topLeftCell="C6" activePane="bottomRight" state="frozen"/>
      <selection pane="topRight"/>
      <selection pane="bottomLeft"/>
      <selection pane="bottomRight"/>
    </sheetView>
  </sheetViews>
  <sheetFormatPr defaultColWidth="0" defaultRowHeight="13.2"/>
  <cols>
    <col min="1" max="1" width="1.6640625" customWidth="1"/>
    <col min="2" max="2" width="45.109375" customWidth="1"/>
    <col min="3" max="3" width="14.33203125" customWidth="1"/>
    <col min="4" max="4" width="13.5546875" customWidth="1"/>
    <col min="5" max="9" width="14" customWidth="1"/>
    <col min="10" max="16384" width="9.109375" hidden="1"/>
  </cols>
  <sheetData>
    <row r="1" spans="2:9" ht="30.75" customHeight="1"/>
    <row r="2" spans="2:9" ht="30.75" customHeight="1">
      <c r="C2" s="155" t="str">
        <f>Cover!C1</f>
        <v>3Q20 Results</v>
      </c>
      <c r="D2" s="155"/>
      <c r="E2" s="155"/>
      <c r="F2" s="155"/>
      <c r="G2" s="155"/>
      <c r="H2" s="155"/>
      <c r="I2" s="155"/>
    </row>
    <row r="3" spans="2:9" ht="30.75" customHeight="1">
      <c r="C3" s="229" t="s">
        <v>129</v>
      </c>
      <c r="D3" s="229"/>
      <c r="E3" s="229"/>
      <c r="F3" s="229"/>
      <c r="G3" s="229"/>
    </row>
    <row r="4" spans="2:9">
      <c r="C4" s="122" t="s">
        <v>2</v>
      </c>
    </row>
    <row r="5" spans="2:9">
      <c r="B5" s="2" t="s">
        <v>41</v>
      </c>
      <c r="C5" s="5"/>
      <c r="D5" s="2"/>
    </row>
    <row r="6" spans="2:9" ht="19.5" customHeight="1">
      <c r="B6" s="106" t="s">
        <v>20</v>
      </c>
      <c r="C6" s="115" t="s">
        <v>132</v>
      </c>
      <c r="D6" s="115" t="s">
        <v>131</v>
      </c>
      <c r="E6" s="115" t="s">
        <v>133</v>
      </c>
      <c r="F6" s="115" t="s">
        <v>134</v>
      </c>
      <c r="G6" s="115" t="s">
        <v>170</v>
      </c>
      <c r="H6" s="115" t="s">
        <v>209</v>
      </c>
      <c r="I6" s="115" t="s">
        <v>214</v>
      </c>
    </row>
    <row r="7" spans="2:9">
      <c r="B7" s="8" t="s">
        <v>42</v>
      </c>
      <c r="C7" s="19">
        <v>36822242.293795824</v>
      </c>
      <c r="D7" s="19">
        <v>38396842.235584423</v>
      </c>
      <c r="E7" s="19">
        <v>38910409.316014409</v>
      </c>
      <c r="F7" s="19">
        <v>40348923.795534432</v>
      </c>
      <c r="G7" s="19">
        <v>38988452.284779981</v>
      </c>
      <c r="H7" s="19">
        <v>39333704.609760009</v>
      </c>
      <c r="I7" s="19">
        <v>39790079.573880009</v>
      </c>
    </row>
    <row r="8" spans="2:9">
      <c r="B8" s="8" t="s">
        <v>43</v>
      </c>
      <c r="C8" s="19">
        <v>6571874.1752599981</v>
      </c>
      <c r="D8" s="19">
        <v>5966623.7486000005</v>
      </c>
      <c r="E8" s="19">
        <v>6707360.9221299989</v>
      </c>
      <c r="F8" s="19">
        <v>8454127.020299999</v>
      </c>
      <c r="G8" s="19">
        <v>7215030.2931499993</v>
      </c>
      <c r="H8" s="19">
        <v>8309416.9872999983</v>
      </c>
      <c r="I8" s="19">
        <v>9601206.5388900023</v>
      </c>
    </row>
    <row r="9" spans="2:9">
      <c r="B9" s="3" t="s">
        <v>44</v>
      </c>
      <c r="C9" s="21">
        <v>915049.99162999995</v>
      </c>
      <c r="D9" s="21">
        <v>667109.28419000003</v>
      </c>
      <c r="E9" s="21">
        <v>875857.35756000003</v>
      </c>
      <c r="F9" s="21">
        <v>2284810.1351600001</v>
      </c>
      <c r="G9" s="21">
        <v>1570531.0135300001</v>
      </c>
      <c r="H9" s="21">
        <v>3045730.3435499994</v>
      </c>
      <c r="I9" s="21">
        <v>2124706.0326200002</v>
      </c>
    </row>
    <row r="10" spans="2:9">
      <c r="B10" s="3" t="s">
        <v>45</v>
      </c>
      <c r="C10" s="22">
        <v>752756.57224000001</v>
      </c>
      <c r="D10" s="22">
        <v>493501.26019</v>
      </c>
      <c r="E10" s="22">
        <v>781896.86473999999</v>
      </c>
      <c r="F10" s="22">
        <v>654479.16131999996</v>
      </c>
      <c r="G10" s="22">
        <v>24913.603320000002</v>
      </c>
      <c r="H10" s="185">
        <v>254893.64968</v>
      </c>
      <c r="I10" s="185">
        <v>1513016.2590999999</v>
      </c>
    </row>
    <row r="11" spans="2:9">
      <c r="B11" s="3" t="s">
        <v>46</v>
      </c>
      <c r="C11" s="22">
        <v>3029490.1699899994</v>
      </c>
      <c r="D11" s="22">
        <v>3014854.2413899996</v>
      </c>
      <c r="E11" s="22">
        <v>3197728.2812999994</v>
      </c>
      <c r="F11" s="22">
        <v>3184779.7642300003</v>
      </c>
      <c r="G11" s="22">
        <v>3208355.8645399995</v>
      </c>
      <c r="H11" s="185">
        <v>2890441.5950399996</v>
      </c>
      <c r="I11" s="185">
        <v>2986093.68169</v>
      </c>
    </row>
    <row r="12" spans="2:9">
      <c r="B12" s="3" t="s">
        <v>47</v>
      </c>
      <c r="C12" s="22">
        <v>214627.74465000004</v>
      </c>
      <c r="D12" s="22">
        <v>213628.91235000006</v>
      </c>
      <c r="E12" s="22">
        <v>211034.17138000004</v>
      </c>
      <c r="F12" s="22">
        <v>203277.62332999997</v>
      </c>
      <c r="G12" s="22">
        <v>268546.78097999998</v>
      </c>
      <c r="H12" s="185">
        <v>203740.62100999997</v>
      </c>
      <c r="I12" s="185">
        <v>206861.60552999997</v>
      </c>
    </row>
    <row r="13" spans="2:9">
      <c r="B13" s="3" t="s">
        <v>48</v>
      </c>
      <c r="C13" s="22">
        <v>281324.78147000005</v>
      </c>
      <c r="D13" s="22">
        <v>402176.69189000002</v>
      </c>
      <c r="E13" s="22">
        <v>385597.674</v>
      </c>
      <c r="F13" s="22">
        <v>420284.09221999999</v>
      </c>
      <c r="G13" s="22">
        <v>419074.01824</v>
      </c>
      <c r="H13" s="185">
        <v>403483.62977</v>
      </c>
      <c r="I13" s="185">
        <v>371169.58636000002</v>
      </c>
    </row>
    <row r="14" spans="2:9">
      <c r="B14" s="3" t="s">
        <v>49</v>
      </c>
      <c r="C14" s="22">
        <v>273398.21161</v>
      </c>
      <c r="D14" s="22">
        <v>317136.56456999999</v>
      </c>
      <c r="E14" s="22">
        <v>605847.99121999997</v>
      </c>
      <c r="F14" s="22">
        <v>1395192.6881000001</v>
      </c>
      <c r="G14" s="22">
        <v>1108837.7737199999</v>
      </c>
      <c r="H14" s="185">
        <v>988649.97264000005</v>
      </c>
      <c r="I14" s="185">
        <v>1553003.1375300002</v>
      </c>
    </row>
    <row r="15" spans="2:9">
      <c r="B15" s="3" t="s">
        <v>50</v>
      </c>
      <c r="C15" s="22">
        <v>899419.95081999991</v>
      </c>
      <c r="D15" s="22">
        <v>679897.8947200001</v>
      </c>
      <c r="E15" s="22">
        <v>429207.79238999996</v>
      </c>
      <c r="F15" s="22">
        <v>175867.93867</v>
      </c>
      <c r="G15" s="22">
        <v>409392.83737000002</v>
      </c>
      <c r="H15" s="185">
        <v>203933.94769</v>
      </c>
      <c r="I15" s="185">
        <v>275403.19428</v>
      </c>
    </row>
    <row r="16" spans="2:9">
      <c r="B16" s="3" t="s">
        <v>51</v>
      </c>
      <c r="C16" s="22">
        <v>47409.413519999995</v>
      </c>
      <c r="D16" s="22">
        <v>26211.957920000001</v>
      </c>
      <c r="E16" s="22">
        <v>29873.213920000002</v>
      </c>
      <c r="F16" s="22">
        <v>16601.695950000001</v>
      </c>
      <c r="G16" s="22">
        <v>49443.657329999995</v>
      </c>
      <c r="H16" s="185">
        <v>83582.63033</v>
      </c>
      <c r="I16" s="185">
        <v>383852.40575000003</v>
      </c>
    </row>
    <row r="17" spans="2:9">
      <c r="B17" s="3" t="s">
        <v>3</v>
      </c>
      <c r="C17" s="22">
        <v>4516.9148499999992</v>
      </c>
      <c r="D17" s="22">
        <v>4650.9554400000006</v>
      </c>
      <c r="E17" s="22">
        <v>4789.0213600000006</v>
      </c>
      <c r="F17" s="22">
        <v>4931.2327300000006</v>
      </c>
      <c r="G17" s="22">
        <v>5379.3925300000001</v>
      </c>
      <c r="H17" s="185">
        <v>5978.3705799999998</v>
      </c>
      <c r="I17" s="185">
        <v>4812.2244500000006</v>
      </c>
    </row>
    <row r="18" spans="2:9">
      <c r="B18" s="3" t="s">
        <v>52</v>
      </c>
      <c r="C18" s="22">
        <v>153880.42448000002</v>
      </c>
      <c r="D18" s="22">
        <v>147455.98594000001</v>
      </c>
      <c r="E18" s="22">
        <v>185528.55426</v>
      </c>
      <c r="F18" s="22">
        <v>113902.68859000001</v>
      </c>
      <c r="G18" s="22">
        <v>150555.35159000001</v>
      </c>
      <c r="H18" s="185">
        <v>228982.22700999997</v>
      </c>
      <c r="I18" s="185">
        <v>182288.41157999999</v>
      </c>
    </row>
    <row r="19" spans="2:9">
      <c r="B19" s="8" t="s">
        <v>53</v>
      </c>
      <c r="C19" s="19">
        <v>30250368.118535828</v>
      </c>
      <c r="D19" s="19">
        <v>32430218.486984424</v>
      </c>
      <c r="E19" s="19">
        <v>32203048.393884409</v>
      </c>
      <c r="F19" s="19">
        <v>31894796.775234431</v>
      </c>
      <c r="G19" s="19">
        <v>31773421.991629984</v>
      </c>
      <c r="H19" s="19">
        <v>31024287.622460008</v>
      </c>
      <c r="I19" s="19">
        <v>30188873.034990005</v>
      </c>
    </row>
    <row r="20" spans="2:9">
      <c r="B20" s="4" t="s">
        <v>54</v>
      </c>
      <c r="C20" s="24">
        <v>3973717.4546099999</v>
      </c>
      <c r="D20" s="24">
        <v>5890640.6893586004</v>
      </c>
      <c r="E20" s="24">
        <v>5675634.3521985998</v>
      </c>
      <c r="F20" s="24">
        <v>4614305.9933886006</v>
      </c>
      <c r="G20" s="24">
        <v>4727389.8043100005</v>
      </c>
      <c r="H20" s="186">
        <v>4794683.932169999</v>
      </c>
      <c r="I20" s="186">
        <v>3819270.1989699998</v>
      </c>
    </row>
    <row r="21" spans="2:9">
      <c r="B21" s="3" t="s">
        <v>55</v>
      </c>
      <c r="C21" s="22">
        <v>5310.0543200000002</v>
      </c>
      <c r="D21" s="22">
        <v>7776.1838600000001</v>
      </c>
      <c r="E21" s="22">
        <v>3301.9347599999996</v>
      </c>
      <c r="F21" s="22">
        <v>3849.4807900000001</v>
      </c>
      <c r="G21" s="22">
        <v>3925.7478799999999</v>
      </c>
      <c r="H21" s="185">
        <v>3953.8598199999997</v>
      </c>
      <c r="I21" s="185">
        <v>6633.8275199999998</v>
      </c>
    </row>
    <row r="22" spans="2:9">
      <c r="B22" s="3" t="s">
        <v>46</v>
      </c>
      <c r="C22" s="22">
        <v>104460.22627</v>
      </c>
      <c r="D22" s="22">
        <v>112593.64829000001</v>
      </c>
      <c r="E22" s="22">
        <v>111216.16522000001</v>
      </c>
      <c r="F22" s="22">
        <v>103074.87926999998</v>
      </c>
      <c r="G22" s="22">
        <v>70813.944559999989</v>
      </c>
      <c r="H22" s="185">
        <v>140273.18574000002</v>
      </c>
      <c r="I22" s="185">
        <v>125839.23259999999</v>
      </c>
    </row>
    <row r="23" spans="2:9">
      <c r="B23" s="3" t="s">
        <v>48</v>
      </c>
      <c r="C23" s="22">
        <v>903754.03009999997</v>
      </c>
      <c r="D23" s="22">
        <v>770977.86101999995</v>
      </c>
      <c r="E23" s="22">
        <v>813729.45105999999</v>
      </c>
      <c r="F23" s="22">
        <v>823348.80505999993</v>
      </c>
      <c r="G23" s="22">
        <v>835343.67735000013</v>
      </c>
      <c r="H23" s="185">
        <v>828537.08328000002</v>
      </c>
      <c r="I23" s="185">
        <v>833641.66735999996</v>
      </c>
    </row>
    <row r="24" spans="2:9">
      <c r="B24" s="3" t="s">
        <v>49</v>
      </c>
      <c r="C24" s="22">
        <v>561324.55075000005</v>
      </c>
      <c r="D24" s="22">
        <v>3439339.5743999998</v>
      </c>
      <c r="E24" s="22">
        <v>3262646.5127500002</v>
      </c>
      <c r="F24" s="22">
        <v>2367607.6606399999</v>
      </c>
      <c r="G24" s="22">
        <v>2386830.6732699997</v>
      </c>
      <c r="H24" s="185">
        <v>2402061.5869900002</v>
      </c>
      <c r="I24" s="185">
        <v>1140869.45107</v>
      </c>
    </row>
    <row r="25" spans="2:9">
      <c r="B25" s="3" t="s">
        <v>56</v>
      </c>
      <c r="C25" s="22">
        <v>803648.26135000004</v>
      </c>
      <c r="D25" s="22">
        <v>-4.5139999565435573E-4</v>
      </c>
      <c r="E25" s="22">
        <v>-4.5140001020627096E-4</v>
      </c>
      <c r="F25" s="22">
        <v>-4.5139998837839812E-4</v>
      </c>
      <c r="G25" s="22">
        <v>0</v>
      </c>
      <c r="H25" s="185">
        <v>0</v>
      </c>
      <c r="I25" s="185">
        <v>482269.46862999984</v>
      </c>
    </row>
    <row r="26" spans="2:9">
      <c r="B26" s="3" t="s">
        <v>57</v>
      </c>
      <c r="C26" s="22">
        <v>1296827.6548299999</v>
      </c>
      <c r="D26" s="22">
        <v>1266939.6041699999</v>
      </c>
      <c r="E26" s="22">
        <v>1171918.8637300001</v>
      </c>
      <c r="F26" s="22">
        <v>1006899.4318700001</v>
      </c>
      <c r="G26" s="22">
        <v>883938.99727000005</v>
      </c>
      <c r="H26" s="185">
        <v>841774.25188999996</v>
      </c>
      <c r="I26" s="185">
        <v>863919.64911000011</v>
      </c>
    </row>
    <row r="27" spans="2:9">
      <c r="B27" s="3" t="s">
        <v>50</v>
      </c>
      <c r="C27" s="22">
        <v>72367.365189999997</v>
      </c>
      <c r="D27" s="22">
        <v>72890.276069999993</v>
      </c>
      <c r="E27" s="22">
        <v>68016.522599999997</v>
      </c>
      <c r="F27" s="22">
        <v>69656.185120000009</v>
      </c>
      <c r="G27" s="22">
        <v>61934.946049999999</v>
      </c>
      <c r="H27" s="185">
        <v>59800.866790000015</v>
      </c>
      <c r="I27" s="185">
        <v>64271.428979999997</v>
      </c>
    </row>
    <row r="28" spans="2:9">
      <c r="B28" s="3" t="s">
        <v>51</v>
      </c>
      <c r="C28" s="22">
        <v>32008.917260000002</v>
      </c>
      <c r="D28" s="22">
        <v>24880.28674</v>
      </c>
      <c r="E28" s="22">
        <v>42087.895429999997</v>
      </c>
      <c r="F28" s="22">
        <v>29908.908059999998</v>
      </c>
      <c r="G28" s="22">
        <v>272626.61971</v>
      </c>
      <c r="H28" s="185">
        <v>337929.50955000002</v>
      </c>
      <c r="I28" s="185">
        <v>122839.4323</v>
      </c>
    </row>
    <row r="29" spans="2:9">
      <c r="B29" s="3" t="s">
        <v>3</v>
      </c>
      <c r="C29" s="22">
        <v>155160.42341999998</v>
      </c>
      <c r="D29" s="22">
        <v>153959.18069000001</v>
      </c>
      <c r="E29" s="22">
        <v>152721.87625</v>
      </c>
      <c r="F29" s="22">
        <v>151447.42621000001</v>
      </c>
      <c r="G29" s="22">
        <v>150134.71541999999</v>
      </c>
      <c r="H29" s="185">
        <v>148782.59658000001</v>
      </c>
      <c r="I29" s="185">
        <v>147389.88599000001</v>
      </c>
    </row>
    <row r="30" spans="2:9">
      <c r="B30" s="3" t="s">
        <v>52</v>
      </c>
      <c r="C30" s="22">
        <v>38855.971120000002</v>
      </c>
      <c r="D30" s="22">
        <v>41284.074570000004</v>
      </c>
      <c r="E30" s="22">
        <v>49995.130850000001</v>
      </c>
      <c r="F30" s="22">
        <v>58513.216820000001</v>
      </c>
      <c r="G30" s="22">
        <v>61840.482799999998</v>
      </c>
      <c r="H30" s="185">
        <v>31570.991529999999</v>
      </c>
      <c r="I30" s="185">
        <v>31596.155409999999</v>
      </c>
    </row>
    <row r="31" spans="2:9">
      <c r="B31" s="8" t="s">
        <v>58</v>
      </c>
      <c r="C31" s="19">
        <v>26276650.663925827</v>
      </c>
      <c r="D31" s="19">
        <v>26539577.797625825</v>
      </c>
      <c r="E31" s="19">
        <v>26527414.041685808</v>
      </c>
      <c r="F31" s="19">
        <v>27280490.78184583</v>
      </c>
      <c r="G31" s="19">
        <v>27046032.187319983</v>
      </c>
      <c r="H31" s="19">
        <v>26229603.690290008</v>
      </c>
      <c r="I31" s="19">
        <v>26369602.836020004</v>
      </c>
    </row>
    <row r="32" spans="2:9">
      <c r="B32" s="3" t="s">
        <v>59</v>
      </c>
      <c r="C32" s="22">
        <v>15871284.398459997</v>
      </c>
      <c r="D32" s="22">
        <v>16421553.601379998</v>
      </c>
      <c r="E32" s="22">
        <v>16684072.035419993</v>
      </c>
      <c r="F32" s="22">
        <v>17612164.363470007</v>
      </c>
      <c r="G32" s="22">
        <v>17874185.648249991</v>
      </c>
      <c r="H32" s="185">
        <v>17330830.696199998</v>
      </c>
      <c r="I32" s="185">
        <v>17357329.800099999</v>
      </c>
    </row>
    <row r="33" spans="2:9">
      <c r="B33" s="3" t="s">
        <v>60</v>
      </c>
      <c r="C33" s="22">
        <v>10405366.265535828</v>
      </c>
      <c r="D33" s="22">
        <v>10118024.196315825</v>
      </c>
      <c r="E33" s="22">
        <v>9843342.006345816</v>
      </c>
      <c r="F33" s="22">
        <v>9668326.4184558243</v>
      </c>
      <c r="G33" s="22">
        <v>9171846.5381599925</v>
      </c>
      <c r="H33" s="185">
        <v>8898772.9931800105</v>
      </c>
      <c r="I33" s="185">
        <v>9012273.034920007</v>
      </c>
    </row>
    <row r="34" spans="2:9">
      <c r="B34" s="8" t="s">
        <v>61</v>
      </c>
      <c r="C34" s="19">
        <v>36822242.604887374</v>
      </c>
      <c r="D34" s="19">
        <v>38396842.239465974</v>
      </c>
      <c r="E34" s="19">
        <v>38910409.319899932</v>
      </c>
      <c r="F34" s="19">
        <v>40348923.796751186</v>
      </c>
      <c r="G34" s="19">
        <v>38988452.284780003</v>
      </c>
      <c r="H34" s="19">
        <v>39333704.609760001</v>
      </c>
      <c r="I34" s="19">
        <v>39790079.573919997</v>
      </c>
    </row>
    <row r="35" spans="2:9">
      <c r="B35" s="8" t="s">
        <v>62</v>
      </c>
      <c r="C35" s="19">
        <v>6515581.5599500006</v>
      </c>
      <c r="D35" s="19">
        <v>5653873.8631300014</v>
      </c>
      <c r="E35" s="19">
        <v>7271813.5523799993</v>
      </c>
      <c r="F35" s="19">
        <v>8117478.6664999984</v>
      </c>
      <c r="G35" s="19">
        <v>5936957.2688800003</v>
      </c>
      <c r="H35" s="19">
        <v>6225481.4541500015</v>
      </c>
      <c r="I35" s="19">
        <v>6670340.172319999</v>
      </c>
    </row>
    <row r="36" spans="2:9">
      <c r="B36" s="3" t="s">
        <v>63</v>
      </c>
      <c r="C36" s="22">
        <v>650480.40673000005</v>
      </c>
      <c r="D36" s="22">
        <v>568315.48010000004</v>
      </c>
      <c r="E36" s="22">
        <v>1464847.6005799999</v>
      </c>
      <c r="F36" s="22">
        <v>1384179.5294000001</v>
      </c>
      <c r="G36" s="22">
        <v>1149764.0587800001</v>
      </c>
      <c r="H36" s="185">
        <v>1740588.3015699997</v>
      </c>
      <c r="I36" s="185">
        <v>1835290.02617</v>
      </c>
    </row>
    <row r="37" spans="2:9">
      <c r="B37" s="3" t="s">
        <v>51</v>
      </c>
      <c r="C37" s="22">
        <v>3855.61562</v>
      </c>
      <c r="D37" s="22">
        <v>5496.11553</v>
      </c>
      <c r="E37" s="22">
        <v>2184.8651600000003</v>
      </c>
      <c r="F37" s="22">
        <v>857.64762999999994</v>
      </c>
      <c r="G37" s="22">
        <v>4146.4581699999999</v>
      </c>
      <c r="H37" s="185">
        <v>13542.83282</v>
      </c>
      <c r="I37" s="185">
        <v>11100.38401</v>
      </c>
    </row>
    <row r="38" spans="2:9">
      <c r="B38" s="3" t="s">
        <v>3</v>
      </c>
      <c r="C38" s="22">
        <v>684698.83759999997</v>
      </c>
      <c r="D38" s="22">
        <v>747737.61627000023</v>
      </c>
      <c r="E38" s="22">
        <v>840241.66773999983</v>
      </c>
      <c r="F38" s="22">
        <v>873068.35490999999</v>
      </c>
      <c r="G38" s="22">
        <v>885521.00788000005</v>
      </c>
      <c r="H38" s="185">
        <v>867211.70657000004</v>
      </c>
      <c r="I38" s="185">
        <v>953404.60568999976</v>
      </c>
    </row>
    <row r="39" spans="2:9">
      <c r="B39" s="3" t="s">
        <v>64</v>
      </c>
      <c r="C39" s="22">
        <v>3781912.39634</v>
      </c>
      <c r="D39" s="22">
        <v>2891235.6540300003</v>
      </c>
      <c r="E39" s="22">
        <v>2923128.4148300001</v>
      </c>
      <c r="F39" s="22">
        <v>3923034.8753299997</v>
      </c>
      <c r="G39" s="22">
        <v>2625120.2955399998</v>
      </c>
      <c r="H39" s="185">
        <v>2065248.1836000001</v>
      </c>
      <c r="I39" s="185">
        <v>2176054.4038399998</v>
      </c>
    </row>
    <row r="40" spans="2:9">
      <c r="B40" s="3" t="s">
        <v>65</v>
      </c>
      <c r="C40" s="22">
        <v>245272.34122999996</v>
      </c>
      <c r="D40" s="22">
        <v>236031.73228</v>
      </c>
      <c r="E40" s="22">
        <v>240656.28090999997</v>
      </c>
      <c r="F40" s="22">
        <v>218421.30963</v>
      </c>
      <c r="G40" s="22">
        <v>252366.93747999996</v>
      </c>
      <c r="H40" s="185">
        <v>281824.95036000002</v>
      </c>
      <c r="I40" s="185">
        <v>286987.98088000005</v>
      </c>
    </row>
    <row r="41" spans="2:9">
      <c r="B41" s="3" t="s">
        <v>66</v>
      </c>
      <c r="C41" s="22">
        <v>434663.93031999998</v>
      </c>
      <c r="D41" s="22">
        <v>418861.05644000001</v>
      </c>
      <c r="E41" s="22">
        <v>429172.14116</v>
      </c>
      <c r="F41" s="22">
        <v>463605.89824000001</v>
      </c>
      <c r="G41" s="22">
        <v>584908.50355999998</v>
      </c>
      <c r="H41" s="185">
        <v>832762.2805900001</v>
      </c>
      <c r="I41" s="185">
        <v>811342.19012000016</v>
      </c>
    </row>
    <row r="42" spans="2:9">
      <c r="B42" s="3" t="s">
        <v>67</v>
      </c>
      <c r="C42" s="22">
        <v>232822.34467000002</v>
      </c>
      <c r="D42" s="22">
        <v>316204.03709</v>
      </c>
      <c r="E42" s="22">
        <v>308759.64315000002</v>
      </c>
      <c r="F42" s="22">
        <v>296304.85329</v>
      </c>
      <c r="G42" s="22">
        <v>73673.968080000006</v>
      </c>
      <c r="H42" s="185">
        <v>78430.41449000001</v>
      </c>
      <c r="I42" s="185">
        <v>251777.39628000002</v>
      </c>
    </row>
    <row r="43" spans="2:9">
      <c r="B43" s="3" t="s">
        <v>68</v>
      </c>
      <c r="C43" s="22">
        <v>55091.320480000002</v>
      </c>
      <c r="D43" s="22">
        <v>55063.565239999996</v>
      </c>
      <c r="E43" s="22">
        <v>674815.59167999984</v>
      </c>
      <c r="F43" s="22">
        <v>577837.30717999989</v>
      </c>
      <c r="G43" s="22">
        <v>2.0000000000000002E-5</v>
      </c>
      <c r="H43" s="185">
        <v>2.0000000000000002E-5</v>
      </c>
      <c r="I43" s="185">
        <v>46745.22552</v>
      </c>
    </row>
    <row r="44" spans="2:9">
      <c r="B44" s="3" t="s">
        <v>69</v>
      </c>
      <c r="C44" s="22">
        <v>66074.196500000005</v>
      </c>
      <c r="D44" s="22">
        <v>86704.479439999996</v>
      </c>
      <c r="E44" s="22">
        <v>87348.336229999986</v>
      </c>
      <c r="F44" s="22">
        <v>88613.846220000007</v>
      </c>
      <c r="G44" s="22">
        <v>89285.040949999995</v>
      </c>
      <c r="H44" s="185">
        <v>62767.795469999997</v>
      </c>
      <c r="I44" s="185">
        <v>65086.338310000006</v>
      </c>
    </row>
    <row r="45" spans="2:9">
      <c r="B45" s="3" t="s">
        <v>70</v>
      </c>
      <c r="C45" s="22">
        <v>351886.21684999991</v>
      </c>
      <c r="D45" s="22">
        <v>319991.66116999998</v>
      </c>
      <c r="E45" s="22">
        <v>290829.76040999999</v>
      </c>
      <c r="F45" s="22">
        <v>281930.29858999996</v>
      </c>
      <c r="G45" s="22">
        <v>219622.54333999997</v>
      </c>
      <c r="H45" s="185">
        <v>229314.22495999996</v>
      </c>
      <c r="I45" s="185">
        <v>218447.36843999999</v>
      </c>
    </row>
    <row r="46" spans="2:9">
      <c r="B46" s="3" t="s">
        <v>71</v>
      </c>
      <c r="C46" s="22">
        <v>8823.9536100000078</v>
      </c>
      <c r="D46" s="22">
        <v>8232.4655400000083</v>
      </c>
      <c r="E46" s="22">
        <v>9829.2505299999921</v>
      </c>
      <c r="F46" s="22">
        <v>9624.7460800000154</v>
      </c>
      <c r="G46" s="22">
        <v>52548.455079999992</v>
      </c>
      <c r="H46" s="185">
        <v>53790.763700000003</v>
      </c>
      <c r="I46" s="185">
        <v>14104.253059999999</v>
      </c>
    </row>
    <row r="47" spans="2:9">
      <c r="B47" s="8" t="s">
        <v>72</v>
      </c>
      <c r="C47" s="19">
        <v>10387546.210667372</v>
      </c>
      <c r="D47" s="19">
        <v>10803057.376407372</v>
      </c>
      <c r="E47" s="19">
        <v>9875937.8669807184</v>
      </c>
      <c r="F47" s="19">
        <v>9799626.9166111816</v>
      </c>
      <c r="G47" s="19">
        <v>10817745.23494</v>
      </c>
      <c r="H47" s="19">
        <v>10606975.515609998</v>
      </c>
      <c r="I47" s="19">
        <v>9870512.6026499998</v>
      </c>
    </row>
    <row r="48" spans="2:9">
      <c r="B48" s="3" t="s">
        <v>73</v>
      </c>
      <c r="C48" s="22">
        <v>1911949.0730999999</v>
      </c>
      <c r="D48" s="22">
        <v>1799806.2086399999</v>
      </c>
      <c r="E48" s="22">
        <v>768943.47248</v>
      </c>
      <c r="F48" s="22">
        <v>644908.37785000005</v>
      </c>
      <c r="G48" s="22">
        <v>1311574.2835300004</v>
      </c>
      <c r="H48" s="185">
        <v>1347861.2914300002</v>
      </c>
      <c r="I48" s="185">
        <v>758571.21415000001</v>
      </c>
    </row>
    <row r="49" spans="2:9">
      <c r="B49" s="3" t="s">
        <v>51</v>
      </c>
      <c r="C49" s="22">
        <v>8544</v>
      </c>
      <c r="D49" s="22">
        <v>9724.0000099999997</v>
      </c>
      <c r="E49" s="22">
        <v>0</v>
      </c>
      <c r="F49" s="22">
        <v>3546.6666800000003</v>
      </c>
      <c r="G49" s="22">
        <v>0</v>
      </c>
      <c r="H49" s="185">
        <v>0</v>
      </c>
      <c r="I49" s="185">
        <v>0</v>
      </c>
    </row>
    <row r="50" spans="2:9">
      <c r="B50" s="3" t="s">
        <v>3</v>
      </c>
      <c r="C50" s="22">
        <v>6124113.2005599998</v>
      </c>
      <c r="D50" s="22">
        <v>6452774.7933700001</v>
      </c>
      <c r="E50" s="22">
        <v>6659967.2132299999</v>
      </c>
      <c r="F50" s="22">
        <v>6907801.7257399997</v>
      </c>
      <c r="G50" s="22">
        <v>7283025.0068800002</v>
      </c>
      <c r="H50" s="185">
        <v>6964476.0371499993</v>
      </c>
      <c r="I50" s="185">
        <v>6915982.6930599995</v>
      </c>
    </row>
    <row r="51" spans="2:9">
      <c r="B51" s="16" t="s">
        <v>74</v>
      </c>
      <c r="C51" s="22">
        <v>358431.16899000003</v>
      </c>
      <c r="D51" s="22">
        <v>225583.52856999999</v>
      </c>
      <c r="E51" s="22">
        <v>226865.25312999997</v>
      </c>
      <c r="F51" s="22">
        <v>237722.67041000002</v>
      </c>
      <c r="G51" s="22">
        <v>239065.05986000001</v>
      </c>
      <c r="H51" s="185">
        <v>245723.36157000001</v>
      </c>
      <c r="I51" s="185">
        <v>254123.23259999999</v>
      </c>
    </row>
    <row r="52" spans="2:9">
      <c r="B52" s="3" t="s">
        <v>66</v>
      </c>
      <c r="C52" s="22">
        <v>2831.0548199999998</v>
      </c>
      <c r="D52" s="22">
        <v>2890.11249</v>
      </c>
      <c r="E52" s="22">
        <v>2949.1702</v>
      </c>
      <c r="F52" s="22">
        <v>2996.6479199999999</v>
      </c>
      <c r="G52" s="22">
        <v>3035.6336999999999</v>
      </c>
      <c r="H52" s="185">
        <v>3063.81151</v>
      </c>
      <c r="I52" s="185">
        <v>3083.49737</v>
      </c>
    </row>
    <row r="53" spans="2:9">
      <c r="B53" s="3" t="s">
        <v>67</v>
      </c>
      <c r="C53" s="22">
        <v>210529.55697000001</v>
      </c>
      <c r="D53" s="22">
        <v>211189.16897</v>
      </c>
      <c r="E53" s="22">
        <v>212428.8132</v>
      </c>
      <c r="F53" s="22">
        <v>212310.37869000001</v>
      </c>
      <c r="G53" s="22">
        <v>212769.92144999999</v>
      </c>
      <c r="H53" s="185">
        <v>212481.11982999998</v>
      </c>
      <c r="I53" s="185">
        <v>212833.80968999999</v>
      </c>
    </row>
    <row r="54" spans="2:9">
      <c r="B54" s="3" t="s">
        <v>56</v>
      </c>
      <c r="C54" s="22">
        <v>-6.6862599924206734E-6</v>
      </c>
      <c r="D54" s="22">
        <v>66013.088313313739</v>
      </c>
      <c r="E54" s="22">
        <v>17848.108456657079</v>
      </c>
      <c r="F54" s="22">
        <v>47734.309877023392</v>
      </c>
      <c r="G54" s="22">
        <v>176868.65606999997</v>
      </c>
      <c r="H54" s="185">
        <v>266382.97940000013</v>
      </c>
      <c r="I54" s="185">
        <v>0</v>
      </c>
    </row>
    <row r="55" spans="2:9">
      <c r="B55" s="3" t="s">
        <v>75</v>
      </c>
      <c r="C55" s="22">
        <v>826038.78793405986</v>
      </c>
      <c r="D55" s="22">
        <v>1103102.71409406</v>
      </c>
      <c r="E55" s="22">
        <v>1066066.2879540601</v>
      </c>
      <c r="F55" s="22">
        <v>840637.43275415862</v>
      </c>
      <c r="G55" s="22">
        <v>747547.46382000006</v>
      </c>
      <c r="H55" s="185">
        <v>739457.58269999991</v>
      </c>
      <c r="I55" s="185">
        <v>885633.6987699999</v>
      </c>
    </row>
    <row r="56" spans="2:9">
      <c r="B56" s="3" t="s">
        <v>76</v>
      </c>
      <c r="C56" s="22">
        <v>2821.52963</v>
      </c>
      <c r="D56" s="22">
        <v>2850</v>
      </c>
      <c r="E56" s="22">
        <v>2850</v>
      </c>
      <c r="F56" s="22">
        <v>5782.0000099999997</v>
      </c>
      <c r="G56" s="22">
        <v>5782</v>
      </c>
      <c r="H56" s="185">
        <v>5782</v>
      </c>
      <c r="I56" s="185">
        <v>5782</v>
      </c>
    </row>
    <row r="57" spans="2:9">
      <c r="B57" s="3" t="s">
        <v>77</v>
      </c>
      <c r="C57" s="22"/>
      <c r="D57" s="22"/>
      <c r="E57" s="22"/>
    </row>
    <row r="58" spans="2:9">
      <c r="B58" s="3" t="s">
        <v>70</v>
      </c>
      <c r="C58" s="22">
        <v>884462.64858000004</v>
      </c>
      <c r="D58" s="22">
        <v>865145.08466000005</v>
      </c>
      <c r="E58" s="22">
        <v>845940.17932999996</v>
      </c>
      <c r="F58" s="22">
        <v>827181.50688999996</v>
      </c>
      <c r="G58" s="22">
        <v>808276.43220000004</v>
      </c>
      <c r="H58" s="185">
        <v>789523.45794999995</v>
      </c>
      <c r="I58" s="185">
        <v>772135.9584</v>
      </c>
    </row>
    <row r="59" spans="2:9">
      <c r="B59" s="3" t="s">
        <v>78</v>
      </c>
      <c r="C59" s="22">
        <v>57825.190089999989</v>
      </c>
      <c r="D59" s="22">
        <v>63978.67729</v>
      </c>
      <c r="E59" s="22">
        <v>72079.369000000006</v>
      </c>
      <c r="F59" s="22">
        <v>69005.199789999999</v>
      </c>
      <c r="G59" s="22">
        <v>29800.777430000002</v>
      </c>
      <c r="H59" s="185">
        <v>32223.874070000005</v>
      </c>
      <c r="I59" s="185">
        <v>62366.498610000002</v>
      </c>
    </row>
    <row r="60" spans="2:9">
      <c r="B60" s="8" t="s">
        <v>79</v>
      </c>
      <c r="C60" s="19">
        <v>19919114.83427</v>
      </c>
      <c r="D60" s="19">
        <v>21939910.999928601</v>
      </c>
      <c r="E60" s="19">
        <v>21762657.900539208</v>
      </c>
      <c r="F60" s="19">
        <v>22431818.213640004</v>
      </c>
      <c r="G60" s="19">
        <v>22233749.780960001</v>
      </c>
      <c r="H60" s="19">
        <v>22501247.640000001</v>
      </c>
      <c r="I60" s="19">
        <v>23249226.798950002</v>
      </c>
    </row>
    <row r="61" spans="2:9">
      <c r="B61" s="3" t="s">
        <v>80</v>
      </c>
      <c r="C61" s="22">
        <v>9866298.1087400001</v>
      </c>
      <c r="D61" s="22">
        <v>9866298.1087400001</v>
      </c>
      <c r="E61" s="22">
        <v>9866298.1087400001</v>
      </c>
      <c r="F61" s="22">
        <v>9866298.1087400001</v>
      </c>
      <c r="G61" s="22">
        <v>13476171.764870001</v>
      </c>
      <c r="H61" s="185">
        <v>13476171.764870001</v>
      </c>
      <c r="I61" s="185">
        <v>13477890.507549999</v>
      </c>
    </row>
    <row r="62" spans="2:9">
      <c r="B62" s="3" t="s">
        <v>123</v>
      </c>
      <c r="C62" s="22">
        <v>414977.39627999999</v>
      </c>
      <c r="D62" s="22">
        <v>413673.96004999988</v>
      </c>
      <c r="E62" s="22">
        <v>411912.52799999993</v>
      </c>
      <c r="F62" s="22">
        <v>410650.23867000011</v>
      </c>
      <c r="G62" s="22">
        <v>38354.331179999979</v>
      </c>
      <c r="H62" s="185">
        <v>38363.751919999951</v>
      </c>
      <c r="I62" s="185">
        <v>394586.00000000023</v>
      </c>
    </row>
    <row r="63" spans="2:9">
      <c r="B63" s="3" t="s">
        <v>124</v>
      </c>
      <c r="C63" s="22">
        <v>9524971.2908999994</v>
      </c>
      <c r="D63" s="22">
        <v>9524971.2908999994</v>
      </c>
      <c r="E63" s="22">
        <v>9533320.7252900004</v>
      </c>
      <c r="F63" s="22">
        <v>12158074.020280004</v>
      </c>
      <c r="G63" s="22">
        <v>8546481.6214700025</v>
      </c>
      <c r="H63" s="185">
        <v>8546481.6214700025</v>
      </c>
      <c r="I63" s="185">
        <v>8546481.7019200046</v>
      </c>
    </row>
    <row r="64" spans="2:9">
      <c r="B64" s="3" t="s">
        <v>83</v>
      </c>
      <c r="C64" s="22">
        <v>0</v>
      </c>
      <c r="D64" s="22">
        <v>0</v>
      </c>
      <c r="E64" s="22">
        <v>0</v>
      </c>
      <c r="F64" s="22">
        <v>0</v>
      </c>
      <c r="G64" s="22">
        <v>0</v>
      </c>
      <c r="H64" s="185">
        <v>0</v>
      </c>
      <c r="I64" s="185">
        <v>0</v>
      </c>
    </row>
    <row r="65" spans="2:9">
      <c r="B65" s="3" t="s">
        <v>84</v>
      </c>
      <c r="C65" s="22">
        <v>-7166.2999500000005</v>
      </c>
      <c r="D65" s="22">
        <v>-7166.2999500000005</v>
      </c>
      <c r="E65" s="22">
        <v>-4997.5687300000009</v>
      </c>
      <c r="F65" s="22">
        <v>-3204.1540499999996</v>
      </c>
      <c r="G65" s="22">
        <v>0</v>
      </c>
      <c r="H65" s="185">
        <v>0</v>
      </c>
      <c r="I65" s="185">
        <v>0</v>
      </c>
    </row>
    <row r="66" spans="2:9">
      <c r="B66" s="3" t="s">
        <v>85</v>
      </c>
      <c r="C66" s="22">
        <v>120034.33829999971</v>
      </c>
      <c r="D66" s="22">
        <v>2142133.9401885998</v>
      </c>
      <c r="E66" s="22">
        <v>1956124.1072392038</v>
      </c>
      <c r="F66" s="22">
        <v>0</v>
      </c>
      <c r="G66" s="22">
        <v>172742.06343999898</v>
      </c>
      <c r="H66" s="185">
        <v>440230.50173999905</v>
      </c>
      <c r="I66" s="185">
        <v>830268.58947999869</v>
      </c>
    </row>
    <row r="68" spans="2:9">
      <c r="B68" s="120" t="s">
        <v>86</v>
      </c>
    </row>
    <row r="71" spans="2:9">
      <c r="B71" s="106" t="s">
        <v>150</v>
      </c>
      <c r="C71" s="115" t="str">
        <f>C6</f>
        <v>1Q19</v>
      </c>
      <c r="D71" s="115" t="str">
        <f t="shared" ref="D71:G71" si="0">D6</f>
        <v>2Q19</v>
      </c>
      <c r="E71" s="115" t="str">
        <f t="shared" si="0"/>
        <v>3Q19</v>
      </c>
      <c r="F71" s="129" t="str">
        <f t="shared" si="0"/>
        <v>4Q19</v>
      </c>
      <c r="G71" s="129" t="str">
        <f t="shared" si="0"/>
        <v>1Q20</v>
      </c>
      <c r="H71" s="129" t="str">
        <f t="shared" ref="H71:I71" si="1">H6</f>
        <v>2Q20</v>
      </c>
      <c r="I71" s="129" t="str">
        <f t="shared" si="1"/>
        <v>3Q20</v>
      </c>
    </row>
    <row r="72" spans="2:9">
      <c r="B72" s="8" t="s">
        <v>151</v>
      </c>
      <c r="C72" s="20">
        <f t="shared" ref="C72:H72" si="2">SUM(C36:C38,C48:C50)-SUM(C16:C17,C28:C29)+C79</f>
        <v>9144545.4645599984</v>
      </c>
      <c r="D72" s="20">
        <f t="shared" si="2"/>
        <v>9374151.8331300002</v>
      </c>
      <c r="E72" s="20">
        <f t="shared" si="2"/>
        <v>9506712.8122299984</v>
      </c>
      <c r="F72" s="36">
        <f t="shared" si="2"/>
        <v>9611473.03926</v>
      </c>
      <c r="G72" s="36">
        <f t="shared" si="2"/>
        <v>10156446.43025</v>
      </c>
      <c r="H72" s="184">
        <f t="shared" si="2"/>
        <v>10357407.0625</v>
      </c>
      <c r="I72" s="184">
        <f t="shared" ref="I72" si="3">SUM(I36:I38,I48:I50)-SUM(I16:I17,I28:I29)+I79</f>
        <v>9815454.9745899998</v>
      </c>
    </row>
    <row r="73" spans="2:9">
      <c r="B73" s="153" t="s">
        <v>154</v>
      </c>
      <c r="C73" s="151">
        <f>C36</f>
        <v>650480.40673000005</v>
      </c>
      <c r="D73" s="151">
        <f t="shared" ref="D73:G75" si="4">D36</f>
        <v>568315.48010000004</v>
      </c>
      <c r="E73" s="151">
        <f t="shared" si="4"/>
        <v>1464847.6005799999</v>
      </c>
      <c r="F73" s="152">
        <f t="shared" si="4"/>
        <v>1384179.5294000001</v>
      </c>
      <c r="G73" s="152">
        <f t="shared" si="4"/>
        <v>1149764.0587800001</v>
      </c>
      <c r="H73" s="187">
        <f t="shared" ref="H73:I73" si="5">H36</f>
        <v>1740588.3015699997</v>
      </c>
      <c r="I73" s="187">
        <f t="shared" si="5"/>
        <v>1835290.02617</v>
      </c>
    </row>
    <row r="74" spans="2:9">
      <c r="B74" s="153" t="s">
        <v>155</v>
      </c>
      <c r="C74" s="151">
        <f>C37</f>
        <v>3855.61562</v>
      </c>
      <c r="D74" s="151">
        <f t="shared" si="4"/>
        <v>5496.11553</v>
      </c>
      <c r="E74" s="151">
        <f t="shared" si="4"/>
        <v>2184.8651600000003</v>
      </c>
      <c r="F74" s="152">
        <f t="shared" si="4"/>
        <v>857.64762999999994</v>
      </c>
      <c r="G74" s="152">
        <f t="shared" si="4"/>
        <v>4146.4581699999999</v>
      </c>
      <c r="H74" s="187">
        <f t="shared" ref="H74:I74" si="6">H37</f>
        <v>13542.83282</v>
      </c>
      <c r="I74" s="187">
        <f t="shared" si="6"/>
        <v>11100.38401</v>
      </c>
    </row>
    <row r="75" spans="2:9">
      <c r="B75" s="153" t="s">
        <v>156</v>
      </c>
      <c r="C75" s="151">
        <f>C38</f>
        <v>684698.83759999997</v>
      </c>
      <c r="D75" s="151">
        <f t="shared" si="4"/>
        <v>747737.61627000023</v>
      </c>
      <c r="E75" s="151">
        <f t="shared" si="4"/>
        <v>840241.66773999983</v>
      </c>
      <c r="F75" s="152">
        <f t="shared" si="4"/>
        <v>873068.35490999999</v>
      </c>
      <c r="G75" s="152">
        <f t="shared" si="4"/>
        <v>885521.00788000005</v>
      </c>
      <c r="H75" s="187">
        <f t="shared" ref="H75:I75" si="7">H38</f>
        <v>867211.70657000004</v>
      </c>
      <c r="I75" s="187">
        <f t="shared" si="7"/>
        <v>953404.60568999976</v>
      </c>
    </row>
    <row r="76" spans="2:9">
      <c r="B76" s="153" t="s">
        <v>157</v>
      </c>
      <c r="C76" s="151">
        <f>C48</f>
        <v>1911949.0730999999</v>
      </c>
      <c r="D76" s="151">
        <f t="shared" ref="D76:G78" si="8">D48</f>
        <v>1799806.2086399999</v>
      </c>
      <c r="E76" s="151">
        <f t="shared" si="8"/>
        <v>768943.47248</v>
      </c>
      <c r="F76" s="152">
        <f t="shared" si="8"/>
        <v>644908.37785000005</v>
      </c>
      <c r="G76" s="152">
        <f t="shared" si="8"/>
        <v>1311574.2835300004</v>
      </c>
      <c r="H76" s="187">
        <f t="shared" ref="H76:I76" si="9">H48</f>
        <v>1347861.2914300002</v>
      </c>
      <c r="I76" s="187">
        <f t="shared" si="9"/>
        <v>758571.21415000001</v>
      </c>
    </row>
    <row r="77" spans="2:9">
      <c r="B77" s="153" t="s">
        <v>158</v>
      </c>
      <c r="C77" s="151">
        <f t="shared" ref="C77:F78" si="10">C49</f>
        <v>8544</v>
      </c>
      <c r="D77" s="151">
        <f t="shared" si="10"/>
        <v>9724.0000099999997</v>
      </c>
      <c r="E77" s="151">
        <f t="shared" si="10"/>
        <v>0</v>
      </c>
      <c r="F77" s="152">
        <f t="shared" si="10"/>
        <v>3546.6666800000003</v>
      </c>
      <c r="G77" s="152">
        <f t="shared" si="8"/>
        <v>0</v>
      </c>
      <c r="H77" s="187">
        <f t="shared" ref="H77:I77" si="11">H49</f>
        <v>0</v>
      </c>
      <c r="I77" s="187">
        <f t="shared" si="11"/>
        <v>0</v>
      </c>
    </row>
    <row r="78" spans="2:9">
      <c r="B78" s="153" t="s">
        <v>159</v>
      </c>
      <c r="C78" s="151">
        <f t="shared" si="10"/>
        <v>6124113.2005599998</v>
      </c>
      <c r="D78" s="151">
        <f t="shared" si="10"/>
        <v>6452774.7933700001</v>
      </c>
      <c r="E78" s="151">
        <f t="shared" si="10"/>
        <v>6659967.2132299999</v>
      </c>
      <c r="F78" s="152">
        <f t="shared" si="10"/>
        <v>6907801.7257399997</v>
      </c>
      <c r="G78" s="152">
        <f t="shared" si="8"/>
        <v>7283025.0068800002</v>
      </c>
      <c r="H78" s="187">
        <f t="shared" ref="H78:I78" si="12">H50</f>
        <v>6964476.0371499993</v>
      </c>
      <c r="I78" s="187">
        <f t="shared" si="12"/>
        <v>6915982.6930599995</v>
      </c>
    </row>
    <row r="79" spans="2:9">
      <c r="B79" s="153" t="s">
        <v>160</v>
      </c>
      <c r="C79" s="151">
        <v>0</v>
      </c>
      <c r="D79" s="151">
        <v>0</v>
      </c>
      <c r="E79" s="151">
        <v>0</v>
      </c>
      <c r="F79" s="152">
        <v>0</v>
      </c>
      <c r="G79" s="152">
        <v>0</v>
      </c>
      <c r="H79" s="187">
        <v>0</v>
      </c>
      <c r="I79" s="187">
        <v>0</v>
      </c>
    </row>
    <row r="80" spans="2:9">
      <c r="B80" s="153" t="s">
        <v>161</v>
      </c>
      <c r="C80" s="151">
        <f>C16</f>
        <v>47409.413519999995</v>
      </c>
      <c r="D80" s="151">
        <f t="shared" ref="D80:G81" si="13">D16</f>
        <v>26211.957920000001</v>
      </c>
      <c r="E80" s="151">
        <f t="shared" si="13"/>
        <v>29873.213920000002</v>
      </c>
      <c r="F80" s="152">
        <f t="shared" si="13"/>
        <v>16601.695950000001</v>
      </c>
      <c r="G80" s="152">
        <f t="shared" si="13"/>
        <v>49443.657329999995</v>
      </c>
      <c r="H80" s="187">
        <f t="shared" ref="H80:I80" si="14">H16</f>
        <v>83582.63033</v>
      </c>
      <c r="I80" s="187">
        <f t="shared" si="14"/>
        <v>383852.40575000003</v>
      </c>
    </row>
    <row r="81" spans="2:9">
      <c r="B81" s="153" t="s">
        <v>162</v>
      </c>
      <c r="C81" s="151">
        <f>C17</f>
        <v>4516.9148499999992</v>
      </c>
      <c r="D81" s="151">
        <f t="shared" si="13"/>
        <v>4650.9554400000006</v>
      </c>
      <c r="E81" s="151">
        <f t="shared" si="13"/>
        <v>4789.0213600000006</v>
      </c>
      <c r="F81" s="152">
        <f t="shared" si="13"/>
        <v>4931.2327300000006</v>
      </c>
      <c r="G81" s="152">
        <f t="shared" si="13"/>
        <v>5379.3925300000001</v>
      </c>
      <c r="H81" s="187">
        <f t="shared" ref="H81:I81" si="15">H17</f>
        <v>5978.3705799999998</v>
      </c>
      <c r="I81" s="187">
        <f t="shared" si="15"/>
        <v>4812.2244500000006</v>
      </c>
    </row>
    <row r="82" spans="2:9">
      <c r="B82" s="153" t="s">
        <v>163</v>
      </c>
      <c r="C82" s="151">
        <f>C28</f>
        <v>32008.917260000002</v>
      </c>
      <c r="D82" s="151">
        <f t="shared" ref="D82:G83" si="16">D28</f>
        <v>24880.28674</v>
      </c>
      <c r="E82" s="151">
        <f t="shared" si="16"/>
        <v>42087.895429999997</v>
      </c>
      <c r="F82" s="152">
        <f t="shared" si="16"/>
        <v>29908.908059999998</v>
      </c>
      <c r="G82" s="152">
        <f t="shared" si="16"/>
        <v>272626.61971</v>
      </c>
      <c r="H82" s="187">
        <f t="shared" ref="H82:I82" si="17">H28</f>
        <v>337929.50955000002</v>
      </c>
      <c r="I82" s="187">
        <f t="shared" si="17"/>
        <v>122839.4323</v>
      </c>
    </row>
    <row r="83" spans="2:9">
      <c r="B83" s="153" t="s">
        <v>164</v>
      </c>
      <c r="C83" s="151">
        <f>C29</f>
        <v>155160.42341999998</v>
      </c>
      <c r="D83" s="151">
        <f t="shared" si="16"/>
        <v>153959.18069000001</v>
      </c>
      <c r="E83" s="151">
        <f t="shared" si="16"/>
        <v>152721.87625</v>
      </c>
      <c r="F83" s="152">
        <f t="shared" si="16"/>
        <v>151447.42621000001</v>
      </c>
      <c r="G83" s="152">
        <f t="shared" si="16"/>
        <v>150134.71541999999</v>
      </c>
      <c r="H83" s="187">
        <f t="shared" ref="H83:I83" si="18">H29</f>
        <v>148782.59658000001</v>
      </c>
      <c r="I83" s="187">
        <f t="shared" si="18"/>
        <v>147389.88599000001</v>
      </c>
    </row>
    <row r="84" spans="2:9">
      <c r="B84" s="8" t="s">
        <v>152</v>
      </c>
      <c r="C84" s="20">
        <f t="shared" ref="C84:H84" si="19">SUM(C9:C10)</f>
        <v>1667806.56387</v>
      </c>
      <c r="D84" s="20">
        <f t="shared" si="19"/>
        <v>1160610.5443800001</v>
      </c>
      <c r="E84" s="20">
        <f t="shared" si="19"/>
        <v>1657754.2223</v>
      </c>
      <c r="F84" s="36">
        <f t="shared" si="19"/>
        <v>2939289.29648</v>
      </c>
      <c r="G84" s="36">
        <f t="shared" si="19"/>
        <v>1595444.6168500001</v>
      </c>
      <c r="H84" s="184">
        <f t="shared" si="19"/>
        <v>3300623.9932299992</v>
      </c>
      <c r="I84" s="184">
        <f t="shared" ref="I84" si="20">SUM(I9:I10)</f>
        <v>3637722.2917200001</v>
      </c>
    </row>
    <row r="85" spans="2:9">
      <c r="B85" s="153" t="s">
        <v>165</v>
      </c>
      <c r="C85" s="151">
        <f>C9</f>
        <v>915049.99162999995</v>
      </c>
      <c r="D85" s="151">
        <f t="shared" ref="D85:G86" si="21">D9</f>
        <v>667109.28419000003</v>
      </c>
      <c r="E85" s="151">
        <f t="shared" si="21"/>
        <v>875857.35756000003</v>
      </c>
      <c r="F85" s="152">
        <f t="shared" si="21"/>
        <v>2284810.1351600001</v>
      </c>
      <c r="G85" s="152">
        <f t="shared" si="21"/>
        <v>1570531.0135300001</v>
      </c>
      <c r="H85" s="187">
        <f t="shared" ref="H85:I85" si="22">H9</f>
        <v>3045730.3435499994</v>
      </c>
      <c r="I85" s="187">
        <f t="shared" si="22"/>
        <v>2124706.0326200002</v>
      </c>
    </row>
    <row r="86" spans="2:9">
      <c r="B86" s="153" t="s">
        <v>166</v>
      </c>
      <c r="C86" s="151">
        <f t="shared" ref="C86:F86" si="23">C10</f>
        <v>752756.57224000001</v>
      </c>
      <c r="D86" s="151">
        <f t="shared" si="23"/>
        <v>493501.26019</v>
      </c>
      <c r="E86" s="151">
        <f t="shared" si="23"/>
        <v>781896.86473999999</v>
      </c>
      <c r="F86" s="152">
        <f t="shared" si="23"/>
        <v>654479.16131999996</v>
      </c>
      <c r="G86" s="152">
        <f t="shared" si="21"/>
        <v>24913.603320000002</v>
      </c>
      <c r="H86" s="187">
        <f t="shared" ref="H86:I86" si="24">H10</f>
        <v>254893.64968</v>
      </c>
      <c r="I86" s="187">
        <f t="shared" si="24"/>
        <v>1513016.2590999999</v>
      </c>
    </row>
    <row r="87" spans="2:9">
      <c r="B87" s="8" t="s">
        <v>153</v>
      </c>
      <c r="C87" s="20">
        <f t="shared" ref="C87:H87" si="25">C72-C84</f>
        <v>7476738.9006899986</v>
      </c>
      <c r="D87" s="20">
        <f t="shared" si="25"/>
        <v>8213541.2887500003</v>
      </c>
      <c r="E87" s="20">
        <f t="shared" si="25"/>
        <v>7848958.5899299979</v>
      </c>
      <c r="F87" s="36">
        <f t="shared" si="25"/>
        <v>6672183.74278</v>
      </c>
      <c r="G87" s="36">
        <f t="shared" si="25"/>
        <v>8561001.8134000003</v>
      </c>
      <c r="H87" s="184">
        <f t="shared" si="25"/>
        <v>7056783.0692700008</v>
      </c>
      <c r="I87" s="184">
        <f t="shared" ref="I87" si="26">I72-I84</f>
        <v>6177732.6828699997</v>
      </c>
    </row>
    <row r="89" spans="2:9">
      <c r="C89" s="119">
        <f>C72-C84-C87</f>
        <v>0</v>
      </c>
      <c r="D89" s="119">
        <f t="shared" ref="D89:G89" si="27">D72-D84-D87</f>
        <v>0</v>
      </c>
      <c r="E89" s="119">
        <f t="shared" si="27"/>
        <v>0</v>
      </c>
      <c r="F89" s="119">
        <f t="shared" si="27"/>
        <v>0</v>
      </c>
      <c r="G89" s="119">
        <f t="shared" si="27"/>
        <v>0</v>
      </c>
      <c r="H89" s="119">
        <f t="shared" ref="H89:I89" si="28">H72-H84-H87</f>
        <v>0</v>
      </c>
      <c r="I89" s="119">
        <f t="shared" si="28"/>
        <v>0</v>
      </c>
    </row>
    <row r="90" spans="2:9">
      <c r="C90" s="119">
        <f>SUM(C73:C79)-SUM(C80:C83)-SUM(C85:C86)-C87</f>
        <v>0</v>
      </c>
      <c r="D90" s="119">
        <f t="shared" ref="D90:G90" si="29">SUM(D73:D79)-SUM(D80:D83)-SUM(D85:D86)-D87</f>
        <v>0</v>
      </c>
      <c r="E90" s="119">
        <f t="shared" si="29"/>
        <v>0</v>
      </c>
      <c r="F90" s="119">
        <f t="shared" si="29"/>
        <v>0</v>
      </c>
      <c r="G90" s="119">
        <f t="shared" si="29"/>
        <v>0</v>
      </c>
      <c r="H90" s="119">
        <f t="shared" ref="H90:I90" si="30">SUM(H73:H79)-SUM(H80:H83)-SUM(H85:H86)-H87</f>
        <v>0</v>
      </c>
      <c r="I90" s="119">
        <f t="shared" si="30"/>
        <v>0</v>
      </c>
    </row>
  </sheetData>
  <mergeCells count="1">
    <mergeCell ref="C3:G3"/>
  </mergeCells>
  <hyperlinks>
    <hyperlink ref="C4" r:id="rId1" xr:uid="{00000000-0004-0000-0200-000000000000}"/>
  </hyperlinks>
  <pageMargins left="0.7" right="0.7" top="0.75" bottom="0.75" header="0.3" footer="0.3"/>
  <pageSetup paperSize="9" orientation="portrait" r:id="rId2"/>
  <headerFooter>
    <oddFooter>&amp;C&amp;1#&amp;"Calibri"&amp;8&amp;K737373Classificado como Público</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E5276-2ADE-4012-803D-5E91E3898ACA}">
  <sheetPr>
    <tabColor rgb="FFA6A6A6"/>
    <pageSetUpPr fitToPage="1"/>
  </sheetPr>
  <dimension ref="A1:BK124"/>
  <sheetViews>
    <sheetView showGridLines="0" showRowColHeaders="0" zoomScale="80" zoomScaleNormal="80" workbookViewId="0">
      <pane xSplit="2" ySplit="6" topLeftCell="C7" activePane="bottomRight" state="frozen"/>
      <selection activeCell="B2" sqref="B2"/>
      <selection pane="topRight" activeCell="B2" sqref="B2"/>
      <selection pane="bottomLeft" activeCell="B2" sqref="B2"/>
      <selection pane="bottomRight"/>
    </sheetView>
  </sheetViews>
  <sheetFormatPr defaultColWidth="0" defaultRowHeight="13.2"/>
  <cols>
    <col min="1" max="1" width="2.6640625" style="18" customWidth="1"/>
    <col min="2" max="2" width="55" style="18" bestFit="1" customWidth="1"/>
    <col min="3" max="3" width="12.6640625" style="18" customWidth="1"/>
    <col min="4" max="4" width="13.33203125" style="18" customWidth="1"/>
    <col min="5" max="8" width="12.6640625" style="18" customWidth="1"/>
    <col min="9" max="10" width="13.33203125" style="18" customWidth="1"/>
    <col min="11" max="20" width="12.6640625" style="18" hidden="1" customWidth="1"/>
    <col min="21" max="46" width="9.109375" style="18" hidden="1" customWidth="1"/>
    <col min="47" max="47" width="11.33203125" style="18" hidden="1" customWidth="1"/>
    <col min="48" max="55" width="9.109375" style="18" hidden="1" customWidth="1"/>
    <col min="56" max="58" width="11.33203125" style="18" hidden="1" customWidth="1"/>
    <col min="59" max="59" width="9.109375" style="18" hidden="1" customWidth="1"/>
    <col min="60" max="63" width="11.33203125" style="18" hidden="1" customWidth="1"/>
    <col min="64" max="16384" width="9.109375" style="18" hidden="1"/>
  </cols>
  <sheetData>
    <row r="1" spans="2:20" customFormat="1" ht="30.75" customHeight="1"/>
    <row r="2" spans="2:20" customFormat="1" ht="30.75" customHeight="1">
      <c r="C2" s="230" t="str">
        <f>Cover!C1</f>
        <v>3Q20 Results</v>
      </c>
      <c r="D2" s="230"/>
      <c r="E2" s="230"/>
      <c r="F2" s="230"/>
      <c r="G2" s="230"/>
      <c r="H2" s="155"/>
      <c r="I2" s="155"/>
      <c r="J2" s="155"/>
      <c r="K2" s="155"/>
      <c r="L2" s="155"/>
      <c r="M2" s="1"/>
      <c r="N2" s="1"/>
      <c r="O2" s="1"/>
      <c r="P2" s="1"/>
      <c r="Q2" s="1"/>
      <c r="R2" s="1"/>
    </row>
    <row r="3" spans="2:20" customFormat="1" ht="30.75" customHeight="1">
      <c r="C3" s="229" t="s">
        <v>130</v>
      </c>
      <c r="D3" s="229"/>
      <c r="E3" s="229"/>
      <c r="F3" s="229"/>
      <c r="G3" s="229"/>
      <c r="L3" s="1"/>
      <c r="M3" s="1"/>
      <c r="N3" s="1"/>
      <c r="O3" s="1"/>
      <c r="P3" s="1"/>
      <c r="Q3" s="1"/>
      <c r="R3" s="1"/>
    </row>
    <row r="4" spans="2:20" customFormat="1">
      <c r="C4" s="121" t="s">
        <v>2</v>
      </c>
      <c r="H4" s="121"/>
      <c r="L4" s="1"/>
      <c r="M4" s="1"/>
      <c r="N4" s="1"/>
      <c r="O4" s="1"/>
      <c r="P4" s="1"/>
      <c r="Q4" s="1"/>
      <c r="R4" s="1"/>
    </row>
    <row r="5" spans="2:20" s="2" customFormat="1" ht="13.8">
      <c r="B5" s="14"/>
      <c r="C5" s="86"/>
      <c r="H5" s="86"/>
    </row>
    <row r="6" spans="2:20" s="39" customFormat="1" ht="12" customHeight="1">
      <c r="B6" s="40" t="s">
        <v>6</v>
      </c>
      <c r="C6" s="2"/>
      <c r="D6" s="2"/>
      <c r="E6" s="2"/>
      <c r="F6" s="2"/>
      <c r="G6" s="2"/>
      <c r="H6" s="2"/>
      <c r="I6" s="2"/>
      <c r="J6" s="2"/>
      <c r="K6" s="2"/>
      <c r="L6" s="2"/>
      <c r="M6" s="2"/>
      <c r="N6" s="2"/>
      <c r="O6" s="2"/>
      <c r="P6" s="2"/>
      <c r="Q6" s="2"/>
      <c r="R6" s="2"/>
      <c r="S6" s="2"/>
      <c r="T6" s="2"/>
    </row>
    <row r="7" spans="2:20" s="39" customFormat="1" ht="19.5" customHeight="1">
      <c r="B7" s="106" t="s">
        <v>20</v>
      </c>
      <c r="C7" s="116" t="s">
        <v>132</v>
      </c>
      <c r="D7" s="110" t="s">
        <v>131</v>
      </c>
      <c r="E7" s="111" t="s">
        <v>133</v>
      </c>
      <c r="F7" s="111" t="s">
        <v>134</v>
      </c>
      <c r="G7" s="107">
        <v>2019</v>
      </c>
      <c r="H7" s="116" t="s">
        <v>170</v>
      </c>
      <c r="I7" s="110" t="s">
        <v>209</v>
      </c>
      <c r="J7" s="110" t="s">
        <v>214</v>
      </c>
    </row>
    <row r="8" spans="2:20" customFormat="1">
      <c r="B8" s="41" t="s">
        <v>182</v>
      </c>
      <c r="C8" s="91">
        <v>1075.5302287700001</v>
      </c>
      <c r="D8" s="91">
        <v>915.04999162999991</v>
      </c>
      <c r="E8" s="91">
        <v>667.10928419000004</v>
      </c>
      <c r="F8" s="188">
        <v>875.85735756000008</v>
      </c>
      <c r="G8" s="52">
        <f>C8</f>
        <v>1075.5302287700001</v>
      </c>
      <c r="H8" s="91">
        <v>2284.8101351599998</v>
      </c>
      <c r="I8" s="91">
        <v>1570.5310135300001</v>
      </c>
      <c r="J8" s="91">
        <v>3045.7303435499994</v>
      </c>
    </row>
    <row r="9" spans="2:20" customFormat="1" ht="9.9" customHeight="1">
      <c r="B9" s="42"/>
      <c r="C9" s="196"/>
      <c r="D9" s="196"/>
      <c r="E9" s="196"/>
      <c r="F9" s="189"/>
      <c r="G9" s="202"/>
      <c r="H9" s="196"/>
      <c r="I9" s="196"/>
      <c r="J9" s="196"/>
    </row>
    <row r="10" spans="2:20" customFormat="1">
      <c r="B10" s="40" t="s">
        <v>172</v>
      </c>
      <c r="C10" s="197">
        <v>187.57905376000014</v>
      </c>
      <c r="D10" s="190">
        <v>399.07658553869936</v>
      </c>
      <c r="E10" s="190">
        <v>287.29033910394725</v>
      </c>
      <c r="F10" s="190">
        <v>1014.8978228099014</v>
      </c>
      <c r="G10" s="203">
        <f t="shared" ref="G10:G38" si="0">SUM(C10:F10)</f>
        <v>1888.843801212548</v>
      </c>
      <c r="H10" s="197">
        <v>273.9681242299992</v>
      </c>
      <c r="I10" s="190">
        <v>367.00677190000118</v>
      </c>
      <c r="J10" s="190">
        <v>439.20292236000137</v>
      </c>
    </row>
    <row r="11" spans="2:20" customFormat="1">
      <c r="B11" s="40" t="s">
        <v>19</v>
      </c>
      <c r="C11" s="197">
        <v>-1.4719783600011738</v>
      </c>
      <c r="D11" s="190">
        <v>2545.2346176113001</v>
      </c>
      <c r="E11" s="190">
        <v>103.45975171999987</v>
      </c>
      <c r="F11" s="190">
        <v>0</v>
      </c>
      <c r="G11" s="203">
        <f t="shared" ref="G11" si="1">SUM(C11:F11)</f>
        <v>2647.2223909712989</v>
      </c>
      <c r="H11" s="197">
        <v>-2.5869072899992034</v>
      </c>
      <c r="I11" s="190">
        <v>-1.0231815394945443E-12</v>
      </c>
      <c r="J11" s="190">
        <v>-1.7053025658242404E-12</v>
      </c>
    </row>
    <row r="12" spans="2:20" customFormat="1">
      <c r="B12" s="40"/>
      <c r="C12" s="197"/>
      <c r="D12" s="190"/>
      <c r="E12" s="190"/>
      <c r="F12" s="190"/>
      <c r="G12" s="203"/>
      <c r="H12" s="197"/>
      <c r="I12" s="190"/>
      <c r="J12" s="190"/>
    </row>
    <row r="13" spans="2:20" customFormat="1">
      <c r="B13" s="40" t="s">
        <v>173</v>
      </c>
      <c r="C13" s="197">
        <v>1334.2099891500002</v>
      </c>
      <c r="D13" s="190">
        <v>1297.7717937499999</v>
      </c>
      <c r="E13" s="190">
        <v>1436.7182925799996</v>
      </c>
      <c r="F13" s="190">
        <v>1060.28105899</v>
      </c>
      <c r="G13" s="203">
        <f t="shared" si="0"/>
        <v>5128.9811344700001</v>
      </c>
      <c r="H13" s="197">
        <v>1408.6050308000001</v>
      </c>
      <c r="I13" s="190">
        <v>1349.36820044</v>
      </c>
      <c r="J13" s="190">
        <v>1390.2112533299996</v>
      </c>
    </row>
    <row r="14" spans="2:20" customFormat="1">
      <c r="B14" s="40" t="s">
        <v>174</v>
      </c>
      <c r="C14" s="197">
        <v>0</v>
      </c>
      <c r="D14" s="190">
        <v>0</v>
      </c>
      <c r="E14" s="190">
        <v>0</v>
      </c>
      <c r="F14" s="190">
        <v>0</v>
      </c>
      <c r="G14" s="203">
        <f t="shared" si="0"/>
        <v>0</v>
      </c>
      <c r="H14" s="197">
        <v>0</v>
      </c>
      <c r="I14" s="190">
        <v>0</v>
      </c>
      <c r="J14" s="190">
        <v>0</v>
      </c>
    </row>
    <row r="15" spans="2:20" customFormat="1">
      <c r="B15" s="40" t="s">
        <v>175</v>
      </c>
      <c r="C15" s="197">
        <v>95.108000000000004</v>
      </c>
      <c r="D15" s="190">
        <v>300.30899999999997</v>
      </c>
      <c r="E15" s="190">
        <v>90.569000000000017</v>
      </c>
      <c r="F15" s="190">
        <v>61.705000000000041</v>
      </c>
      <c r="G15" s="203">
        <f t="shared" si="0"/>
        <v>547.69100000000003</v>
      </c>
      <c r="H15" s="197">
        <v>89.616</v>
      </c>
      <c r="I15" s="190">
        <v>64.103999999999999</v>
      </c>
      <c r="J15" s="190">
        <v>103.47</v>
      </c>
    </row>
    <row r="16" spans="2:20" customFormat="1">
      <c r="B16" s="40" t="s">
        <v>176</v>
      </c>
      <c r="C16" s="197">
        <v>42.713999999999999</v>
      </c>
      <c r="D16" s="190">
        <v>132.09899999999999</v>
      </c>
      <c r="E16" s="190">
        <v>52.77200000000002</v>
      </c>
      <c r="F16" s="190">
        <v>-27.116000000000014</v>
      </c>
      <c r="G16" s="203">
        <f t="shared" si="0"/>
        <v>200.46899999999999</v>
      </c>
      <c r="H16" s="197">
        <v>55.13</v>
      </c>
      <c r="I16" s="190">
        <v>18.740000000000002</v>
      </c>
      <c r="J16" s="190">
        <v>30.385999999999996</v>
      </c>
    </row>
    <row r="17" spans="2:10" customFormat="1">
      <c r="B17" s="40" t="s">
        <v>177</v>
      </c>
      <c r="C17" s="197">
        <v>21.140999999999998</v>
      </c>
      <c r="D17" s="190">
        <v>-1074.6660000000002</v>
      </c>
      <c r="E17" s="190">
        <v>26.984000000000151</v>
      </c>
      <c r="F17" s="190">
        <v>75.865999999999985</v>
      </c>
      <c r="G17" s="203">
        <f t="shared" si="0"/>
        <v>-950.67499999999995</v>
      </c>
      <c r="H17" s="197">
        <v>67.930000000000007</v>
      </c>
      <c r="I17" s="190">
        <v>60.068999999999988</v>
      </c>
      <c r="J17" s="190">
        <v>37.479000000000013</v>
      </c>
    </row>
    <row r="18" spans="2:10" customFormat="1">
      <c r="B18" s="40" t="s">
        <v>178</v>
      </c>
      <c r="C18" s="197">
        <v>210.001</v>
      </c>
      <c r="D18" s="190">
        <v>197.21900000000002</v>
      </c>
      <c r="E18" s="190">
        <v>206.81700000000001</v>
      </c>
      <c r="F18" s="190">
        <v>207.42599999999993</v>
      </c>
      <c r="G18" s="203">
        <f t="shared" si="0"/>
        <v>821.46299999999997</v>
      </c>
      <c r="H18" s="197">
        <v>166.41300000000001</v>
      </c>
      <c r="I18" s="190">
        <v>232.85899999999998</v>
      </c>
      <c r="J18" s="190">
        <v>187.09100000000007</v>
      </c>
    </row>
    <row r="19" spans="2:10" customFormat="1">
      <c r="B19" s="40" t="s">
        <v>179</v>
      </c>
      <c r="C19" s="197">
        <v>-6.4219999999999997</v>
      </c>
      <c r="D19" s="190">
        <v>0</v>
      </c>
      <c r="E19" s="190">
        <v>0</v>
      </c>
      <c r="F19" s="190">
        <v>0</v>
      </c>
      <c r="G19" s="203">
        <f t="shared" si="0"/>
        <v>-6.4219999999999997</v>
      </c>
      <c r="H19" s="197">
        <v>-4.9370000000000003</v>
      </c>
      <c r="I19" s="190">
        <v>4.1870000000000003</v>
      </c>
      <c r="J19" s="190">
        <v>1.3220000000000001</v>
      </c>
    </row>
    <row r="20" spans="2:10" customFormat="1">
      <c r="B20" s="40" t="s">
        <v>180</v>
      </c>
      <c r="C20" s="197">
        <v>172.61</v>
      </c>
      <c r="D20" s="190">
        <v>188.23399999999998</v>
      </c>
      <c r="E20" s="190">
        <v>200.61100000000005</v>
      </c>
      <c r="F20" s="190">
        <v>186.83600000000001</v>
      </c>
      <c r="G20" s="203">
        <f t="shared" si="0"/>
        <v>748.29100000000005</v>
      </c>
      <c r="H20" s="197">
        <v>188.58799999999999</v>
      </c>
      <c r="I20" s="190">
        <v>158.86699999999999</v>
      </c>
      <c r="J20" s="190">
        <v>107.90200000000004</v>
      </c>
    </row>
    <row r="21" spans="2:10" customFormat="1">
      <c r="B21" s="40" t="s">
        <v>171</v>
      </c>
      <c r="C21" s="197">
        <v>7.8639354500010086</v>
      </c>
      <c r="D21" s="190">
        <v>9.8230031000002782</v>
      </c>
      <c r="E21" s="190">
        <v>7.2706165960516955</v>
      </c>
      <c r="F21" s="190">
        <v>11.123118200102908</v>
      </c>
      <c r="G21" s="203">
        <f t="shared" si="0"/>
        <v>36.080673346155891</v>
      </c>
      <c r="H21" s="197">
        <v>4.6237522599994918</v>
      </c>
      <c r="I21" s="190">
        <v>11.670027660000414</v>
      </c>
      <c r="J21" s="190">
        <v>2.7068243099975007</v>
      </c>
    </row>
    <row r="22" spans="2:10" customFormat="1">
      <c r="B22" s="40"/>
      <c r="C22" s="198"/>
      <c r="D22" s="191"/>
      <c r="E22" s="191"/>
      <c r="F22" s="191"/>
      <c r="G22" s="204"/>
      <c r="H22" s="198"/>
      <c r="I22" s="191"/>
      <c r="J22" s="191"/>
    </row>
    <row r="23" spans="2:10" customFormat="1">
      <c r="B23" s="42" t="s">
        <v>181</v>
      </c>
      <c r="C23" s="198">
        <v>-869.70230541999945</v>
      </c>
      <c r="D23" s="191">
        <v>-1662.6286945800007</v>
      </c>
      <c r="E23" s="191">
        <v>-78.841999999999643</v>
      </c>
      <c r="F23" s="191">
        <v>365.00899999999956</v>
      </c>
      <c r="G23" s="204">
        <f t="shared" si="0"/>
        <v>-2246.1640000000002</v>
      </c>
      <c r="H23" s="198">
        <v>-183.78100000000001</v>
      </c>
      <c r="I23" s="191">
        <v>505.75799999999998</v>
      </c>
      <c r="J23" s="191">
        <v>572.25400000000002</v>
      </c>
    </row>
    <row r="24" spans="2:10" customFormat="1">
      <c r="B24" s="205" t="s">
        <v>183</v>
      </c>
      <c r="C24" s="197">
        <v>-327.822</v>
      </c>
      <c r="D24" s="190">
        <v>-173.84100000000001</v>
      </c>
      <c r="E24" s="190">
        <v>-366.20600000000002</v>
      </c>
      <c r="F24" s="190">
        <v>-159.26200000000006</v>
      </c>
      <c r="G24" s="203">
        <f t="shared" si="0"/>
        <v>-1027.1310000000001</v>
      </c>
      <c r="H24" s="197">
        <v>-152.09800000000001</v>
      </c>
      <c r="I24" s="190">
        <v>100.20600000000002</v>
      </c>
      <c r="J24" s="190">
        <v>-173.691</v>
      </c>
    </row>
    <row r="25" spans="2:10" customFormat="1">
      <c r="B25" s="205" t="s">
        <v>184</v>
      </c>
      <c r="C25" s="197">
        <v>96.846999999999994</v>
      </c>
      <c r="D25" s="190">
        <v>-1750.288</v>
      </c>
      <c r="E25" s="190">
        <v>-28.711999999999989</v>
      </c>
      <c r="F25" s="190">
        <v>80.876999999999953</v>
      </c>
      <c r="G25" s="203">
        <f t="shared" si="0"/>
        <v>-1601.2760000000001</v>
      </c>
      <c r="H25" s="197">
        <v>245.358</v>
      </c>
      <c r="I25" s="190">
        <v>139.97800000000001</v>
      </c>
      <c r="J25" s="190">
        <v>795.46</v>
      </c>
    </row>
    <row r="26" spans="2:10" customFormat="1">
      <c r="B26" s="205" t="s">
        <v>185</v>
      </c>
      <c r="C26" s="197">
        <v>-31.568999999999999</v>
      </c>
      <c r="D26" s="190">
        <v>0.99899999999999878</v>
      </c>
      <c r="E26" s="190">
        <v>2.5949999999999989</v>
      </c>
      <c r="F26" s="190">
        <v>7.7560000000000002</v>
      </c>
      <c r="G26" s="203">
        <f t="shared" si="0"/>
        <v>-20.219000000000001</v>
      </c>
      <c r="H26" s="197">
        <v>-65.269000000000005</v>
      </c>
      <c r="I26" s="190">
        <v>64.806000000000012</v>
      </c>
      <c r="J26" s="190">
        <v>-3.1210000000000062</v>
      </c>
    </row>
    <row r="27" spans="2:10" customFormat="1">
      <c r="B27" s="205" t="s">
        <v>186</v>
      </c>
      <c r="C27" s="197">
        <v>-634.55899999999997</v>
      </c>
      <c r="D27" s="190">
        <v>221.18399999999997</v>
      </c>
      <c r="E27" s="190">
        <v>262.59100000000001</v>
      </c>
      <c r="F27" s="190">
        <v>251.70099999999999</v>
      </c>
      <c r="G27" s="203">
        <f t="shared" si="0"/>
        <v>100.917</v>
      </c>
      <c r="H27" s="197">
        <v>-229.56100000000001</v>
      </c>
      <c r="I27" s="190">
        <v>207.59300000000002</v>
      </c>
      <c r="J27" s="190">
        <v>-73.385000000000005</v>
      </c>
    </row>
    <row r="28" spans="2:10" customFormat="1">
      <c r="B28" s="205" t="s">
        <v>187</v>
      </c>
      <c r="C28" s="197">
        <v>44.526000000000003</v>
      </c>
      <c r="D28" s="190">
        <v>34.464999999999996</v>
      </c>
      <c r="E28" s="190">
        <v>96.48299999999999</v>
      </c>
      <c r="F28" s="190">
        <v>121.012</v>
      </c>
      <c r="G28" s="203">
        <f t="shared" si="0"/>
        <v>296.48599999999999</v>
      </c>
      <c r="H28" s="197">
        <v>40.427</v>
      </c>
      <c r="I28" s="190">
        <v>40.955999999999996</v>
      </c>
      <c r="J28" s="190">
        <v>51.466999999999999</v>
      </c>
    </row>
    <row r="29" spans="2:10" customFormat="1">
      <c r="B29" s="205" t="s">
        <v>188</v>
      </c>
      <c r="C29" s="197">
        <v>-17.125</v>
      </c>
      <c r="D29" s="190">
        <v>4.8520000000000003</v>
      </c>
      <c r="E29" s="190">
        <v>-45.593000000000004</v>
      </c>
      <c r="F29" s="190">
        <v>62.924999999999997</v>
      </c>
      <c r="G29" s="203">
        <f t="shared" si="0"/>
        <v>5.0589999999999975</v>
      </c>
      <c r="H29" s="197">
        <v>-22.638000000000002</v>
      </c>
      <c r="I29" s="190">
        <v>-47.780999999999992</v>
      </c>
      <c r="J29" s="190">
        <v>-24.475999999999999</v>
      </c>
    </row>
    <row r="30" spans="2:10" customFormat="1">
      <c r="B30" s="40"/>
      <c r="C30" s="198"/>
      <c r="D30" s="191"/>
      <c r="E30" s="191"/>
      <c r="F30" s="191"/>
      <c r="G30" s="204"/>
      <c r="H30" s="198"/>
      <c r="I30" s="191"/>
      <c r="J30" s="191"/>
    </row>
    <row r="31" spans="2:10" customFormat="1">
      <c r="B31" s="42" t="s">
        <v>189</v>
      </c>
      <c r="C31" s="198">
        <v>-897.82204652808889</v>
      </c>
      <c r="D31" s="191">
        <v>-1273.5739534719114</v>
      </c>
      <c r="E31" s="191">
        <v>-230.00999999999976</v>
      </c>
      <c r="F31" s="191">
        <v>650.35099999999989</v>
      </c>
      <c r="G31" s="204">
        <f t="shared" si="0"/>
        <v>-1751.0550000000001</v>
      </c>
      <c r="H31" s="198">
        <v>-1574.4829999999999</v>
      </c>
      <c r="I31" s="191">
        <v>-468.96900000000005</v>
      </c>
      <c r="J31" s="191">
        <v>-689.48400000000015</v>
      </c>
    </row>
    <row r="32" spans="2:10" customFormat="1">
      <c r="B32" s="205" t="s">
        <v>190</v>
      </c>
      <c r="C32" s="197">
        <v>33.587000000000003</v>
      </c>
      <c r="D32" s="190">
        <v>-9.240000000000002</v>
      </c>
      <c r="E32" s="190">
        <v>4.6239999999999988</v>
      </c>
      <c r="F32" s="190">
        <v>-22.234999999999999</v>
      </c>
      <c r="G32" s="203">
        <f t="shared" si="0"/>
        <v>6.7360000000000007</v>
      </c>
      <c r="H32" s="197">
        <v>34.844000000000001</v>
      </c>
      <c r="I32" s="190">
        <v>29.458000000000006</v>
      </c>
      <c r="J32" s="190">
        <v>3.7189999999999941</v>
      </c>
    </row>
    <row r="33" spans="2:10" customFormat="1">
      <c r="B33" s="205" t="s">
        <v>191</v>
      </c>
      <c r="C33" s="197">
        <v>-540.745</v>
      </c>
      <c r="D33" s="190">
        <v>-892.12700000000007</v>
      </c>
      <c r="E33" s="190">
        <v>29.6400000000001</v>
      </c>
      <c r="F33" s="190">
        <v>1002.0319999999999</v>
      </c>
      <c r="G33" s="203">
        <f t="shared" si="0"/>
        <v>-401.20000000000005</v>
      </c>
      <c r="H33" s="197">
        <v>-1304.71</v>
      </c>
      <c r="I33" s="190">
        <v>-569.92200000000003</v>
      </c>
      <c r="J33" s="190">
        <v>100.86300000000006</v>
      </c>
    </row>
    <row r="34" spans="2:10" customFormat="1">
      <c r="B34" s="205" t="s">
        <v>192</v>
      </c>
      <c r="C34" s="197">
        <v>-112.76300000000001</v>
      </c>
      <c r="D34" s="190">
        <v>-33.506</v>
      </c>
      <c r="E34" s="190">
        <v>123.998</v>
      </c>
      <c r="F34" s="190">
        <v>62.316000000000003</v>
      </c>
      <c r="G34" s="203">
        <f t="shared" si="0"/>
        <v>40.045000000000002</v>
      </c>
      <c r="H34" s="197">
        <v>-50.316000000000003</v>
      </c>
      <c r="I34" s="190">
        <v>246.37299999999999</v>
      </c>
      <c r="J34" s="190">
        <v>-608.00300000000004</v>
      </c>
    </row>
    <row r="35" spans="2:10" customFormat="1">
      <c r="B35" s="205" t="s">
        <v>193</v>
      </c>
      <c r="C35" s="197">
        <v>7.843</v>
      </c>
      <c r="D35" s="190">
        <v>-116.316</v>
      </c>
      <c r="E35" s="190">
        <v>-56.847999999999999</v>
      </c>
      <c r="F35" s="190">
        <v>65.138999999999996</v>
      </c>
      <c r="G35" s="203">
        <f t="shared" si="0"/>
        <v>-100.182</v>
      </c>
      <c r="H35" s="197">
        <v>0</v>
      </c>
      <c r="I35" s="190">
        <v>-22.971</v>
      </c>
      <c r="J35" s="190">
        <v>3.7630000000000017</v>
      </c>
    </row>
    <row r="36" spans="2:10" customFormat="1">
      <c r="B36" s="205" t="s">
        <v>194</v>
      </c>
      <c r="C36" s="197">
        <v>-157.43199999999999</v>
      </c>
      <c r="D36" s="190">
        <v>-159.92400000000001</v>
      </c>
      <c r="E36" s="190">
        <v>-181.83600000000001</v>
      </c>
      <c r="F36" s="190">
        <v>-216.01099999999997</v>
      </c>
      <c r="G36" s="203">
        <f t="shared" si="0"/>
        <v>-715.20299999999997</v>
      </c>
      <c r="H36" s="197">
        <v>-105.238</v>
      </c>
      <c r="I36" s="190">
        <v>-89.72399999999999</v>
      </c>
      <c r="J36" s="190">
        <v>-114.90300000000002</v>
      </c>
    </row>
    <row r="37" spans="2:10" customFormat="1">
      <c r="B37" s="205" t="s">
        <v>195</v>
      </c>
      <c r="C37" s="197">
        <v>-77.117999999999995</v>
      </c>
      <c r="D37" s="190">
        <v>-51.212000000000018</v>
      </c>
      <c r="E37" s="190">
        <v>-48.36699999999999</v>
      </c>
      <c r="F37" s="190">
        <v>-27.657999999999987</v>
      </c>
      <c r="G37" s="203">
        <f t="shared" si="0"/>
        <v>-204.35499999999999</v>
      </c>
      <c r="H37" s="197">
        <v>-81.212999999999994</v>
      </c>
      <c r="I37" s="190">
        <v>-9.061000000000007</v>
      </c>
      <c r="J37" s="190">
        <v>-28.254000000000005</v>
      </c>
    </row>
    <row r="38" spans="2:10" customFormat="1">
      <c r="B38" s="205" t="s">
        <v>196</v>
      </c>
      <c r="C38" s="197">
        <v>-51.195</v>
      </c>
      <c r="D38" s="190">
        <v>-11.247999999999998</v>
      </c>
      <c r="E38" s="190">
        <v>-101.22099999999999</v>
      </c>
      <c r="F38" s="190">
        <v>-213.23200000000003</v>
      </c>
      <c r="G38" s="203">
        <f t="shared" si="0"/>
        <v>-376.89600000000002</v>
      </c>
      <c r="H38" s="197">
        <v>-67.849999999999994</v>
      </c>
      <c r="I38" s="190">
        <v>-53.122</v>
      </c>
      <c r="J38" s="190">
        <v>-46.668999999999997</v>
      </c>
    </row>
    <row r="39" spans="2:10" customFormat="1" ht="7.65" customHeight="1">
      <c r="B39" s="205"/>
      <c r="C39" s="197"/>
      <c r="D39" s="190"/>
      <c r="E39" s="190"/>
      <c r="F39" s="190"/>
      <c r="G39" s="203"/>
      <c r="H39" s="197"/>
      <c r="I39" s="190"/>
      <c r="J39" s="190"/>
    </row>
    <row r="40" spans="2:10" customFormat="1">
      <c r="B40" s="41" t="s">
        <v>197</v>
      </c>
      <c r="C40" s="91">
        <v>295.80864805191175</v>
      </c>
      <c r="D40" s="91">
        <v>1058.898351948088</v>
      </c>
      <c r="E40" s="91">
        <v>2103.639999999999</v>
      </c>
      <c r="F40" s="188">
        <v>3606.3790000000035</v>
      </c>
      <c r="G40" s="52">
        <f t="shared" ref="G40" si="2">SUM(C40:F40)</f>
        <v>7064.7260000000024</v>
      </c>
      <c r="H40" s="91">
        <v>489.08600000000001</v>
      </c>
      <c r="I40" s="91">
        <v>2303.6600000000003</v>
      </c>
      <c r="J40" s="91">
        <v>2182.5409999999965</v>
      </c>
    </row>
    <row r="41" spans="2:10" customFormat="1" ht="9.9" customHeight="1">
      <c r="B41" s="206"/>
      <c r="C41" s="199"/>
      <c r="D41" s="199"/>
      <c r="E41" s="199"/>
      <c r="F41" s="192"/>
      <c r="G41" s="207"/>
      <c r="H41" s="199"/>
      <c r="I41" s="199"/>
      <c r="J41" s="199"/>
    </row>
    <row r="42" spans="2:10" customFormat="1">
      <c r="B42" s="40" t="s">
        <v>4</v>
      </c>
      <c r="C42" s="197">
        <v>-650.09199999999998</v>
      </c>
      <c r="D42" s="190">
        <v>-944.70200000000011</v>
      </c>
      <c r="E42" s="190">
        <v>-924.08400000000006</v>
      </c>
      <c r="F42" s="190">
        <v>-1334.6059999999998</v>
      </c>
      <c r="G42" s="203">
        <f t="shared" ref="G42:G43" si="3">SUM(C42:F42)</f>
        <v>-3853.4839999999999</v>
      </c>
      <c r="H42" s="197">
        <v>-904.351</v>
      </c>
      <c r="I42" s="190">
        <v>-672.94600000000003</v>
      </c>
      <c r="J42" s="190">
        <v>-850.0949999999998</v>
      </c>
    </row>
    <row r="43" spans="2:10" customFormat="1">
      <c r="B43" s="40" t="s">
        <v>171</v>
      </c>
      <c r="C43" s="197">
        <v>37.80600000000004</v>
      </c>
      <c r="D43" s="190">
        <v>257.85599999999999</v>
      </c>
      <c r="E43" s="190">
        <v>-282.82199999999966</v>
      </c>
      <c r="F43" s="190">
        <v>128.00199999999995</v>
      </c>
      <c r="G43" s="203">
        <f t="shared" si="3"/>
        <v>140.84200000000033</v>
      </c>
      <c r="H43" s="197">
        <v>623.12400000000002</v>
      </c>
      <c r="I43" s="190">
        <v>-233.44299999999998</v>
      </c>
      <c r="J43" s="190">
        <v>-1235.1560000000004</v>
      </c>
    </row>
    <row r="44" spans="2:10" customFormat="1" ht="9.6" customHeight="1">
      <c r="B44" s="40"/>
      <c r="C44" s="197"/>
      <c r="D44" s="190"/>
      <c r="E44" s="190"/>
      <c r="F44" s="190"/>
      <c r="G44" s="203"/>
      <c r="H44" s="197"/>
      <c r="I44" s="190"/>
      <c r="J44" s="190"/>
    </row>
    <row r="45" spans="2:10" customFormat="1">
      <c r="B45" s="41" t="s">
        <v>198</v>
      </c>
      <c r="C45" s="91">
        <v>-612.28599999999994</v>
      </c>
      <c r="D45" s="91">
        <v>-686.84600000000012</v>
      </c>
      <c r="E45" s="91">
        <v>-1206.9059999999997</v>
      </c>
      <c r="F45" s="188">
        <v>-1206.6039999999998</v>
      </c>
      <c r="G45" s="52">
        <f t="shared" ref="G45" si="4">SUM(C45:F45)</f>
        <v>-3712.6419999999994</v>
      </c>
      <c r="H45" s="91">
        <v>-281.22699999999998</v>
      </c>
      <c r="I45" s="91">
        <v>-906.38900000000001</v>
      </c>
      <c r="J45" s="91">
        <v>-2085.2510000000002</v>
      </c>
    </row>
    <row r="46" spans="2:10" customFormat="1" ht="9.9" customHeight="1">
      <c r="B46" s="206"/>
      <c r="C46" s="199"/>
      <c r="D46" s="199"/>
      <c r="E46" s="199"/>
      <c r="F46" s="192"/>
      <c r="G46" s="207"/>
      <c r="H46" s="199"/>
      <c r="I46" s="199"/>
      <c r="J46" s="199"/>
    </row>
    <row r="47" spans="2:10" customFormat="1">
      <c r="B47" s="40" t="s">
        <v>199</v>
      </c>
      <c r="C47" s="197">
        <v>1000</v>
      </c>
      <c r="D47" s="197">
        <v>0</v>
      </c>
      <c r="E47" s="197">
        <v>0</v>
      </c>
      <c r="F47" s="190">
        <v>0</v>
      </c>
      <c r="G47" s="203">
        <f t="shared" ref="G47:G53" si="5">SUM(C47:F47)</f>
        <v>1000</v>
      </c>
      <c r="H47" s="197">
        <v>800</v>
      </c>
      <c r="I47" s="197">
        <v>574.20000000000005</v>
      </c>
      <c r="J47" s="197">
        <v>425.79999999999995</v>
      </c>
    </row>
    <row r="48" spans="2:10" customFormat="1">
      <c r="B48" s="40" t="s">
        <v>200</v>
      </c>
      <c r="C48" s="197">
        <v>-134.678</v>
      </c>
      <c r="D48" s="197">
        <v>-211.91000000000003</v>
      </c>
      <c r="E48" s="197">
        <v>-172.54800000000003</v>
      </c>
      <c r="F48" s="190">
        <v>-204.36399999999992</v>
      </c>
      <c r="G48" s="203">
        <f t="shared" si="5"/>
        <v>-723.5</v>
      </c>
      <c r="H48" s="197">
        <v>-665.99699999999996</v>
      </c>
      <c r="I48" s="197">
        <v>-71.013000000000034</v>
      </c>
      <c r="J48" s="197">
        <v>-1000</v>
      </c>
    </row>
    <row r="49" spans="2:15" customFormat="1">
      <c r="B49" s="40" t="s">
        <v>201</v>
      </c>
      <c r="C49" s="197">
        <v>-15.368</v>
      </c>
      <c r="D49" s="197">
        <v>-20.917999999999999</v>
      </c>
      <c r="E49" s="197">
        <v>-44.594999999999999</v>
      </c>
      <c r="F49" s="190">
        <v>-15.768000000000001</v>
      </c>
      <c r="G49" s="203">
        <f t="shared" si="5"/>
        <v>-96.649000000000001</v>
      </c>
      <c r="H49" s="197">
        <v>-33.264000000000003</v>
      </c>
      <c r="I49" s="197">
        <v>-7.3109999999999999</v>
      </c>
      <c r="J49" s="197">
        <v>-22.119999999999997</v>
      </c>
    </row>
    <row r="50" spans="2:15" customFormat="1">
      <c r="B50" s="40" t="s">
        <v>202</v>
      </c>
      <c r="C50" s="197">
        <v>-151.595</v>
      </c>
      <c r="D50" s="197">
        <v>-210.13300000000004</v>
      </c>
      <c r="E50" s="197">
        <v>-209.93499999999983</v>
      </c>
      <c r="F50" s="190">
        <v>-228.95800000000008</v>
      </c>
      <c r="G50" s="203">
        <f t="shared" si="5"/>
        <v>-800.62099999999998</v>
      </c>
      <c r="H50" s="197">
        <v>-213.31299999999999</v>
      </c>
      <c r="I50" s="197">
        <v>-315.26800000000003</v>
      </c>
      <c r="J50" s="197">
        <v>-151.20499999999993</v>
      </c>
    </row>
    <row r="51" spans="2:15" customFormat="1">
      <c r="B51" s="40" t="s">
        <v>203</v>
      </c>
      <c r="C51" s="197">
        <v>-200.44800000000001</v>
      </c>
      <c r="D51" s="197">
        <v>-199.15399999999997</v>
      </c>
      <c r="E51" s="197">
        <v>-198.76700000000005</v>
      </c>
      <c r="F51" s="190">
        <v>-186.72199999999998</v>
      </c>
      <c r="G51" s="203">
        <f t="shared" si="5"/>
        <v>-785.09100000000001</v>
      </c>
      <c r="H51" s="197">
        <v>-211.25200000000001</v>
      </c>
      <c r="I51" s="197">
        <v>-119.34100000000001</v>
      </c>
      <c r="J51" s="197">
        <v>-267.25200000000001</v>
      </c>
    </row>
    <row r="52" spans="2:15" customFormat="1">
      <c r="B52" s="40" t="s">
        <v>204</v>
      </c>
      <c r="C52" s="197">
        <v>-342.95800000000003</v>
      </c>
      <c r="D52" s="197">
        <v>-2.7999999999963165E-2</v>
      </c>
      <c r="E52" s="197">
        <v>-62.776999999999987</v>
      </c>
      <c r="F52" s="190">
        <v>-364.37700000000001</v>
      </c>
      <c r="G52" s="203">
        <f t="shared" si="5"/>
        <v>-770.14</v>
      </c>
      <c r="H52" s="197">
        <v>-597.54999999999995</v>
      </c>
      <c r="I52" s="197">
        <v>0</v>
      </c>
      <c r="J52" s="197">
        <v>-4.9999999999954525E-3</v>
      </c>
    </row>
    <row r="53" spans="2:15" customFormat="1">
      <c r="B53" s="40" t="s">
        <v>171</v>
      </c>
      <c r="C53" s="197">
        <v>1.0450000000000728</v>
      </c>
      <c r="D53" s="197">
        <v>22.149000000000001</v>
      </c>
      <c r="E53" s="197">
        <v>0.63599999999985357</v>
      </c>
      <c r="F53" s="190">
        <v>9.3660000000004402</v>
      </c>
      <c r="G53" s="203">
        <f t="shared" si="5"/>
        <v>33.196000000000367</v>
      </c>
      <c r="H53" s="197">
        <v>0</v>
      </c>
      <c r="I53" s="197">
        <v>16.660999999999945</v>
      </c>
      <c r="J53" s="197">
        <v>-3.5310000000002901</v>
      </c>
    </row>
    <row r="54" spans="2:15" customFormat="1" ht="9.9" customHeight="1">
      <c r="B54" s="206"/>
      <c r="C54" s="199"/>
      <c r="D54" s="199"/>
      <c r="E54" s="199"/>
      <c r="F54" s="192"/>
      <c r="G54" s="207"/>
      <c r="H54" s="199"/>
      <c r="I54" s="199"/>
      <c r="J54" s="199"/>
    </row>
    <row r="55" spans="2:15" customFormat="1">
      <c r="B55" s="43" t="s">
        <v>205</v>
      </c>
      <c r="C55" s="92">
        <v>155.99799999999999</v>
      </c>
      <c r="D55" s="92">
        <v>-619.99400000000003</v>
      </c>
      <c r="E55" s="92">
        <v>-687.98599999999999</v>
      </c>
      <c r="F55" s="193">
        <v>-990.82299999999964</v>
      </c>
      <c r="G55" s="53">
        <f t="shared" ref="G55" si="6">SUM(C55:F55)</f>
        <v>-2142.8049999999994</v>
      </c>
      <c r="H55" s="92">
        <v>-921.37599999999998</v>
      </c>
      <c r="I55" s="92">
        <v>77.92799999999994</v>
      </c>
      <c r="J55" s="92">
        <v>-1018.3130000000003</v>
      </c>
    </row>
    <row r="56" spans="2:15" customFormat="1">
      <c r="B56" s="206"/>
      <c r="C56" s="199"/>
      <c r="D56" s="199"/>
      <c r="E56" s="199"/>
      <c r="F56" s="192"/>
      <c r="G56" s="207"/>
      <c r="H56" s="199"/>
      <c r="I56" s="199"/>
      <c r="J56" s="199"/>
    </row>
    <row r="57" spans="2:15" customFormat="1">
      <c r="B57" s="41" t="s">
        <v>206</v>
      </c>
      <c r="C57" s="91">
        <v>-160.47935194808821</v>
      </c>
      <c r="D57" s="91">
        <v>-247.94164805191213</v>
      </c>
      <c r="E57" s="208">
        <v>208.74799999999925</v>
      </c>
      <c r="F57" s="188">
        <v>1408.9520000000041</v>
      </c>
      <c r="G57" s="52">
        <f t="shared" ref="G57" si="7">SUM(C57:F57)</f>
        <v>1209.279000000003</v>
      </c>
      <c r="H57" s="91">
        <v>-713.51699999999994</v>
      </c>
      <c r="I57" s="91">
        <v>1475.1990000000001</v>
      </c>
      <c r="J57" s="91">
        <v>-921.023000000004</v>
      </c>
    </row>
    <row r="58" spans="2:15" customFormat="1">
      <c r="B58" s="42"/>
      <c r="C58" s="198"/>
      <c r="D58" s="198"/>
      <c r="E58" s="209"/>
      <c r="F58" s="191"/>
      <c r="G58" s="204"/>
      <c r="H58" s="198"/>
      <c r="I58" s="198"/>
      <c r="J58" s="198"/>
    </row>
    <row r="59" spans="2:15" customFormat="1">
      <c r="B59" s="41" t="s">
        <v>207</v>
      </c>
      <c r="C59" s="91">
        <v>915.05087682191197</v>
      </c>
      <c r="D59" s="91">
        <v>667.10834357808778</v>
      </c>
      <c r="E59" s="208">
        <v>875.85728418999929</v>
      </c>
      <c r="F59" s="188">
        <v>2284.8093575600042</v>
      </c>
      <c r="G59" s="54">
        <f>G8+G57</f>
        <v>2284.8092287700028</v>
      </c>
      <c r="H59" s="91">
        <v>1571.29313516</v>
      </c>
      <c r="I59" s="91">
        <v>3045.7300135300002</v>
      </c>
      <c r="J59" s="91">
        <v>2124.7073435499951</v>
      </c>
    </row>
    <row r="60" spans="2:15">
      <c r="N60" s="93"/>
      <c r="O60" s="39"/>
    </row>
    <row r="61" spans="2:15">
      <c r="N61" s="93"/>
      <c r="O61" s="39"/>
    </row>
    <row r="62" spans="2:15">
      <c r="N62" s="93"/>
      <c r="O62" s="39"/>
    </row>
    <row r="63" spans="2:15">
      <c r="N63" s="93"/>
      <c r="O63" s="39"/>
    </row>
    <row r="64" spans="2:15">
      <c r="N64" s="93"/>
      <c r="O64" s="39"/>
    </row>
    <row r="65" spans="14:15">
      <c r="N65" s="93"/>
      <c r="O65" s="39"/>
    </row>
    <row r="66" spans="14:15">
      <c r="N66" s="93"/>
      <c r="O66" s="39"/>
    </row>
    <row r="67" spans="14:15">
      <c r="N67" s="93"/>
      <c r="O67" s="39"/>
    </row>
    <row r="68" spans="14:15">
      <c r="N68" s="93"/>
      <c r="O68" s="39"/>
    </row>
    <row r="69" spans="14:15">
      <c r="N69" s="93"/>
      <c r="O69" s="39"/>
    </row>
    <row r="70" spans="14:15">
      <c r="N70" s="93"/>
      <c r="O70" s="39"/>
    </row>
    <row r="71" spans="14:15">
      <c r="N71" s="93"/>
      <c r="O71" s="39"/>
    </row>
    <row r="72" spans="14:15">
      <c r="N72" s="93"/>
      <c r="O72" s="39"/>
    </row>
    <row r="73" spans="14:15">
      <c r="N73" s="93"/>
      <c r="O73" s="39"/>
    </row>
    <row r="74" spans="14:15">
      <c r="N74" s="93"/>
      <c r="O74" s="39"/>
    </row>
    <row r="75" spans="14:15">
      <c r="N75" s="93"/>
      <c r="O75" s="39"/>
    </row>
    <row r="76" spans="14:15">
      <c r="N76" s="93"/>
      <c r="O76" s="39"/>
    </row>
    <row r="77" spans="14:15">
      <c r="N77" s="93"/>
      <c r="O77" s="39"/>
    </row>
    <row r="78" spans="14:15">
      <c r="N78" s="93"/>
      <c r="O78" s="39"/>
    </row>
    <row r="79" spans="14:15">
      <c r="N79" s="93"/>
      <c r="O79" s="39"/>
    </row>
    <row r="80" spans="14:15">
      <c r="N80" s="93"/>
      <c r="O80" s="39"/>
    </row>
    <row r="81" spans="14:15">
      <c r="N81" s="93"/>
      <c r="O81" s="39"/>
    </row>
    <row r="82" spans="14:15">
      <c r="N82" s="93"/>
      <c r="O82" s="39"/>
    </row>
    <row r="83" spans="14:15">
      <c r="N83" s="93"/>
      <c r="O83" s="39"/>
    </row>
    <row r="84" spans="14:15">
      <c r="N84" s="93"/>
      <c r="O84" s="39"/>
    </row>
    <row r="85" spans="14:15">
      <c r="N85" s="93"/>
      <c r="O85" s="39"/>
    </row>
    <row r="86" spans="14:15">
      <c r="N86" s="93"/>
      <c r="O86" s="39"/>
    </row>
    <row r="87" spans="14:15">
      <c r="N87" s="93"/>
      <c r="O87" s="39"/>
    </row>
    <row r="88" spans="14:15">
      <c r="N88" s="93"/>
      <c r="O88" s="39"/>
    </row>
    <row r="89" spans="14:15">
      <c r="N89" s="93"/>
      <c r="O89" s="39"/>
    </row>
    <row r="90" spans="14:15">
      <c r="N90" s="93"/>
      <c r="O90" s="39"/>
    </row>
    <row r="91" spans="14:15">
      <c r="N91" s="93"/>
      <c r="O91" s="39"/>
    </row>
    <row r="92" spans="14:15">
      <c r="N92" s="93"/>
      <c r="O92" s="39"/>
    </row>
    <row r="93" spans="14:15">
      <c r="N93" s="93"/>
      <c r="O93" s="39"/>
    </row>
    <row r="94" spans="14:15">
      <c r="N94" s="93"/>
      <c r="O94" s="39"/>
    </row>
    <row r="95" spans="14:15">
      <c r="N95" s="93"/>
      <c r="O95" s="39"/>
    </row>
    <row r="96" spans="14:15">
      <c r="N96" s="93"/>
      <c r="O96" s="39"/>
    </row>
    <row r="97" spans="14:15">
      <c r="N97" s="93"/>
      <c r="O97" s="39"/>
    </row>
    <row r="98" spans="14:15">
      <c r="N98" s="93"/>
      <c r="O98" s="39"/>
    </row>
    <row r="99" spans="14:15">
      <c r="N99" s="93"/>
      <c r="O99" s="39"/>
    </row>
    <row r="100" spans="14:15">
      <c r="N100" s="93"/>
      <c r="O100" s="39"/>
    </row>
    <row r="101" spans="14:15">
      <c r="N101" s="93"/>
      <c r="O101" s="39"/>
    </row>
    <row r="102" spans="14:15">
      <c r="N102" s="93"/>
      <c r="O102" s="39"/>
    </row>
    <row r="103" spans="14:15">
      <c r="N103" s="93"/>
      <c r="O103" s="39"/>
    </row>
    <row r="104" spans="14:15">
      <c r="N104" s="93"/>
      <c r="O104" s="39"/>
    </row>
    <row r="105" spans="14:15">
      <c r="N105" s="93"/>
      <c r="O105" s="39"/>
    </row>
    <row r="106" spans="14:15">
      <c r="N106" s="93"/>
      <c r="O106" s="39"/>
    </row>
    <row r="107" spans="14:15">
      <c r="N107" s="93"/>
      <c r="O107" s="39"/>
    </row>
    <row r="108" spans="14:15">
      <c r="N108" s="93"/>
      <c r="O108" s="39"/>
    </row>
    <row r="109" spans="14:15">
      <c r="N109" s="93"/>
      <c r="O109" s="39"/>
    </row>
    <row r="110" spans="14:15">
      <c r="N110" s="93"/>
      <c r="O110" s="39"/>
    </row>
    <row r="111" spans="14:15">
      <c r="N111" s="93"/>
      <c r="O111" s="39"/>
    </row>
    <row r="112" spans="14:15">
      <c r="N112" s="93"/>
      <c r="O112" s="39"/>
    </row>
    <row r="113" spans="14:15">
      <c r="N113" s="93"/>
      <c r="O113" s="39"/>
    </row>
    <row r="114" spans="14:15">
      <c r="N114" s="93"/>
      <c r="O114" s="39"/>
    </row>
    <row r="115" spans="14:15">
      <c r="N115" s="93"/>
      <c r="O115" s="39"/>
    </row>
    <row r="116" spans="14:15">
      <c r="N116" s="93"/>
      <c r="O116" s="39"/>
    </row>
    <row r="117" spans="14:15">
      <c r="N117" s="93"/>
      <c r="O117" s="39"/>
    </row>
    <row r="118" spans="14:15">
      <c r="N118" s="93"/>
      <c r="O118" s="39"/>
    </row>
    <row r="119" spans="14:15">
      <c r="N119" s="93"/>
      <c r="O119" s="39"/>
    </row>
    <row r="120" spans="14:15">
      <c r="N120" s="93"/>
      <c r="O120" s="39"/>
    </row>
    <row r="121" spans="14:15">
      <c r="N121" s="93"/>
      <c r="O121" s="39"/>
    </row>
    <row r="122" spans="14:15">
      <c r="N122" s="93"/>
      <c r="O122" s="39"/>
    </row>
    <row r="123" spans="14:15">
      <c r="N123" s="93"/>
      <c r="O123" s="39"/>
    </row>
    <row r="124" spans="14:15">
      <c r="N124" s="93"/>
      <c r="O124" s="39"/>
    </row>
  </sheetData>
  <mergeCells count="2">
    <mergeCell ref="C2:G2"/>
    <mergeCell ref="C3:G3"/>
  </mergeCells>
  <hyperlinks>
    <hyperlink ref="C4" r:id="rId1" xr:uid="{5A816B6B-B85D-45E1-94B2-70E536AF7774}"/>
  </hyperlinks>
  <pageMargins left="0.78740157480314965" right="0.78740157480314965" top="0.98425196850393704" bottom="0.98425196850393704" header="0.51181102362204722" footer="0.51181102362204722"/>
  <pageSetup paperSize="9" orientation="landscape" r:id="rId2"/>
  <headerFooter alignWithMargins="0">
    <oddFooter>&amp;C&amp;1#&amp;"Calibri"&amp;8&amp;K737373Classificado como Público</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tabColor rgb="FF004691"/>
    <pageSetUpPr fitToPage="1"/>
  </sheetPr>
  <dimension ref="A1:XFC140"/>
  <sheetViews>
    <sheetView showGridLines="0" showRowColHeaders="0" zoomScale="80" zoomScaleNormal="80" workbookViewId="0">
      <pane xSplit="2" ySplit="6" topLeftCell="O7" activePane="bottomRight" state="frozen"/>
      <selection pane="topRight"/>
      <selection pane="bottomLeft"/>
      <selection pane="bottomRight"/>
    </sheetView>
  </sheetViews>
  <sheetFormatPr defaultColWidth="0" defaultRowHeight="13.2" zeroHeight="1"/>
  <cols>
    <col min="1" max="1" width="1.6640625" style="1" customWidth="1"/>
    <col min="2" max="2" width="52.33203125" customWidth="1"/>
    <col min="3" max="6" width="12.6640625" customWidth="1"/>
    <col min="7" max="7" width="12.6640625" style="18" customWidth="1"/>
    <col min="8" max="15" width="12.6640625" customWidth="1"/>
    <col min="16" max="16" width="12" bestFit="1" customWidth="1"/>
    <col min="17" max="20" width="12.6640625" customWidth="1"/>
    <col min="21" max="21" width="12" bestFit="1" customWidth="1"/>
    <col min="22" max="26" width="12.6640625" customWidth="1"/>
    <col min="27" max="27" width="13.5546875" customWidth="1"/>
    <col min="28" max="30" width="13.6640625" customWidth="1"/>
    <col min="31" max="16383" width="2.109375" hidden="1"/>
    <col min="16384" max="16384" width="4.33203125" hidden="1"/>
  </cols>
  <sheetData>
    <row r="1" spans="1:30" ht="30.75" customHeight="1"/>
    <row r="2" spans="1:30" ht="30.75" customHeight="1">
      <c r="C2" s="231" t="str">
        <f>Cover!C1</f>
        <v>3Q20 Results</v>
      </c>
      <c r="D2" s="231"/>
      <c r="E2" s="231"/>
      <c r="F2" s="231"/>
      <c r="G2" s="231"/>
      <c r="H2" s="231"/>
      <c r="I2" s="231"/>
      <c r="J2" s="231"/>
      <c r="K2" s="231"/>
      <c r="L2" s="231"/>
    </row>
    <row r="3" spans="1:30" ht="30.75" customHeight="1">
      <c r="C3" s="134" t="s">
        <v>127</v>
      </c>
    </row>
    <row r="4" spans="1:30">
      <c r="C4" s="122" t="s">
        <v>2</v>
      </c>
    </row>
    <row r="5" spans="1:30" s="2" customFormat="1">
      <c r="A5" s="9"/>
      <c r="B5" s="2" t="s">
        <v>41</v>
      </c>
      <c r="C5" s="7"/>
      <c r="D5" s="7"/>
      <c r="E5" s="7"/>
      <c r="F5" s="7"/>
      <c r="G5" s="7"/>
      <c r="H5" s="7"/>
      <c r="I5" s="7"/>
      <c r="J5" s="7"/>
      <c r="K5" s="7"/>
      <c r="L5" s="7"/>
      <c r="M5" s="7"/>
      <c r="N5" s="7"/>
      <c r="O5" s="7"/>
      <c r="P5" s="7"/>
      <c r="Q5" s="7"/>
      <c r="R5" s="7"/>
      <c r="S5" s="7"/>
      <c r="T5" s="7"/>
      <c r="U5" s="7"/>
      <c r="V5" s="7"/>
      <c r="W5" s="7"/>
      <c r="Y5" s="7"/>
    </row>
    <row r="6" spans="1:30" s="2" customFormat="1" ht="19.5" customHeight="1">
      <c r="A6" s="9"/>
      <c r="B6" s="106" t="s">
        <v>20</v>
      </c>
      <c r="C6" s="108" t="s">
        <v>21</v>
      </c>
      <c r="D6" s="110" t="s">
        <v>22</v>
      </c>
      <c r="E6" s="110" t="s">
        <v>23</v>
      </c>
      <c r="F6" s="111" t="s">
        <v>24</v>
      </c>
      <c r="G6" s="112">
        <v>2015</v>
      </c>
      <c r="H6" s="108" t="s">
        <v>7</v>
      </c>
      <c r="I6" s="108" t="s">
        <v>8</v>
      </c>
      <c r="J6" s="108" t="s">
        <v>9</v>
      </c>
      <c r="K6" s="109" t="s">
        <v>10</v>
      </c>
      <c r="L6" s="112">
        <v>2016</v>
      </c>
      <c r="M6" s="108" t="s">
        <v>11</v>
      </c>
      <c r="N6" s="108" t="s">
        <v>12</v>
      </c>
      <c r="O6" s="108" t="s">
        <v>13</v>
      </c>
      <c r="P6" s="109" t="s">
        <v>14</v>
      </c>
      <c r="Q6" s="112">
        <v>2017</v>
      </c>
      <c r="R6" s="108" t="s">
        <v>15</v>
      </c>
      <c r="S6" s="108" t="s">
        <v>16</v>
      </c>
      <c r="T6" s="108" t="s">
        <v>17</v>
      </c>
      <c r="U6" s="109" t="s">
        <v>18</v>
      </c>
      <c r="V6" s="112">
        <v>2018</v>
      </c>
      <c r="W6" s="108" t="s">
        <v>132</v>
      </c>
      <c r="X6" s="108" t="s">
        <v>131</v>
      </c>
      <c r="Y6" s="108" t="s">
        <v>133</v>
      </c>
      <c r="Z6" s="109" t="s">
        <v>134</v>
      </c>
      <c r="AA6" s="112">
        <v>2019</v>
      </c>
      <c r="AB6" s="108" t="s">
        <v>170</v>
      </c>
      <c r="AC6" s="108" t="s">
        <v>209</v>
      </c>
      <c r="AD6" s="108" t="s">
        <v>214</v>
      </c>
    </row>
    <row r="7" spans="1:30" s="7" customFormat="1">
      <c r="A7" s="9"/>
      <c r="B7" s="8" t="s">
        <v>87</v>
      </c>
      <c r="C7" s="20">
        <v>6824794.067208888</v>
      </c>
      <c r="D7" s="19">
        <v>6642746.2007132834</v>
      </c>
      <c r="E7" s="19">
        <v>6225834.6543479338</v>
      </c>
      <c r="F7" s="26">
        <v>6078124.959255131</v>
      </c>
      <c r="G7" s="64">
        <f>SUM(C7:F7)</f>
        <v>25771499.881525233</v>
      </c>
      <c r="H7" s="20">
        <v>5738493.0115799988</v>
      </c>
      <c r="I7" s="20">
        <v>5623765.866390001</v>
      </c>
      <c r="J7" s="20">
        <v>5624960.7377599999</v>
      </c>
      <c r="K7" s="36">
        <v>5758369.925379999</v>
      </c>
      <c r="L7" s="64">
        <f>SUM(H7:K7)</f>
        <v>22745589.541109998</v>
      </c>
      <c r="M7" s="36">
        <v>5566508.6344800005</v>
      </c>
      <c r="N7" s="19">
        <v>5502436.0622999994</v>
      </c>
      <c r="O7" s="19">
        <v>5674580.031609999</v>
      </c>
      <c r="P7" s="26">
        <v>5867550.0436800001</v>
      </c>
      <c r="Q7" s="64">
        <f>SUM(M7:P7)</f>
        <v>22611074.772069998</v>
      </c>
      <c r="R7" s="20">
        <v>5843726.4196699997</v>
      </c>
      <c r="S7" s="19">
        <v>5928638.5554900002</v>
      </c>
      <c r="T7" s="19">
        <v>6082306.0747300005</v>
      </c>
      <c r="U7" s="26">
        <v>6446581.0924000014</v>
      </c>
      <c r="V7" s="64">
        <f>SUM(R7:U7)</f>
        <v>24301252.142290004</v>
      </c>
      <c r="W7" s="130">
        <v>6121994.6760799997</v>
      </c>
      <c r="X7" s="19">
        <v>6282291.5806799997</v>
      </c>
      <c r="Y7" s="19">
        <v>6290318.4721799986</v>
      </c>
      <c r="Z7" s="26">
        <v>6534830.0076000001</v>
      </c>
      <c r="AA7" s="64">
        <f>SUM(W7:Z7)</f>
        <v>25229434.736539997</v>
      </c>
      <c r="AB7" s="20">
        <v>6090074.5297699999</v>
      </c>
      <c r="AC7" s="20">
        <v>5672952.5746200001</v>
      </c>
      <c r="AD7" s="20">
        <v>6158577.9889799999</v>
      </c>
    </row>
    <row r="8" spans="1:30" s="7" customFormat="1">
      <c r="A8" s="9"/>
      <c r="B8" s="4" t="s">
        <v>88</v>
      </c>
      <c r="C8" s="25">
        <v>5946934.779958888</v>
      </c>
      <c r="D8" s="24">
        <v>5747702.8225632831</v>
      </c>
      <c r="E8" s="24">
        <v>5722551.0691579338</v>
      </c>
      <c r="F8" s="27">
        <v>5707445.6235251306</v>
      </c>
      <c r="G8" s="65">
        <f t="shared" ref="G8:G31" si="0">SUM(C8:F8)</f>
        <v>23124634.295205239</v>
      </c>
      <c r="H8" s="25">
        <v>5387852.8101799991</v>
      </c>
      <c r="I8" s="25">
        <v>5243025.8046200015</v>
      </c>
      <c r="J8" s="25">
        <v>5291900.2771499995</v>
      </c>
      <c r="K8" s="37">
        <v>5445039.816469999</v>
      </c>
      <c r="L8" s="65">
        <f t="shared" ref="L8:L31" si="1">SUM(H8:K8)</f>
        <v>21367818.708420001</v>
      </c>
      <c r="M8" s="37">
        <v>5276317.529980001</v>
      </c>
      <c r="N8" s="24">
        <v>5189650.2487599999</v>
      </c>
      <c r="O8" s="24">
        <v>5397036.2821999993</v>
      </c>
      <c r="P8" s="27">
        <v>5570511.2307500001</v>
      </c>
      <c r="Q8" s="65">
        <f t="shared" ref="Q8:Q31" si="2">SUM(M8:P8)</f>
        <v>21433515.291689999</v>
      </c>
      <c r="R8" s="25">
        <v>5588822.0968300002</v>
      </c>
      <c r="S8" s="24">
        <v>5616716.6785299992</v>
      </c>
      <c r="T8" s="24">
        <v>5791316.469490001</v>
      </c>
      <c r="U8" s="27">
        <v>6067763.7075400017</v>
      </c>
      <c r="V8" s="65">
        <f t="shared" ref="V8:V31" si="3">SUM(R8:U8)</f>
        <v>23064618.952390004</v>
      </c>
      <c r="W8" s="131">
        <v>5836172.8354799999</v>
      </c>
      <c r="X8" s="24">
        <v>5932018.3346699998</v>
      </c>
      <c r="Y8" s="24">
        <v>5966920.2671099985</v>
      </c>
      <c r="Z8" s="27">
        <v>6093674.8342399998</v>
      </c>
      <c r="AA8" s="65">
        <f t="shared" ref="AA8:AA31" si="4">SUM(W8:Z8)</f>
        <v>23828786.271499999</v>
      </c>
      <c r="AB8" s="194">
        <v>5844355.7266799994</v>
      </c>
      <c r="AC8" s="194">
        <v>5570818.6561799999</v>
      </c>
      <c r="AD8" s="194">
        <v>5842299.2839700002</v>
      </c>
    </row>
    <row r="9" spans="1:30" s="7" customFormat="1">
      <c r="A9" s="9"/>
      <c r="B9" s="4" t="s">
        <v>89</v>
      </c>
      <c r="C9" s="25">
        <v>5710799.9438669328</v>
      </c>
      <c r="D9" s="24">
        <v>5504595.9173856676</v>
      </c>
      <c r="E9" s="24">
        <v>5465881.1917200405</v>
      </c>
      <c r="F9" s="27">
        <v>5440172.5801964235</v>
      </c>
      <c r="G9" s="65">
        <f t="shared" si="0"/>
        <v>22121449.633169062</v>
      </c>
      <c r="H9" s="25">
        <v>5106852.046409999</v>
      </c>
      <c r="I9" s="25">
        <v>4952139.7551000006</v>
      </c>
      <c r="J9" s="25">
        <v>4996041.2252999991</v>
      </c>
      <c r="K9" s="37">
        <v>5133929.326439999</v>
      </c>
      <c r="L9" s="65">
        <f t="shared" si="1"/>
        <v>20188962.353249997</v>
      </c>
      <c r="M9" s="37">
        <v>4989243.0102300001</v>
      </c>
      <c r="N9" s="24">
        <v>4871563.1469599996</v>
      </c>
      <c r="O9" s="24">
        <v>5064856.8264699988</v>
      </c>
      <c r="P9" s="27">
        <v>5221922.79844</v>
      </c>
      <c r="Q9" s="65">
        <f t="shared" si="2"/>
        <v>20147585.782099999</v>
      </c>
      <c r="R9" s="25">
        <v>5241980.4200900001</v>
      </c>
      <c r="S9" s="24">
        <v>5255391.6279499996</v>
      </c>
      <c r="T9" s="24">
        <v>5383110.9129300006</v>
      </c>
      <c r="U9" s="27">
        <v>5642998.3388000019</v>
      </c>
      <c r="V9" s="65">
        <f t="shared" si="3"/>
        <v>21523481.299770001</v>
      </c>
      <c r="W9" s="131">
        <v>5438515.7463099994</v>
      </c>
      <c r="X9" s="24">
        <v>5518276.8576599993</v>
      </c>
      <c r="Y9" s="24">
        <v>5537331.2777899988</v>
      </c>
      <c r="Z9" s="27">
        <v>5654140.7591900006</v>
      </c>
      <c r="AA9" s="65">
        <f t="shared" si="4"/>
        <v>22148264.640949998</v>
      </c>
      <c r="AB9" s="194">
        <v>5433578.6074799998</v>
      </c>
      <c r="AC9" s="194">
        <v>5150249.9874099996</v>
      </c>
      <c r="AD9" s="194">
        <v>5388609.0635400005</v>
      </c>
    </row>
    <row r="10" spans="1:30" s="7" customFormat="1">
      <c r="A10" s="9"/>
      <c r="B10" s="10" t="s">
        <v>168</v>
      </c>
      <c r="C10" s="25">
        <v>236134.83609195598</v>
      </c>
      <c r="D10" s="24">
        <v>243106.90517761599</v>
      </c>
      <c r="E10" s="24">
        <v>256669.87743789403</v>
      </c>
      <c r="F10" s="27">
        <v>267273.04332870699</v>
      </c>
      <c r="G10" s="65">
        <f t="shared" si="0"/>
        <v>1003184.6620361729</v>
      </c>
      <c r="H10" s="25">
        <v>281000.76376999996</v>
      </c>
      <c r="I10" s="25">
        <v>290886.04952000006</v>
      </c>
      <c r="J10" s="25">
        <v>295859.05185000005</v>
      </c>
      <c r="K10" s="37">
        <v>311110.4900300001</v>
      </c>
      <c r="L10" s="65">
        <f t="shared" si="1"/>
        <v>1178856.3551700001</v>
      </c>
      <c r="M10" s="37">
        <v>287074.51974999998</v>
      </c>
      <c r="N10" s="24">
        <v>318087.10180000012</v>
      </c>
      <c r="O10" s="24">
        <v>332179.45573000005</v>
      </c>
      <c r="P10" s="27">
        <v>348588.43230999995</v>
      </c>
      <c r="Q10" s="65">
        <f t="shared" si="2"/>
        <v>1285929.5095899999</v>
      </c>
      <c r="R10" s="25">
        <v>346841.67674000002</v>
      </c>
      <c r="S10" s="24">
        <v>361325.05057999998</v>
      </c>
      <c r="T10" s="24">
        <v>408205.55655999988</v>
      </c>
      <c r="U10" s="27">
        <v>424765.36873999995</v>
      </c>
      <c r="V10" s="65">
        <f t="shared" si="3"/>
        <v>1541137.6526199998</v>
      </c>
      <c r="W10" s="131">
        <v>397657.08917000005</v>
      </c>
      <c r="X10" s="24">
        <v>413741.47700999997</v>
      </c>
      <c r="Y10" s="24">
        <v>429588.98931999982</v>
      </c>
      <c r="Z10" s="27">
        <v>439534.07504999998</v>
      </c>
      <c r="AA10" s="65">
        <f t="shared" si="4"/>
        <v>1680521.6305499999</v>
      </c>
      <c r="AB10" s="194">
        <v>410777.11920000002</v>
      </c>
      <c r="AC10" s="194">
        <v>420568.66876999999</v>
      </c>
      <c r="AD10" s="194">
        <v>453690.22043000004</v>
      </c>
    </row>
    <row r="11" spans="1:30" s="7" customFormat="1">
      <c r="A11" s="9"/>
      <c r="B11" s="10" t="s">
        <v>90</v>
      </c>
      <c r="C11" s="25">
        <v>877859.28724999994</v>
      </c>
      <c r="D11" s="24">
        <v>895043.37815000012</v>
      </c>
      <c r="E11" s="24">
        <v>503283.58519000013</v>
      </c>
      <c r="F11" s="27">
        <v>370679.33572999982</v>
      </c>
      <c r="G11" s="65">
        <f t="shared" si="0"/>
        <v>2646865.5863200002</v>
      </c>
      <c r="H11" s="25">
        <v>350640.20140000002</v>
      </c>
      <c r="I11" s="25">
        <v>380740.06177000003</v>
      </c>
      <c r="J11" s="25">
        <v>333060.46061000007</v>
      </c>
      <c r="K11" s="37">
        <v>313330.10890999984</v>
      </c>
      <c r="L11" s="65">
        <f t="shared" si="1"/>
        <v>1377770.8326900001</v>
      </c>
      <c r="M11" s="37">
        <v>290191.10450000002</v>
      </c>
      <c r="N11" s="24">
        <v>312785.81353999989</v>
      </c>
      <c r="O11" s="24">
        <v>277543.74941000011</v>
      </c>
      <c r="P11" s="27">
        <v>297038.8129299999</v>
      </c>
      <c r="Q11" s="65">
        <f t="shared" si="2"/>
        <v>1177559.4803800001</v>
      </c>
      <c r="R11" s="25">
        <v>254904.32284000004</v>
      </c>
      <c r="S11" s="24">
        <v>311921.87696000014</v>
      </c>
      <c r="T11" s="24">
        <v>290989.60524000012</v>
      </c>
      <c r="U11" s="27">
        <v>378817.38485999976</v>
      </c>
      <c r="V11" s="65">
        <f t="shared" si="3"/>
        <v>1236633.1899000001</v>
      </c>
      <c r="W11" s="131">
        <v>285821.8406</v>
      </c>
      <c r="X11" s="24">
        <v>350273.24601</v>
      </c>
      <c r="Y11" s="24">
        <v>323398.20506999991</v>
      </c>
      <c r="Z11" s="27">
        <v>441155.17336000007</v>
      </c>
      <c r="AA11" s="65">
        <f t="shared" si="4"/>
        <v>1400648.4650399999</v>
      </c>
      <c r="AB11" s="194">
        <v>245718.80309</v>
      </c>
      <c r="AC11" s="194">
        <v>102133.91843999999</v>
      </c>
      <c r="AD11" s="194">
        <v>316278.70500999998</v>
      </c>
    </row>
    <row r="12" spans="1:30" s="7" customFormat="1">
      <c r="A12" s="9"/>
      <c r="B12" s="8" t="s">
        <v>91</v>
      </c>
      <c r="C12" s="20">
        <v>-2273486.4931559004</v>
      </c>
      <c r="D12" s="19">
        <v>-2282203.9549191836</v>
      </c>
      <c r="E12" s="19">
        <v>-2110244.4224544559</v>
      </c>
      <c r="F12" s="26">
        <v>-1963299.8781560329</v>
      </c>
      <c r="G12" s="64">
        <f t="shared" si="0"/>
        <v>-8629234.7486855723</v>
      </c>
      <c r="H12" s="20">
        <v>-1884147.4883999997</v>
      </c>
      <c r="I12" s="20">
        <v>-1803614.8399099996</v>
      </c>
      <c r="J12" s="20">
        <v>-1725686.3337599996</v>
      </c>
      <c r="K12" s="36">
        <v>-1714727.70169</v>
      </c>
      <c r="L12" s="64">
        <f t="shared" si="1"/>
        <v>-7128176.3637599982</v>
      </c>
      <c r="M12" s="36">
        <v>-1615135.1965000001</v>
      </c>
      <c r="N12" s="19">
        <v>-1560043.7864099999</v>
      </c>
      <c r="O12" s="19">
        <v>-1591218.96994</v>
      </c>
      <c r="P12" s="26">
        <v>-1610717.8724399998</v>
      </c>
      <c r="Q12" s="64">
        <f t="shared" si="2"/>
        <v>-6377115.8252900001</v>
      </c>
      <c r="R12" s="20">
        <v>-1704504.6813099997</v>
      </c>
      <c r="S12" s="19">
        <v>-1757734.91671</v>
      </c>
      <c r="T12" s="19">
        <v>-1821019.0990900001</v>
      </c>
      <c r="U12" s="26">
        <v>-1967817.2989100004</v>
      </c>
      <c r="V12" s="64">
        <f t="shared" si="3"/>
        <v>-7251075.9960199995</v>
      </c>
      <c r="W12" s="130">
        <v>-1913244.4664499997</v>
      </c>
      <c r="X12" s="19">
        <v>-2001323.7193399998</v>
      </c>
      <c r="Y12" s="19">
        <v>-1944619.3268500005</v>
      </c>
      <c r="Z12" s="26">
        <v>-1946450.2453099999</v>
      </c>
      <c r="AA12" s="64">
        <f t="shared" si="4"/>
        <v>-7805637.7579500005</v>
      </c>
      <c r="AB12" s="20">
        <v>-1876584.9168500002</v>
      </c>
      <c r="AC12" s="20">
        <v>-1670971.26345</v>
      </c>
      <c r="AD12" s="20">
        <v>-1754370.5188899999</v>
      </c>
    </row>
    <row r="13" spans="1:30" s="7" customFormat="1">
      <c r="A13" s="9"/>
      <c r="B13" s="10" t="s">
        <v>92</v>
      </c>
      <c r="C13" s="25">
        <v>-2002755.1342859005</v>
      </c>
      <c r="D13" s="24">
        <v>-1955746.6345591834</v>
      </c>
      <c r="E13" s="24">
        <v>-1940488.1416844558</v>
      </c>
      <c r="F13" s="27">
        <v>-1838417.1580360329</v>
      </c>
      <c r="G13" s="65">
        <f t="shared" si="0"/>
        <v>-7737407.0685655726</v>
      </c>
      <c r="H13" s="25">
        <v>-1769197.8763000001</v>
      </c>
      <c r="I13" s="25">
        <v>-1672765.3503399999</v>
      </c>
      <c r="J13" s="25">
        <v>-1602585.3225099996</v>
      </c>
      <c r="K13" s="37">
        <v>-1603016.7547599999</v>
      </c>
      <c r="L13" s="65">
        <f t="shared" si="1"/>
        <v>-6647565.3039099993</v>
      </c>
      <c r="M13" s="37">
        <v>-1532427.87469</v>
      </c>
      <c r="N13" s="24">
        <v>-1439445.79785</v>
      </c>
      <c r="O13" s="24">
        <v>-1491583.9497899998</v>
      </c>
      <c r="P13" s="27">
        <v>-1495915.3670299998</v>
      </c>
      <c r="Q13" s="65">
        <f t="shared" si="2"/>
        <v>-5959372.9893599991</v>
      </c>
      <c r="R13" s="25">
        <v>-1605787.38925</v>
      </c>
      <c r="S13" s="24">
        <v>-1652428.5699100003</v>
      </c>
      <c r="T13" s="24">
        <v>-1757776.5742800003</v>
      </c>
      <c r="U13" s="27">
        <v>-1843417.9885900002</v>
      </c>
      <c r="V13" s="65">
        <f t="shared" si="3"/>
        <v>-6859410.5220300006</v>
      </c>
      <c r="W13" s="131">
        <v>-1809383.97199</v>
      </c>
      <c r="X13" s="24">
        <v>-1866890.4370899997</v>
      </c>
      <c r="Y13" s="24">
        <v>-1813086.6977000004</v>
      </c>
      <c r="Z13" s="27">
        <v>-1733827.96631</v>
      </c>
      <c r="AA13" s="65">
        <f t="shared" si="4"/>
        <v>-7223189.0730900001</v>
      </c>
      <c r="AB13" s="194">
        <v>-1759264.9566899999</v>
      </c>
      <c r="AC13" s="194">
        <v>-1639372.1823699998</v>
      </c>
      <c r="AD13" s="194">
        <v>-1624861.9715600002</v>
      </c>
    </row>
    <row r="14" spans="1:30" s="7" customFormat="1">
      <c r="A14" s="9"/>
      <c r="B14" s="10" t="s">
        <v>93</v>
      </c>
      <c r="C14" s="25">
        <v>-270731.35887</v>
      </c>
      <c r="D14" s="24">
        <v>-326457.32035999995</v>
      </c>
      <c r="E14" s="24">
        <v>-169756.28076999995</v>
      </c>
      <c r="F14" s="27">
        <v>-124882.72011999998</v>
      </c>
      <c r="G14" s="65">
        <f t="shared" si="0"/>
        <v>-891827.6801199998</v>
      </c>
      <c r="H14" s="25">
        <v>-114949.6121</v>
      </c>
      <c r="I14" s="25">
        <v>-130849.48957000001</v>
      </c>
      <c r="J14" s="25">
        <v>-123101.01125000003</v>
      </c>
      <c r="K14" s="37">
        <v>-111710.94692999996</v>
      </c>
      <c r="L14" s="65">
        <f t="shared" si="1"/>
        <v>-480611.05985000002</v>
      </c>
      <c r="M14" s="37">
        <v>-82707.321809999994</v>
      </c>
      <c r="N14" s="24">
        <v>-120597.98855999997</v>
      </c>
      <c r="O14" s="24">
        <v>-99635.020150000011</v>
      </c>
      <c r="P14" s="27">
        <v>-114802.50540999995</v>
      </c>
      <c r="Q14" s="65">
        <f t="shared" si="2"/>
        <v>-417742.83592999994</v>
      </c>
      <c r="R14" s="25">
        <v>-98717.292060000007</v>
      </c>
      <c r="S14" s="24">
        <v>-105306.34679999998</v>
      </c>
      <c r="T14" s="24">
        <v>-63242.524810000017</v>
      </c>
      <c r="U14" s="27">
        <v>-124399.31031999999</v>
      </c>
      <c r="V14" s="65">
        <f t="shared" si="3"/>
        <v>-391665.47399000003</v>
      </c>
      <c r="W14" s="131">
        <v>-103860.49446000002</v>
      </c>
      <c r="X14" s="24">
        <v>-134433.28224999999</v>
      </c>
      <c r="Y14" s="24">
        <v>-131532.62914999999</v>
      </c>
      <c r="Z14" s="27">
        <v>-212622.27899999998</v>
      </c>
      <c r="AA14" s="65">
        <f t="shared" si="4"/>
        <v>-582448.68485999992</v>
      </c>
      <c r="AB14" s="194">
        <v>-117319.96016</v>
      </c>
      <c r="AC14" s="194">
        <v>-31599.081079999996</v>
      </c>
      <c r="AD14" s="194">
        <v>-129508.54733</v>
      </c>
    </row>
    <row r="15" spans="1:30" s="7" customFormat="1">
      <c r="A15" s="9"/>
      <c r="B15" s="8" t="s">
        <v>94</v>
      </c>
      <c r="C15" s="20">
        <v>4551307.5740529876</v>
      </c>
      <c r="D15" s="19">
        <v>4360542.2457941007</v>
      </c>
      <c r="E15" s="19">
        <v>4115590.2318934789</v>
      </c>
      <c r="F15" s="26">
        <v>4114825.0810990976</v>
      </c>
      <c r="G15" s="64">
        <f t="shared" si="0"/>
        <v>17142265.132839665</v>
      </c>
      <c r="H15" s="20">
        <v>3854345.5231799996</v>
      </c>
      <c r="I15" s="20">
        <v>3820151.0264800005</v>
      </c>
      <c r="J15" s="20">
        <v>3899274.4039999996</v>
      </c>
      <c r="K15" s="36">
        <v>4043642.223689999</v>
      </c>
      <c r="L15" s="64">
        <f t="shared" si="1"/>
        <v>15617413.17735</v>
      </c>
      <c r="M15" s="36">
        <v>3951373.4379799999</v>
      </c>
      <c r="N15" s="19">
        <v>3942392.2758900002</v>
      </c>
      <c r="O15" s="19">
        <v>4083361.0616699988</v>
      </c>
      <c r="P15" s="26">
        <v>4256832.1712400001</v>
      </c>
      <c r="Q15" s="64">
        <f t="shared" si="2"/>
        <v>16233958.946779998</v>
      </c>
      <c r="R15" s="20">
        <v>4139221.7383599994</v>
      </c>
      <c r="S15" s="19">
        <v>4170903.6387799992</v>
      </c>
      <c r="T15" s="19">
        <v>4261286.9756400008</v>
      </c>
      <c r="U15" s="26">
        <v>4478763.793490001</v>
      </c>
      <c r="V15" s="64">
        <f t="shared" si="3"/>
        <v>17050176.146269999</v>
      </c>
      <c r="W15" s="130">
        <v>4208750.2096299995</v>
      </c>
      <c r="X15" s="19">
        <v>4280967.8613399994</v>
      </c>
      <c r="Y15" s="19">
        <v>4345699.1453299969</v>
      </c>
      <c r="Z15" s="26">
        <v>4588379.7622900009</v>
      </c>
      <c r="AA15" s="64">
        <f t="shared" si="4"/>
        <v>17423796.978589997</v>
      </c>
      <c r="AB15" s="20">
        <v>4213489.6129200002</v>
      </c>
      <c r="AC15" s="20">
        <v>4001981.3111700001</v>
      </c>
      <c r="AD15" s="20">
        <v>4404207.4700900009</v>
      </c>
    </row>
    <row r="16" spans="1:30" s="7" customFormat="1">
      <c r="A16" s="9"/>
      <c r="B16" s="4" t="s">
        <v>95</v>
      </c>
      <c r="C16" s="25">
        <v>3944179.6456729872</v>
      </c>
      <c r="D16" s="24">
        <v>3791956.1880040998</v>
      </c>
      <c r="E16" s="24">
        <v>3782062.927473479</v>
      </c>
      <c r="F16" s="27">
        <v>3869028.4654890979</v>
      </c>
      <c r="G16" s="65">
        <f t="shared" si="0"/>
        <v>15387227.226639662</v>
      </c>
      <c r="H16" s="25">
        <v>3618654.9338799999</v>
      </c>
      <c r="I16" s="25">
        <v>3570260.4542800006</v>
      </c>
      <c r="J16" s="25">
        <v>3689314.9546400001</v>
      </c>
      <c r="K16" s="37">
        <v>3842023.0617099991</v>
      </c>
      <c r="L16" s="65">
        <f t="shared" si="1"/>
        <v>14720253.404509999</v>
      </c>
      <c r="M16" s="37">
        <v>3743889.6552900001</v>
      </c>
      <c r="N16" s="24">
        <v>3750204.4509100011</v>
      </c>
      <c r="O16" s="24">
        <v>3905452.3324099993</v>
      </c>
      <c r="P16" s="37">
        <v>4074595.8637200003</v>
      </c>
      <c r="Q16" s="65">
        <f t="shared" si="2"/>
        <v>15474142.30233</v>
      </c>
      <c r="R16" s="25">
        <v>3983034.7075799992</v>
      </c>
      <c r="S16" s="24">
        <v>3964288.1086199991</v>
      </c>
      <c r="T16" s="24">
        <v>4033539.8952100007</v>
      </c>
      <c r="U16" s="37">
        <v>4224345.7189500015</v>
      </c>
      <c r="V16" s="65">
        <f t="shared" si="3"/>
        <v>16205208.430360001</v>
      </c>
      <c r="W16" s="131">
        <v>4026788.8634900004</v>
      </c>
      <c r="X16" s="24">
        <v>4065127.8975799992</v>
      </c>
      <c r="Y16" s="24">
        <v>4153833.5694099977</v>
      </c>
      <c r="Z16" s="37">
        <v>4359846.8679299997</v>
      </c>
      <c r="AA16" s="65">
        <f t="shared" si="4"/>
        <v>16605597.198409997</v>
      </c>
      <c r="AB16" s="194">
        <v>4085090.7699899999</v>
      </c>
      <c r="AC16" s="194">
        <v>3931446.4738100003</v>
      </c>
      <c r="AD16" s="194">
        <v>4217437.3124100007</v>
      </c>
    </row>
    <row r="17" spans="1:30" s="7" customFormat="1">
      <c r="A17" s="9"/>
      <c r="B17" s="47" t="s">
        <v>96</v>
      </c>
      <c r="C17" s="25">
        <v>3785943.8870910313</v>
      </c>
      <c r="D17" s="24">
        <v>3632790.9401764842</v>
      </c>
      <c r="E17" s="24">
        <v>3612721.082175585</v>
      </c>
      <c r="F17" s="27">
        <v>3695322.7542103906</v>
      </c>
      <c r="G17" s="65">
        <f t="shared" si="0"/>
        <v>14726778.663653491</v>
      </c>
      <c r="H17" s="25">
        <v>3437809.8903799998</v>
      </c>
      <c r="I17" s="25">
        <v>3387088.2664700011</v>
      </c>
      <c r="J17" s="25">
        <v>3502729.7793899998</v>
      </c>
      <c r="K17" s="37">
        <v>3640860.6726499991</v>
      </c>
      <c r="L17" s="65">
        <f t="shared" si="1"/>
        <v>13968488.608890001</v>
      </c>
      <c r="M17" s="37">
        <v>3565249.2955900002</v>
      </c>
      <c r="N17" s="24">
        <v>3554874.4938400006</v>
      </c>
      <c r="O17" s="24">
        <v>3705796.4184399988</v>
      </c>
      <c r="P17" s="37">
        <v>3861135.2072600005</v>
      </c>
      <c r="Q17" s="65">
        <f t="shared" si="2"/>
        <v>14687055.415130001</v>
      </c>
      <c r="R17" s="25">
        <v>3778092.4451199993</v>
      </c>
      <c r="S17" s="24">
        <v>3757968.8502399996</v>
      </c>
      <c r="T17" s="24">
        <v>3810771.2726800004</v>
      </c>
      <c r="U17" s="37">
        <v>3998839.1031600013</v>
      </c>
      <c r="V17" s="65">
        <f t="shared" si="3"/>
        <v>15345671.6712</v>
      </c>
      <c r="W17" s="37">
        <v>3795962.3378999997</v>
      </c>
      <c r="X17" s="24">
        <v>3833723.9063099995</v>
      </c>
      <c r="Y17" s="24">
        <v>3918704.4616499981</v>
      </c>
      <c r="Z17" s="37">
        <v>4103073.20823</v>
      </c>
      <c r="AA17" s="65">
        <f t="shared" si="4"/>
        <v>15651463.914089996</v>
      </c>
      <c r="AB17" s="194">
        <v>3847405.5062800003</v>
      </c>
      <c r="AC17" s="194">
        <v>3676715.8113700002</v>
      </c>
      <c r="AD17" s="194">
        <v>3945840.3443400003</v>
      </c>
    </row>
    <row r="18" spans="1:30" s="7" customFormat="1">
      <c r="A18" s="9"/>
      <c r="B18" s="46" t="s">
        <v>97</v>
      </c>
      <c r="C18" s="23">
        <v>3245521.0803740965</v>
      </c>
      <c r="D18" s="23">
        <v>3216061.0814708099</v>
      </c>
      <c r="E18" s="23">
        <v>3193946.1795655368</v>
      </c>
      <c r="F18" s="38">
        <v>3283491.3550839601</v>
      </c>
      <c r="G18" s="66">
        <f t="shared" si="0"/>
        <v>12939019.696494404</v>
      </c>
      <c r="H18" s="23">
        <v>3064144.5127300005</v>
      </c>
      <c r="I18" s="23">
        <v>3061837.1186600006</v>
      </c>
      <c r="J18" s="23">
        <v>3148484.5260499995</v>
      </c>
      <c r="K18" s="38">
        <v>3283100.5901399986</v>
      </c>
      <c r="L18" s="66">
        <f t="shared" si="1"/>
        <v>12557566.747579999</v>
      </c>
      <c r="M18" s="23">
        <v>3211047.4572600001</v>
      </c>
      <c r="N18" s="23">
        <v>3281964.29562</v>
      </c>
      <c r="O18" s="23">
        <v>3401275.1115099988</v>
      </c>
      <c r="P18" s="38">
        <v>3485302.7875100002</v>
      </c>
      <c r="Q18" s="66">
        <f t="shared" si="2"/>
        <v>13379589.651899999</v>
      </c>
      <c r="R18" s="23">
        <v>3424185.8282399992</v>
      </c>
      <c r="S18" s="23">
        <v>3481318.6005799989</v>
      </c>
      <c r="T18" s="23">
        <v>3507693.9418200008</v>
      </c>
      <c r="U18" s="38">
        <v>3643313.5310200015</v>
      </c>
      <c r="V18" s="66">
        <f t="shared" si="3"/>
        <v>14056511.901659999</v>
      </c>
      <c r="W18" s="38">
        <v>3506427.9523400003</v>
      </c>
      <c r="X18" s="23">
        <v>3508455.4405899998</v>
      </c>
      <c r="Y18" s="23">
        <v>3574883.2551699979</v>
      </c>
      <c r="Z18" s="38">
        <v>3788002.5825100006</v>
      </c>
      <c r="AA18" s="66">
        <f t="shared" si="4"/>
        <v>14377769.230609998</v>
      </c>
      <c r="AB18" s="195">
        <v>3556675.7876599999</v>
      </c>
      <c r="AC18" s="195">
        <v>3365898.4930199999</v>
      </c>
      <c r="AD18" s="195">
        <v>3615775.0638700002</v>
      </c>
    </row>
    <row r="19" spans="1:30" s="7" customFormat="1">
      <c r="A19" s="9"/>
      <c r="B19" s="48" t="s">
        <v>98</v>
      </c>
      <c r="C19" s="23">
        <v>457205.07655693486</v>
      </c>
      <c r="D19" s="22">
        <v>358303.86242567399</v>
      </c>
      <c r="E19" s="22">
        <v>355593.52875004796</v>
      </c>
      <c r="F19" s="28">
        <v>350814.81524643092</v>
      </c>
      <c r="G19" s="66">
        <f t="shared" si="0"/>
        <v>1521917.2829790877</v>
      </c>
      <c r="H19" s="23">
        <v>298013.57562999928</v>
      </c>
      <c r="I19" s="23">
        <v>243895.59931000011</v>
      </c>
      <c r="J19" s="23">
        <v>254472.64276000002</v>
      </c>
      <c r="K19" s="38">
        <v>264637.37288999988</v>
      </c>
      <c r="L19" s="66">
        <f t="shared" si="1"/>
        <v>1061019.1905899993</v>
      </c>
      <c r="M19" s="38">
        <v>227703.39121999999</v>
      </c>
      <c r="N19" s="22">
        <v>176259.53406999997</v>
      </c>
      <c r="O19" s="22">
        <v>196263.26016000009</v>
      </c>
      <c r="P19" s="38">
        <v>234972.23671000008</v>
      </c>
      <c r="Q19" s="66">
        <f t="shared" si="2"/>
        <v>835198.42216000007</v>
      </c>
      <c r="R19" s="23">
        <v>197688.90829999995</v>
      </c>
      <c r="S19" s="22">
        <v>162443.10370000001</v>
      </c>
      <c r="T19" s="22">
        <v>163454.98040999996</v>
      </c>
      <c r="U19" s="38">
        <v>188606.51078000007</v>
      </c>
      <c r="V19" s="66">
        <f t="shared" si="3"/>
        <v>712193.50319000008</v>
      </c>
      <c r="W19" s="38">
        <v>138551.25891</v>
      </c>
      <c r="X19" s="22">
        <v>105002.02765000002</v>
      </c>
      <c r="Y19" s="22">
        <v>122244.43911999997</v>
      </c>
      <c r="Z19" s="38">
        <v>111496.65326999995</v>
      </c>
      <c r="AA19" s="66">
        <f t="shared" si="4"/>
        <v>477294.37894999998</v>
      </c>
      <c r="AB19" s="195">
        <v>111266.58299999998</v>
      </c>
      <c r="AC19" s="195">
        <v>138512.23297000001</v>
      </c>
      <c r="AD19" s="195">
        <v>142702.6545</v>
      </c>
    </row>
    <row r="20" spans="1:30" s="7" customFormat="1">
      <c r="A20" s="9"/>
      <c r="B20" s="48" t="s">
        <v>99</v>
      </c>
      <c r="C20" s="23">
        <v>83217.730160000006</v>
      </c>
      <c r="D20" s="22">
        <v>58425.996280000007</v>
      </c>
      <c r="E20" s="22">
        <v>63181.373859999985</v>
      </c>
      <c r="F20" s="28">
        <v>61016.583879999991</v>
      </c>
      <c r="G20" s="66">
        <f t="shared" si="0"/>
        <v>265841.68417999998</v>
      </c>
      <c r="H20" s="23">
        <v>75651.802019999988</v>
      </c>
      <c r="I20" s="23">
        <v>81355.548500000004</v>
      </c>
      <c r="J20" s="23">
        <v>99772.610579999993</v>
      </c>
      <c r="K20" s="38">
        <v>93122.709620000023</v>
      </c>
      <c r="L20" s="66">
        <f t="shared" si="1"/>
        <v>349902.67071999999</v>
      </c>
      <c r="M20" s="38">
        <v>126498.44711000001</v>
      </c>
      <c r="N20" s="22">
        <v>96650.664150000011</v>
      </c>
      <c r="O20" s="22">
        <v>108258.04676999999</v>
      </c>
      <c r="P20" s="38">
        <v>140860.18304000003</v>
      </c>
      <c r="Q20" s="66">
        <f t="shared" si="2"/>
        <v>472267.34107000008</v>
      </c>
      <c r="R20" s="23">
        <v>156217.70858000001</v>
      </c>
      <c r="S20" s="22">
        <v>114207.14596000002</v>
      </c>
      <c r="T20" s="22">
        <v>139622.35045</v>
      </c>
      <c r="U20" s="38">
        <v>166919.06136000005</v>
      </c>
      <c r="V20" s="66">
        <f t="shared" si="3"/>
        <v>576966.26635000005</v>
      </c>
      <c r="W20" s="38">
        <v>150983.12664999999</v>
      </c>
      <c r="X20" s="22">
        <v>220266.43806999997</v>
      </c>
      <c r="Y20" s="22">
        <v>221576.76735999994</v>
      </c>
      <c r="Z20" s="38">
        <v>203573.97244999988</v>
      </c>
      <c r="AA20" s="66">
        <f t="shared" si="4"/>
        <v>796400.30452999973</v>
      </c>
      <c r="AB20" s="195">
        <v>179463.13562000002</v>
      </c>
      <c r="AC20" s="195">
        <v>172305.08538</v>
      </c>
      <c r="AD20" s="195">
        <v>187362.62596999999</v>
      </c>
    </row>
    <row r="21" spans="1:30" s="7" customFormat="1">
      <c r="A21" s="9"/>
      <c r="B21" s="47" t="s">
        <v>100</v>
      </c>
      <c r="C21" s="25">
        <v>158235.758581956</v>
      </c>
      <c r="D21" s="24">
        <v>159165.247827616</v>
      </c>
      <c r="E21" s="24">
        <v>169341.84529789403</v>
      </c>
      <c r="F21" s="27">
        <v>173705.71127870699</v>
      </c>
      <c r="G21" s="65">
        <f t="shared" si="0"/>
        <v>660448.56298617297</v>
      </c>
      <c r="H21" s="25">
        <v>180845.0435</v>
      </c>
      <c r="I21" s="25">
        <v>183172.18781000006</v>
      </c>
      <c r="J21" s="25">
        <v>186585.17525000012</v>
      </c>
      <c r="K21" s="37">
        <v>201162.38906000004</v>
      </c>
      <c r="L21" s="65">
        <f t="shared" si="1"/>
        <v>751764.79562000022</v>
      </c>
      <c r="M21" s="37">
        <v>178640.3597</v>
      </c>
      <c r="N21" s="24">
        <v>195329.95707000009</v>
      </c>
      <c r="O21" s="24">
        <v>199655.91397000008</v>
      </c>
      <c r="P21" s="37">
        <v>213460.65645999991</v>
      </c>
      <c r="Q21" s="65">
        <f t="shared" si="2"/>
        <v>787086.8872</v>
      </c>
      <c r="R21" s="25">
        <v>204942.26245999997</v>
      </c>
      <c r="S21" s="24">
        <v>206319.25837999996</v>
      </c>
      <c r="T21" s="24">
        <v>222768.62252999988</v>
      </c>
      <c r="U21" s="37">
        <v>225506.61578999995</v>
      </c>
      <c r="V21" s="65">
        <f t="shared" si="3"/>
        <v>859536.75915999967</v>
      </c>
      <c r="W21" s="37">
        <v>230826.52558999998</v>
      </c>
      <c r="X21" s="24">
        <v>231403.99127000003</v>
      </c>
      <c r="Y21" s="24">
        <v>235129.10775999984</v>
      </c>
      <c r="Z21" s="37">
        <v>256773.65970000002</v>
      </c>
      <c r="AA21" s="65">
        <f t="shared" si="4"/>
        <v>954133.28431999986</v>
      </c>
      <c r="AB21" s="194">
        <v>237685.26371</v>
      </c>
      <c r="AC21" s="194">
        <v>254730.66244000001</v>
      </c>
      <c r="AD21" s="194">
        <v>271596.96807</v>
      </c>
    </row>
    <row r="22" spans="1:30" s="7" customFormat="1">
      <c r="A22" s="9"/>
      <c r="B22" s="46" t="s">
        <v>101</v>
      </c>
      <c r="C22" s="22">
        <v>21371.273489999992</v>
      </c>
      <c r="D22" s="22">
        <v>24646.663269999997</v>
      </c>
      <c r="E22" s="28">
        <v>30007.080949999989</v>
      </c>
      <c r="F22" s="7">
        <v>36968.439399999988</v>
      </c>
      <c r="G22" s="66">
        <v>112993.45710999997</v>
      </c>
      <c r="H22" s="23">
        <v>41908.579119999995</v>
      </c>
      <c r="I22" s="23">
        <v>46662.268740000007</v>
      </c>
      <c r="J22" s="23">
        <v>48108.662040000025</v>
      </c>
      <c r="K22" s="38">
        <v>53142.233890000032</v>
      </c>
      <c r="L22" s="66">
        <v>189821.74379000007</v>
      </c>
      <c r="M22" s="38">
        <v>57879.170129999999</v>
      </c>
      <c r="N22" s="22">
        <v>61689.25598000006</v>
      </c>
      <c r="O22" s="22">
        <v>74127.580400000035</v>
      </c>
      <c r="P22" s="38">
        <v>80839.884249999945</v>
      </c>
      <c r="Q22" s="66">
        <v>274535.89076000004</v>
      </c>
      <c r="R22" s="23">
        <v>82599.504749999993</v>
      </c>
      <c r="S22" s="22">
        <v>87571.76492999999</v>
      </c>
      <c r="T22" s="22">
        <v>101329.16903999995</v>
      </c>
      <c r="U22" s="38">
        <v>111130.36292000004</v>
      </c>
      <c r="V22" s="66">
        <v>382630.80163999996</v>
      </c>
      <c r="W22" s="38">
        <v>113495.29452</v>
      </c>
      <c r="X22" s="22">
        <v>116297.95272000003</v>
      </c>
      <c r="Y22" s="22">
        <v>128407.77965999993</v>
      </c>
      <c r="Z22" s="38">
        <v>137875.72588999994</v>
      </c>
      <c r="AA22" s="66">
        <v>496076.75278999988</v>
      </c>
      <c r="AB22" s="195">
        <v>131361.47604000001</v>
      </c>
      <c r="AC22" s="195">
        <v>148050.48804999999</v>
      </c>
      <c r="AD22" s="195">
        <v>163615.29097000003</v>
      </c>
    </row>
    <row r="23" spans="1:30" s="7" customFormat="1">
      <c r="A23" s="9"/>
      <c r="B23" s="10" t="s">
        <v>102</v>
      </c>
      <c r="C23" s="25">
        <v>607127.92837999994</v>
      </c>
      <c r="D23" s="24">
        <v>568586.05779000022</v>
      </c>
      <c r="E23" s="24">
        <v>333527.30442000018</v>
      </c>
      <c r="F23" s="27">
        <v>245796.6156099998</v>
      </c>
      <c r="G23" s="65">
        <f t="shared" si="0"/>
        <v>1755037.9062000001</v>
      </c>
      <c r="H23" s="25">
        <v>235690.58930000002</v>
      </c>
      <c r="I23" s="25">
        <v>249890.57220000002</v>
      </c>
      <c r="J23" s="25">
        <v>209959.44936000003</v>
      </c>
      <c r="K23" s="37">
        <v>201619.16197999992</v>
      </c>
      <c r="L23" s="65">
        <f t="shared" si="1"/>
        <v>897159.77283999999</v>
      </c>
      <c r="M23" s="37">
        <v>207483.78269000002</v>
      </c>
      <c r="N23" s="24">
        <v>192187.82497999995</v>
      </c>
      <c r="O23" s="24">
        <v>177908.72926000008</v>
      </c>
      <c r="P23" s="37">
        <v>182236.30751999994</v>
      </c>
      <c r="Q23" s="65">
        <f t="shared" si="2"/>
        <v>759816.64444999991</v>
      </c>
      <c r="R23" s="25">
        <v>156187.03078000003</v>
      </c>
      <c r="S23" s="24">
        <v>206615.53016000014</v>
      </c>
      <c r="T23" s="24">
        <v>227747.08043000012</v>
      </c>
      <c r="U23" s="37">
        <v>254418.07453999983</v>
      </c>
      <c r="V23" s="65">
        <f t="shared" si="3"/>
        <v>844967.71591000014</v>
      </c>
      <c r="W23" s="37">
        <v>181961.34613999995</v>
      </c>
      <c r="X23" s="24">
        <v>215839.96376000004</v>
      </c>
      <c r="Y23" s="24">
        <v>191865.57591999992</v>
      </c>
      <c r="Z23" s="37">
        <v>228532.89436000009</v>
      </c>
      <c r="AA23" s="65">
        <f t="shared" si="4"/>
        <v>818199.78018</v>
      </c>
      <c r="AB23" s="194">
        <v>128398.84293000001</v>
      </c>
      <c r="AC23" s="194">
        <v>70534.837360000005</v>
      </c>
      <c r="AD23" s="194">
        <v>186770.15768</v>
      </c>
    </row>
    <row r="24" spans="1:30" s="7" customFormat="1">
      <c r="A24" s="9"/>
      <c r="B24" s="8" t="s">
        <v>103</v>
      </c>
      <c r="C24" s="20">
        <v>-3207282.2627676926</v>
      </c>
      <c r="D24" s="19">
        <v>-3073231.5740855481</v>
      </c>
      <c r="E24" s="19">
        <v>-2819633.8216591449</v>
      </c>
      <c r="F24" s="26">
        <v>-2639686.2063540975</v>
      </c>
      <c r="G24" s="64">
        <f t="shared" si="0"/>
        <v>-11739833.864866484</v>
      </c>
      <c r="H24" s="20">
        <v>-2692050.0595917497</v>
      </c>
      <c r="I24" s="20">
        <v>-2616062.3446024894</v>
      </c>
      <c r="J24" s="20">
        <v>-2596659.7711491287</v>
      </c>
      <c r="K24" s="36">
        <v>-2482614.0459723044</v>
      </c>
      <c r="L24" s="64">
        <f t="shared" si="1"/>
        <v>-10387386.221315673</v>
      </c>
      <c r="M24" s="36">
        <v>-2688439.2685499899</v>
      </c>
      <c r="N24" s="19">
        <v>-2551872.1757500004</v>
      </c>
      <c r="O24" s="36">
        <v>-2556556.2047582427</v>
      </c>
      <c r="P24" s="26">
        <v>-2488015.3111271933</v>
      </c>
      <c r="Q24" s="64">
        <f t="shared" si="2"/>
        <v>-10284882.960185427</v>
      </c>
      <c r="R24" s="20">
        <v>-2668982.7261399999</v>
      </c>
      <c r="S24" s="19">
        <v>-2604240.3252000003</v>
      </c>
      <c r="T24" s="36">
        <v>-2603835.3914549612</v>
      </c>
      <c r="U24" s="26">
        <v>-2610420.6805199999</v>
      </c>
      <c r="V24" s="64">
        <f t="shared" si="3"/>
        <v>-10487479.123314962</v>
      </c>
      <c r="W24" s="130">
        <v>-2672845.8389999997</v>
      </c>
      <c r="X24" s="19">
        <v>-2629134.8609000039</v>
      </c>
      <c r="Y24" s="19">
        <v>-2580207.92938605</v>
      </c>
      <c r="Z24" s="26">
        <v>-2598445.8408600986</v>
      </c>
      <c r="AA24" s="64">
        <f t="shared" si="4"/>
        <v>-10480634.470146151</v>
      </c>
      <c r="AB24" s="20">
        <v>-2619706.1138100005</v>
      </c>
      <c r="AC24" s="20">
        <v>-2315218.9635700001</v>
      </c>
      <c r="AD24" s="20">
        <v>-2639202.0443500001</v>
      </c>
    </row>
    <row r="25" spans="1:30" s="7" customFormat="1">
      <c r="A25" s="9"/>
      <c r="B25" s="2" t="s">
        <v>104</v>
      </c>
      <c r="C25" s="23">
        <v>-253704.01836999998</v>
      </c>
      <c r="D25" s="22">
        <v>-263437.13176000002</v>
      </c>
      <c r="E25" s="22">
        <v>-252859.53409000009</v>
      </c>
      <c r="F25" s="28">
        <v>-273851.46603000001</v>
      </c>
      <c r="G25" s="66">
        <f t="shared" si="0"/>
        <v>-1043852.1502500001</v>
      </c>
      <c r="H25" s="23">
        <v>-271791.3651</v>
      </c>
      <c r="I25" s="23">
        <v>-218958.62565</v>
      </c>
      <c r="J25" s="23">
        <v>-226005.5955600001</v>
      </c>
      <c r="K25" s="38">
        <v>-232205.87063000005</v>
      </c>
      <c r="L25" s="66">
        <f t="shared" si="1"/>
        <v>-948961.45694000018</v>
      </c>
      <c r="M25" s="38">
        <v>-222740.81756999996</v>
      </c>
      <c r="N25" s="22">
        <v>-235967.59269000002</v>
      </c>
      <c r="O25" s="22">
        <v>-235290.38055999996</v>
      </c>
      <c r="P25" s="38">
        <v>-262164.93452999991</v>
      </c>
      <c r="Q25" s="66">
        <f t="shared" si="2"/>
        <v>-956163.72534999996</v>
      </c>
      <c r="R25" s="23">
        <v>-239929.24123999997</v>
      </c>
      <c r="S25" s="22">
        <v>-234287.86606000003</v>
      </c>
      <c r="T25" s="22">
        <v>-261177.76164000004</v>
      </c>
      <c r="U25" s="38">
        <v>-258777.62916999991</v>
      </c>
      <c r="V25" s="66">
        <f t="shared" si="3"/>
        <v>-994172.49811000004</v>
      </c>
      <c r="W25" s="38">
        <v>-249027.18515</v>
      </c>
      <c r="X25" s="22">
        <v>-254237.34362999999</v>
      </c>
      <c r="Y25" s="22">
        <v>-247089.53850000005</v>
      </c>
      <c r="Z25" s="38">
        <v>-255089.52377999999</v>
      </c>
      <c r="AA25" s="66">
        <f t="shared" si="4"/>
        <v>-1005443.59106</v>
      </c>
      <c r="AB25" s="195">
        <v>-256798.68167999998</v>
      </c>
      <c r="AC25" s="195">
        <v>-236949.16817999998</v>
      </c>
      <c r="AD25" s="195">
        <v>-260577.60829999996</v>
      </c>
    </row>
    <row r="26" spans="1:30" s="7" customFormat="1">
      <c r="A26" s="9"/>
      <c r="B26" s="2" t="s">
        <v>105</v>
      </c>
      <c r="C26" s="23">
        <v>-984005.70862851234</v>
      </c>
      <c r="D26" s="22">
        <v>-958169.53938397311</v>
      </c>
      <c r="E26" s="22">
        <v>-866141.2152669999</v>
      </c>
      <c r="F26" s="28">
        <v>-934403.64082675078</v>
      </c>
      <c r="G26" s="66">
        <f t="shared" si="0"/>
        <v>-3742720.1041062362</v>
      </c>
      <c r="H26" s="23">
        <v>-895253.95342999999</v>
      </c>
      <c r="I26" s="23">
        <v>-852395.31446999998</v>
      </c>
      <c r="J26" s="23">
        <v>-887092.65547999984</v>
      </c>
      <c r="K26" s="38">
        <v>-962358.72855999984</v>
      </c>
      <c r="L26" s="66">
        <f t="shared" si="1"/>
        <v>-3597100.6519399993</v>
      </c>
      <c r="M26" s="38">
        <v>-902129.84129999997</v>
      </c>
      <c r="N26" s="22">
        <v>-868859.34960999992</v>
      </c>
      <c r="O26" s="22">
        <v>-868943.70561999991</v>
      </c>
      <c r="P26" s="38">
        <v>-854259.59667999996</v>
      </c>
      <c r="Q26" s="66">
        <f t="shared" si="2"/>
        <v>-3494192.4932099995</v>
      </c>
      <c r="R26" s="23">
        <v>-869226.71218000003</v>
      </c>
      <c r="S26" s="22">
        <v>-871226.15367000015</v>
      </c>
      <c r="T26" s="22">
        <v>-890104.10722999997</v>
      </c>
      <c r="U26" s="38">
        <v>-887491.73494000011</v>
      </c>
      <c r="V26" s="66">
        <f t="shared" si="3"/>
        <v>-3518048.7080199998</v>
      </c>
      <c r="W26" s="38">
        <v>-882529.68955000001</v>
      </c>
      <c r="X26" s="22">
        <v>-832789.43824000005</v>
      </c>
      <c r="Y26" s="22">
        <v>-808240.56474000018</v>
      </c>
      <c r="Z26" s="38">
        <v>-806799.33220000006</v>
      </c>
      <c r="AA26" s="66">
        <f t="shared" si="4"/>
        <v>-3330359.0247300002</v>
      </c>
      <c r="AB26" s="195">
        <v>-795393.55836999998</v>
      </c>
      <c r="AC26" s="195">
        <v>-620704.16873000003</v>
      </c>
      <c r="AD26" s="195">
        <v>-792446.59807999991</v>
      </c>
    </row>
    <row r="27" spans="1:30" s="7" customFormat="1">
      <c r="A27" s="9"/>
      <c r="B27" s="2" t="s">
        <v>106</v>
      </c>
      <c r="C27" s="23">
        <v>-1014098.537508891</v>
      </c>
      <c r="D27" s="22">
        <v>-937665.66559328977</v>
      </c>
      <c r="E27" s="22">
        <v>-955038.76883002964</v>
      </c>
      <c r="F27" s="28">
        <v>-916677.79720760696</v>
      </c>
      <c r="G27" s="66">
        <f t="shared" si="0"/>
        <v>-3823480.7691398175</v>
      </c>
      <c r="H27" s="23">
        <v>-985650.42881567776</v>
      </c>
      <c r="I27" s="23">
        <v>-965955.65617845953</v>
      </c>
      <c r="J27" s="23">
        <v>-968419.16207912914</v>
      </c>
      <c r="K27" s="38">
        <v>-853756.80133230449</v>
      </c>
      <c r="L27" s="66">
        <f t="shared" si="1"/>
        <v>-3773782.0484055709</v>
      </c>
      <c r="M27" s="38">
        <v>-1050496.9998899898</v>
      </c>
      <c r="N27" s="22">
        <v>-924342.10848000017</v>
      </c>
      <c r="O27" s="22">
        <v>-926449.53908999998</v>
      </c>
      <c r="P27" s="38">
        <v>-924623.12238000007</v>
      </c>
      <c r="Q27" s="66">
        <f t="shared" si="2"/>
        <v>-3825911.76983999</v>
      </c>
      <c r="R27" s="23">
        <v>-1011028.58756</v>
      </c>
      <c r="S27" s="22">
        <v>-901292.64504999982</v>
      </c>
      <c r="T27" s="22">
        <v>-862107.06853000016</v>
      </c>
      <c r="U27" s="38">
        <v>-886608.87515999994</v>
      </c>
      <c r="V27" s="66">
        <f t="shared" si="3"/>
        <v>-3661037.1762999999</v>
      </c>
      <c r="W27" s="38">
        <v>-920705.89752999996</v>
      </c>
      <c r="X27" s="22">
        <v>-874538.1200900001</v>
      </c>
      <c r="Y27" s="22">
        <v>-855812.83786999993</v>
      </c>
      <c r="Z27" s="38">
        <v>-858648.27562999993</v>
      </c>
      <c r="AA27" s="66">
        <f t="shared" si="4"/>
        <v>-3509705.13112</v>
      </c>
      <c r="AB27" s="195">
        <v>-961576.95504000015</v>
      </c>
      <c r="AC27" s="195">
        <v>-998820.78535999998</v>
      </c>
      <c r="AD27" s="195">
        <v>-998238.75296999991</v>
      </c>
    </row>
    <row r="28" spans="1:30" s="7" customFormat="1">
      <c r="A28" s="9"/>
      <c r="B28" s="2" t="s">
        <v>107</v>
      </c>
      <c r="C28" s="23">
        <v>-143184.92664000002</v>
      </c>
      <c r="D28" s="22">
        <v>-128850.06784</v>
      </c>
      <c r="E28" s="22">
        <v>-150729.41529999999</v>
      </c>
      <c r="F28" s="28">
        <v>-188209.14663</v>
      </c>
      <c r="G28" s="66">
        <f t="shared" si="0"/>
        <v>-610973.55640999996</v>
      </c>
      <c r="H28" s="23">
        <v>-137093.58078607221</v>
      </c>
      <c r="I28" s="23">
        <v>-141690.32853999999</v>
      </c>
      <c r="J28" s="23">
        <v>-132063.43594999998</v>
      </c>
      <c r="K28" s="38">
        <v>-121279.48665999998</v>
      </c>
      <c r="L28" s="66">
        <f t="shared" si="1"/>
        <v>-532126.83193607209</v>
      </c>
      <c r="M28" s="38">
        <v>-137833.80791999999</v>
      </c>
      <c r="N28" s="22">
        <v>-137747.59899</v>
      </c>
      <c r="O28" s="22">
        <v>-135817.99168000004</v>
      </c>
      <c r="P28" s="38">
        <v>-137081.61549000005</v>
      </c>
      <c r="Q28" s="66">
        <f t="shared" si="2"/>
        <v>-548481.01408000011</v>
      </c>
      <c r="R28" s="23">
        <v>-144221.59060999998</v>
      </c>
      <c r="S28" s="22">
        <v>-134187.60432000001</v>
      </c>
      <c r="T28" s="22">
        <v>-146159.35141</v>
      </c>
      <c r="U28" s="38">
        <v>-154309.90495</v>
      </c>
      <c r="V28" s="66">
        <f t="shared" si="3"/>
        <v>-578878.45129</v>
      </c>
      <c r="W28" s="23">
        <v>-146083.65410999997</v>
      </c>
      <c r="X28" s="22">
        <v>-148868.71909999999</v>
      </c>
      <c r="Y28" s="22">
        <v>-160594.17968000006</v>
      </c>
      <c r="Z28" s="38">
        <v>-172910.78501999998</v>
      </c>
      <c r="AA28" s="66">
        <f t="shared" si="4"/>
        <v>-628457.33791</v>
      </c>
      <c r="AB28" s="195">
        <v>-170286.01402</v>
      </c>
      <c r="AC28" s="195">
        <v>-142863.0993</v>
      </c>
      <c r="AD28" s="195">
        <v>-157222.13445000001</v>
      </c>
    </row>
    <row r="29" spans="1:30" s="7" customFormat="1">
      <c r="A29" s="9"/>
      <c r="B29" s="2" t="s">
        <v>108</v>
      </c>
      <c r="C29" s="23">
        <v>-657457.4627899999</v>
      </c>
      <c r="D29" s="22">
        <v>-637249.01445000002</v>
      </c>
      <c r="E29" s="22">
        <v>-411649.92015000008</v>
      </c>
      <c r="F29" s="28">
        <v>-150311.32236000002</v>
      </c>
      <c r="G29" s="66">
        <f t="shared" si="0"/>
        <v>-1856667.7197500002</v>
      </c>
      <c r="H29" s="23">
        <v>-254360.19561999998</v>
      </c>
      <c r="I29" s="23">
        <v>-272576.13562999992</v>
      </c>
      <c r="J29" s="23">
        <v>-231311.2287900002</v>
      </c>
      <c r="K29" s="38">
        <v>-217711.14917000019</v>
      </c>
      <c r="L29" s="66">
        <f t="shared" si="1"/>
        <v>-975958.70921000035</v>
      </c>
      <c r="M29" s="38">
        <v>-202190.41670999996</v>
      </c>
      <c r="N29" s="22">
        <v>-232240.13590999998</v>
      </c>
      <c r="O29" s="22">
        <v>-199675.04507999995</v>
      </c>
      <c r="P29" s="38">
        <v>-212733.11381000007</v>
      </c>
      <c r="Q29" s="66">
        <f t="shared" si="2"/>
        <v>-846838.71151000005</v>
      </c>
      <c r="R29" s="23">
        <v>-180306.14425999997</v>
      </c>
      <c r="S29" s="22">
        <v>-221431.21387000004</v>
      </c>
      <c r="T29" s="22">
        <v>-214660.64891000008</v>
      </c>
      <c r="U29" s="38">
        <v>-267514.31884000008</v>
      </c>
      <c r="V29" s="66">
        <f t="shared" si="3"/>
        <v>-883912.32588000013</v>
      </c>
      <c r="W29" s="23">
        <v>-198632.56788000005</v>
      </c>
      <c r="X29" s="22">
        <v>-240428.82022999995</v>
      </c>
      <c r="Y29" s="22">
        <v>-221241.63933000001</v>
      </c>
      <c r="Z29" s="38">
        <v>-271515.09523000009</v>
      </c>
      <c r="AA29" s="66">
        <f t="shared" si="4"/>
        <v>-931818.12267000007</v>
      </c>
      <c r="AB29" s="195">
        <v>-158742.56110000002</v>
      </c>
      <c r="AC29" s="195">
        <v>-82187.357660000009</v>
      </c>
      <c r="AD29" s="195">
        <v>-220734.44069999998</v>
      </c>
    </row>
    <row r="30" spans="1:30" s="7" customFormat="1">
      <c r="A30" s="9"/>
      <c r="B30" s="2" t="s">
        <v>109</v>
      </c>
      <c r="C30" s="23">
        <v>-56540.917899999986</v>
      </c>
      <c r="D30" s="22">
        <v>-59523.580510000007</v>
      </c>
      <c r="E30" s="22">
        <v>-63223.228589999992</v>
      </c>
      <c r="F30" s="28">
        <v>-51069.663</v>
      </c>
      <c r="G30" s="66">
        <f t="shared" si="0"/>
        <v>-230357.38999999998</v>
      </c>
      <c r="H30" s="23">
        <v>-71356.300169999973</v>
      </c>
      <c r="I30" s="23">
        <v>-69160.203030000004</v>
      </c>
      <c r="J30" s="23">
        <v>-73222.592680000002</v>
      </c>
      <c r="K30" s="38">
        <v>-52702.926369999986</v>
      </c>
      <c r="L30" s="66">
        <f t="shared" si="1"/>
        <v>-266442.02224999998</v>
      </c>
      <c r="M30" s="38">
        <v>-64932.094779999999</v>
      </c>
      <c r="N30" s="22">
        <v>-82894.960269999996</v>
      </c>
      <c r="O30" s="22">
        <v>-91134.594910000029</v>
      </c>
      <c r="P30" s="38">
        <v>-77425.208959999974</v>
      </c>
      <c r="Q30" s="66">
        <f t="shared" si="2"/>
        <v>-316386.85891999997</v>
      </c>
      <c r="R30" s="23">
        <v>-115714.91661000001</v>
      </c>
      <c r="S30" s="22">
        <v>-129316.76638</v>
      </c>
      <c r="T30" s="22">
        <v>-146570.77719999989</v>
      </c>
      <c r="U30" s="38">
        <v>-138299.64466999989</v>
      </c>
      <c r="V30" s="66">
        <f t="shared" si="3"/>
        <v>-529902.10485999985</v>
      </c>
      <c r="W30" s="23">
        <v>-174943.06299000001</v>
      </c>
      <c r="X30" s="22">
        <v>-194222.5454</v>
      </c>
      <c r="Y30" s="22">
        <v>-192015.42840999999</v>
      </c>
      <c r="Z30" s="38">
        <v>-185924.27234999996</v>
      </c>
      <c r="AA30" s="66">
        <f t="shared" si="4"/>
        <v>-747105.30914999999</v>
      </c>
      <c r="AB30" s="195">
        <v>-187040.58764000001</v>
      </c>
      <c r="AC30" s="195">
        <v>-151285.80783000001</v>
      </c>
      <c r="AD30" s="195">
        <v>-102109.03224000002</v>
      </c>
    </row>
    <row r="31" spans="1:30" s="7" customFormat="1">
      <c r="A31" s="9"/>
      <c r="B31" s="2" t="s">
        <v>110</v>
      </c>
      <c r="C31" s="23">
        <v>-98290.690930289886</v>
      </c>
      <c r="D31" s="22">
        <v>-88336.574548284611</v>
      </c>
      <c r="E31" s="22">
        <v>-119991.73943211521</v>
      </c>
      <c r="F31" s="28">
        <v>-125163.17029973978</v>
      </c>
      <c r="G31" s="66">
        <f t="shared" si="0"/>
        <v>-431782.17521042947</v>
      </c>
      <c r="H31" s="23">
        <v>-76544.235669999995</v>
      </c>
      <c r="I31" s="23">
        <v>-95326.081104029843</v>
      </c>
      <c r="J31" s="23">
        <v>-78545.100610000081</v>
      </c>
      <c r="K31" s="38">
        <v>-42599.083249999996</v>
      </c>
      <c r="L31" s="66">
        <f t="shared" si="1"/>
        <v>-293014.50063402992</v>
      </c>
      <c r="M31" s="38">
        <v>-108115.29038000002</v>
      </c>
      <c r="N31" s="22">
        <v>-69820.429799999998</v>
      </c>
      <c r="O31" s="22">
        <v>-99244.947818242552</v>
      </c>
      <c r="P31" s="38">
        <v>-19727.719277193391</v>
      </c>
      <c r="Q31" s="66">
        <f t="shared" si="2"/>
        <v>-296908.38727543596</v>
      </c>
      <c r="R31" s="23">
        <v>-108555.53368000001</v>
      </c>
      <c r="S31" s="22">
        <v>-112498.07585000001</v>
      </c>
      <c r="T31" s="22">
        <v>-83055.676534961152</v>
      </c>
      <c r="U31" s="38">
        <v>-17418.572790000035</v>
      </c>
      <c r="V31" s="66">
        <f t="shared" si="3"/>
        <v>-321527.85885496123</v>
      </c>
      <c r="W31" s="23">
        <v>-100923.78178999996</v>
      </c>
      <c r="X31" s="22">
        <v>-84049.874210003487</v>
      </c>
      <c r="Y31" s="22">
        <v>-95213.740856049728</v>
      </c>
      <c r="Z31" s="38">
        <v>-47558.556650098835</v>
      </c>
      <c r="AA31" s="66">
        <f t="shared" si="4"/>
        <v>-327745.95350615197</v>
      </c>
      <c r="AB31" s="195">
        <v>-89867.755959999995</v>
      </c>
      <c r="AC31" s="195">
        <v>-82408.576509999999</v>
      </c>
      <c r="AD31" s="195">
        <v>-107873.47760999999</v>
      </c>
    </row>
    <row r="32" spans="1:30" s="7" customFormat="1">
      <c r="A32" s="9"/>
      <c r="B32" s="8" t="s">
        <v>112</v>
      </c>
      <c r="C32" s="20">
        <v>1344025.3112852951</v>
      </c>
      <c r="D32" s="19">
        <v>1287310.6717085526</v>
      </c>
      <c r="E32" s="19">
        <v>1295956.4102343349</v>
      </c>
      <c r="F32" s="26">
        <v>1475138.8747450002</v>
      </c>
      <c r="G32" s="64">
        <f>SUM(C32:F32)</f>
        <v>5402431.2679731827</v>
      </c>
      <c r="H32" s="20">
        <v>1162295.4635882503</v>
      </c>
      <c r="I32" s="20">
        <v>1204088.6818775106</v>
      </c>
      <c r="J32" s="20">
        <v>1302614.6328508714</v>
      </c>
      <c r="K32" s="36">
        <v>1561028.1777176941</v>
      </c>
      <c r="L32" s="64">
        <f>SUM(H32:K32)</f>
        <v>5230026.9560343269</v>
      </c>
      <c r="M32" s="36">
        <v>1262934.16943001</v>
      </c>
      <c r="N32" s="19">
        <v>1390520.1001399998</v>
      </c>
      <c r="O32" s="36">
        <v>1526804.8569117561</v>
      </c>
      <c r="P32" s="26">
        <v>1768816.8601128068</v>
      </c>
      <c r="Q32" s="64">
        <f>SUM(M32:P32)</f>
        <v>5949075.9865945727</v>
      </c>
      <c r="R32" s="20">
        <v>1470239.012219999</v>
      </c>
      <c r="S32" s="19">
        <v>1566663.3135799984</v>
      </c>
      <c r="T32" s="36">
        <v>1657451.5841850387</v>
      </c>
      <c r="U32" s="26">
        <v>1868343.1129700011</v>
      </c>
      <c r="V32" s="64">
        <f>SUM(R32:U32)</f>
        <v>6562697.0229550367</v>
      </c>
      <c r="W32" s="20">
        <v>1535904.3706300007</v>
      </c>
      <c r="X32" s="19">
        <v>1651833.0004399954</v>
      </c>
      <c r="Y32" s="19">
        <v>1765491.2159439479</v>
      </c>
      <c r="Z32" s="26">
        <v>1989933.9214299023</v>
      </c>
      <c r="AA32" s="64">
        <f>SUM(W32:Z32)</f>
        <v>6943162.5084438464</v>
      </c>
      <c r="AB32" s="20">
        <v>1593783.4991099997</v>
      </c>
      <c r="AC32" s="20">
        <v>1686762.3476000004</v>
      </c>
      <c r="AD32" s="20">
        <v>1765005.4257400008</v>
      </c>
    </row>
    <row r="33" spans="1:259" s="7" customFormat="1">
      <c r="A33" s="9"/>
      <c r="B33" s="12" t="s">
        <v>113</v>
      </c>
      <c r="C33" s="29">
        <f t="shared" ref="C33:AB33" si="5">C32/C$15</f>
        <v>0.2953053137844574</v>
      </c>
      <c r="D33" s="29">
        <f t="shared" si="5"/>
        <v>0.29521802545318987</v>
      </c>
      <c r="E33" s="29">
        <f t="shared" si="5"/>
        <v>0.31488956315218442</v>
      </c>
      <c r="F33" s="50">
        <f t="shared" si="5"/>
        <v>0.35849370159641891</v>
      </c>
      <c r="G33" s="67">
        <f t="shared" si="5"/>
        <v>0.31515270742275903</v>
      </c>
      <c r="H33" s="29">
        <f t="shared" si="5"/>
        <v>0.30155455876963178</v>
      </c>
      <c r="I33" s="29">
        <f t="shared" si="5"/>
        <v>0.31519399980031504</v>
      </c>
      <c r="J33" s="29">
        <f t="shared" si="5"/>
        <v>0.3340659050603384</v>
      </c>
      <c r="K33" s="50">
        <f t="shared" si="5"/>
        <v>0.38604507801711202</v>
      </c>
      <c r="L33" s="67">
        <f t="shared" si="5"/>
        <v>0.33488433049971794</v>
      </c>
      <c r="M33" s="29">
        <f t="shared" si="5"/>
        <v>0.31961903607765318</v>
      </c>
      <c r="N33" s="29">
        <f t="shared" si="5"/>
        <v>0.35270972618423369</v>
      </c>
      <c r="O33" s="29">
        <f t="shared" si="5"/>
        <v>0.37390885445905897</v>
      </c>
      <c r="P33" s="50">
        <f t="shared" si="5"/>
        <v>0.41552421823516633</v>
      </c>
      <c r="Q33" s="67">
        <f t="shared" si="5"/>
        <v>0.36645873049805699</v>
      </c>
      <c r="R33" s="29">
        <f t="shared" si="5"/>
        <v>0.35519696821135321</v>
      </c>
      <c r="S33" s="29">
        <f t="shared" si="5"/>
        <v>0.37561724011400366</v>
      </c>
      <c r="T33" s="29">
        <f t="shared" si="5"/>
        <v>0.38895563562369717</v>
      </c>
      <c r="U33" s="50">
        <f t="shared" si="5"/>
        <v>0.41715598301604701</v>
      </c>
      <c r="V33" s="67">
        <f t="shared" si="5"/>
        <v>0.38490493978801105</v>
      </c>
      <c r="W33" s="29">
        <f t="shared" si="5"/>
        <v>0.36493122521638688</v>
      </c>
      <c r="X33" s="29">
        <f t="shared" si="5"/>
        <v>0.38585503417513395</v>
      </c>
      <c r="Y33" s="29">
        <f t="shared" si="5"/>
        <v>0.40626172150945872</v>
      </c>
      <c r="Z33" s="50">
        <f t="shared" si="5"/>
        <v>0.43368989153520981</v>
      </c>
      <c r="AA33" s="67">
        <f t="shared" si="5"/>
        <v>0.39848733987060692</v>
      </c>
      <c r="AB33" s="29">
        <f t="shared" si="5"/>
        <v>0.37825736990614961</v>
      </c>
      <c r="AC33" s="29">
        <f t="shared" ref="AC33:AD33" si="6">AC32/AC$15</f>
        <v>0.42148181524287698</v>
      </c>
      <c r="AD33" s="29">
        <f t="shared" si="6"/>
        <v>0.40075437810924303</v>
      </c>
    </row>
    <row r="34" spans="1:259" s="12" customFormat="1">
      <c r="A34" s="13"/>
      <c r="B34" s="8" t="s">
        <v>114</v>
      </c>
      <c r="C34" s="20">
        <v>-811300.07503821445</v>
      </c>
      <c r="D34" s="19">
        <v>-832590.92715821427</v>
      </c>
      <c r="E34" s="19">
        <v>-849235.10141821438</v>
      </c>
      <c r="F34" s="26">
        <v>-868845.07488821447</v>
      </c>
      <c r="G34" s="64">
        <f t="shared" ref="G34:G37" si="7">SUM(C34:F34)</f>
        <v>-3361971.1785028577</v>
      </c>
      <c r="H34" s="20">
        <v>-909582.15098821442</v>
      </c>
      <c r="I34" s="20">
        <v>-951240.64161821431</v>
      </c>
      <c r="J34" s="20">
        <v>-944274.63822821411</v>
      </c>
      <c r="K34" s="36">
        <v>-980074.34250821406</v>
      </c>
      <c r="L34" s="64">
        <f t="shared" ref="L34:L37" si="8">SUM(H34:K34)</f>
        <v>-3785171.7733428567</v>
      </c>
      <c r="M34" s="36">
        <v>-988953.32326821424</v>
      </c>
      <c r="N34" s="19">
        <v>-991329.4524878572</v>
      </c>
      <c r="O34" s="36">
        <v>-993666.99460642878</v>
      </c>
      <c r="P34" s="26">
        <v>-1039721.4341099998</v>
      </c>
      <c r="Q34" s="64">
        <f t="shared" ref="Q34:Q37" si="9">SUM(M34:P34)</f>
        <v>-4013671.2044724999</v>
      </c>
      <c r="R34" s="20">
        <v>-943246.24878999998</v>
      </c>
      <c r="S34" s="19">
        <v>-1047395.9616999998</v>
      </c>
      <c r="T34" s="36">
        <v>-1074374.8420399998</v>
      </c>
      <c r="U34" s="26">
        <v>-1059550.2611700001</v>
      </c>
      <c r="V34" s="64">
        <f t="shared" ref="V34:V37" si="10">SUM(R34:U34)</f>
        <v>-4124567.3136999998</v>
      </c>
      <c r="W34" s="20">
        <v>-1076405.9283800002</v>
      </c>
      <c r="X34" s="19">
        <v>-1014375.9273799999</v>
      </c>
      <c r="Y34" s="19">
        <v>-1098014.92817</v>
      </c>
      <c r="Z34" s="26">
        <v>-1152160.03795</v>
      </c>
      <c r="AA34" s="64">
        <f t="shared" ref="AA34:AA37" si="11">SUM(W34:Z34)</f>
        <v>-4340956.8218799997</v>
      </c>
      <c r="AB34" s="20">
        <v>-1156276.8374300001</v>
      </c>
      <c r="AC34" s="20">
        <v>-1118304.7085299999</v>
      </c>
      <c r="AD34" s="20">
        <v>-1155079.68673</v>
      </c>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c r="IW34" s="29"/>
      <c r="IX34" s="29"/>
      <c r="IY34" s="29"/>
    </row>
    <row r="35" spans="1:259" s="7" customFormat="1">
      <c r="A35" s="9"/>
      <c r="B35" s="2" t="s">
        <v>115</v>
      </c>
      <c r="C35" s="23">
        <v>-448987.77865821443</v>
      </c>
      <c r="D35" s="22">
        <v>-455627.99420821422</v>
      </c>
      <c r="E35" s="22">
        <v>-469092.62914821436</v>
      </c>
      <c r="F35" s="28">
        <v>-477552.34432821441</v>
      </c>
      <c r="G35" s="66">
        <f t="shared" si="7"/>
        <v>-1851260.7463428574</v>
      </c>
      <c r="H35" s="23">
        <v>-500220.39893821435</v>
      </c>
      <c r="I35" s="23">
        <v>-528431.15394821437</v>
      </c>
      <c r="J35" s="23">
        <v>-529050.64710821409</v>
      </c>
      <c r="K35" s="38">
        <v>-526338.87482821406</v>
      </c>
      <c r="L35" s="66">
        <f t="shared" si="8"/>
        <v>-2084041.0748228568</v>
      </c>
      <c r="M35" s="38">
        <v>-540251.73797821428</v>
      </c>
      <c r="N35" s="22">
        <v>-538244.11286785721</v>
      </c>
      <c r="O35" s="22">
        <v>-535335.28071642865</v>
      </c>
      <c r="P35" s="38">
        <v>-566416.09260999982</v>
      </c>
      <c r="Q35" s="66">
        <f t="shared" si="9"/>
        <v>-2180247.2241725</v>
      </c>
      <c r="R35" s="23">
        <v>-519052.17985999997</v>
      </c>
      <c r="S35" s="22">
        <v>-562645.58057999983</v>
      </c>
      <c r="T35" s="22">
        <v>-571287.9929099998</v>
      </c>
      <c r="U35" s="38">
        <v>-597239.91018000012</v>
      </c>
      <c r="V35" s="66">
        <f t="shared" si="10"/>
        <v>-2250225.6635299996</v>
      </c>
      <c r="W35" s="23">
        <v>-565972.3791100001</v>
      </c>
      <c r="X35" s="22">
        <v>-557468.80802999996</v>
      </c>
      <c r="Y35" s="22">
        <v>-577723.12807999994</v>
      </c>
      <c r="Z35" s="38">
        <v>-611411.16925000004</v>
      </c>
      <c r="AA35" s="66">
        <f t="shared" si="11"/>
        <v>-2312575.48447</v>
      </c>
      <c r="AB35" s="195">
        <v>-650324.76194000011</v>
      </c>
      <c r="AC35" s="195">
        <v>-616126.0141599999</v>
      </c>
      <c r="AD35" s="195">
        <v>-658700.03454999987</v>
      </c>
    </row>
    <row r="36" spans="1:259" s="12" customFormat="1">
      <c r="A36" s="13"/>
      <c r="B36" s="2" t="s">
        <v>116</v>
      </c>
      <c r="C36" s="23">
        <v>-362312.29638000001</v>
      </c>
      <c r="D36" s="22">
        <v>-376962.93295000005</v>
      </c>
      <c r="E36" s="22">
        <v>-380142.47227000003</v>
      </c>
      <c r="F36" s="28">
        <v>-391292.73056000005</v>
      </c>
      <c r="G36" s="66">
        <f t="shared" si="7"/>
        <v>-1510710.4321600001</v>
      </c>
      <c r="H36" s="23">
        <v>-409361.75205000001</v>
      </c>
      <c r="I36" s="23">
        <v>-422809.48767</v>
      </c>
      <c r="J36" s="23">
        <v>-415223.99112000002</v>
      </c>
      <c r="K36" s="38">
        <v>-453735.46768000006</v>
      </c>
      <c r="L36" s="66">
        <f t="shared" si="8"/>
        <v>-1701130.6985199999</v>
      </c>
      <c r="M36" s="38">
        <v>-448701.58529000002</v>
      </c>
      <c r="N36" s="22">
        <v>-453085.33961999998</v>
      </c>
      <c r="O36" s="22">
        <v>-458331.71389000013</v>
      </c>
      <c r="P36" s="38">
        <v>-473305.34149999998</v>
      </c>
      <c r="Q36" s="66">
        <f t="shared" si="9"/>
        <v>-1833423.9803000004</v>
      </c>
      <c r="R36" s="23">
        <v>-424194.06893000001</v>
      </c>
      <c r="S36" s="22">
        <v>-484750.38111999992</v>
      </c>
      <c r="T36" s="22">
        <v>-503086.84912999999</v>
      </c>
      <c r="U36" s="38">
        <v>-462310.35098999989</v>
      </c>
      <c r="V36" s="66">
        <f t="shared" si="10"/>
        <v>-1874341.6501699998</v>
      </c>
      <c r="W36" s="23">
        <v>-510433.54927000008</v>
      </c>
      <c r="X36" s="22">
        <v>-456907.11934999994</v>
      </c>
      <c r="Y36" s="22">
        <v>-520291.80009000003</v>
      </c>
      <c r="Z36" s="38">
        <v>-540748.86869999999</v>
      </c>
      <c r="AA36" s="66">
        <f t="shared" si="11"/>
        <v>-2028381.3374100002</v>
      </c>
      <c r="AB36" s="195">
        <v>-505952.07549000002</v>
      </c>
      <c r="AC36" s="195">
        <v>-502178.69436999992</v>
      </c>
      <c r="AD36" s="195">
        <v>-496379.65218000003</v>
      </c>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c r="IQ36" s="29"/>
      <c r="IR36" s="29"/>
      <c r="IS36" s="29"/>
      <c r="IT36" s="29"/>
      <c r="IU36" s="29"/>
      <c r="IV36" s="29"/>
      <c r="IW36" s="29"/>
      <c r="IX36" s="29"/>
      <c r="IY36" s="29"/>
    </row>
    <row r="37" spans="1:259" s="7" customFormat="1">
      <c r="A37" s="9"/>
      <c r="B37" s="8" t="s">
        <v>143</v>
      </c>
      <c r="C37" s="20">
        <v>532725.23624708061</v>
      </c>
      <c r="D37" s="19">
        <v>454719.74455033836</v>
      </c>
      <c r="E37" s="19">
        <v>446721.30881612049</v>
      </c>
      <c r="F37" s="26">
        <v>606293.79985678568</v>
      </c>
      <c r="G37" s="64">
        <f t="shared" si="7"/>
        <v>2040460.089470325</v>
      </c>
      <c r="H37" s="20">
        <v>252713.31260003592</v>
      </c>
      <c r="I37" s="20">
        <v>252848.04025929631</v>
      </c>
      <c r="J37" s="20">
        <v>358339.99462265731</v>
      </c>
      <c r="K37" s="36">
        <v>580953.83520948002</v>
      </c>
      <c r="L37" s="64">
        <f t="shared" si="8"/>
        <v>1444855.1826914696</v>
      </c>
      <c r="M37" s="36">
        <v>273980.84616179578</v>
      </c>
      <c r="N37" s="19">
        <v>399190.64765214256</v>
      </c>
      <c r="O37" s="36">
        <v>533137.86230532732</v>
      </c>
      <c r="P37" s="26">
        <v>729095.42600280698</v>
      </c>
      <c r="Q37" s="64">
        <f t="shared" si="9"/>
        <v>1935404.7821220728</v>
      </c>
      <c r="R37" s="20">
        <v>526992.763429999</v>
      </c>
      <c r="S37" s="19">
        <v>519267.35187999869</v>
      </c>
      <c r="T37" s="36">
        <v>583076.74214503891</v>
      </c>
      <c r="U37" s="26">
        <v>808792.85180000099</v>
      </c>
      <c r="V37" s="64">
        <f t="shared" si="10"/>
        <v>2438129.7092550378</v>
      </c>
      <c r="W37" s="20">
        <v>459498.44225000055</v>
      </c>
      <c r="X37" s="19">
        <v>637457.07305999554</v>
      </c>
      <c r="Y37" s="19">
        <v>667476.28777394793</v>
      </c>
      <c r="Z37" s="26">
        <v>837773.88347990229</v>
      </c>
      <c r="AA37" s="64">
        <f t="shared" si="11"/>
        <v>2602205.6865638462</v>
      </c>
      <c r="AB37" s="20">
        <v>437506.66167999967</v>
      </c>
      <c r="AC37" s="20">
        <v>568457.6390700005</v>
      </c>
      <c r="AD37" s="20">
        <v>609925.73901000083</v>
      </c>
    </row>
    <row r="38" spans="1:259" s="7" customFormat="1">
      <c r="A38" s="9"/>
      <c r="B38" s="11" t="s">
        <v>147</v>
      </c>
      <c r="C38" s="30">
        <f t="shared" ref="C38:AB38" si="12">C37/C$15</f>
        <v>0.11704883213873483</v>
      </c>
      <c r="D38" s="30">
        <f t="shared" si="12"/>
        <v>0.10428055019738242</v>
      </c>
      <c r="E38" s="30">
        <f t="shared" si="12"/>
        <v>0.10854367992087378</v>
      </c>
      <c r="F38" s="51">
        <f t="shared" si="12"/>
        <v>0.14734376016169332</v>
      </c>
      <c r="G38" s="68">
        <f t="shared" si="12"/>
        <v>0.11903094915743594</v>
      </c>
      <c r="H38" s="30">
        <f t="shared" si="12"/>
        <v>6.5565816837182947E-2</v>
      </c>
      <c r="I38" s="30">
        <f t="shared" si="12"/>
        <v>6.6187969665764221E-2</v>
      </c>
      <c r="J38" s="30">
        <f t="shared" si="12"/>
        <v>9.1899147763250713E-2</v>
      </c>
      <c r="K38" s="51">
        <f t="shared" si="12"/>
        <v>0.14367092909603027</v>
      </c>
      <c r="L38" s="68">
        <f t="shared" si="12"/>
        <v>9.2515653282897653E-2</v>
      </c>
      <c r="M38" s="30">
        <f t="shared" si="12"/>
        <v>6.933813026334934E-2</v>
      </c>
      <c r="N38" s="30">
        <f t="shared" si="12"/>
        <v>0.10125594302054196</v>
      </c>
      <c r="O38" s="30">
        <f t="shared" si="12"/>
        <v>0.1305634878359952</v>
      </c>
      <c r="P38" s="51">
        <f t="shared" si="12"/>
        <v>0.1712765259877333</v>
      </c>
      <c r="Q38" s="68">
        <f t="shared" si="12"/>
        <v>0.11921951930930316</v>
      </c>
      <c r="R38" s="30">
        <f t="shared" si="12"/>
        <v>0.12731687180373158</v>
      </c>
      <c r="S38" s="30">
        <f t="shared" si="12"/>
        <v>0.12449756619932026</v>
      </c>
      <c r="T38" s="30">
        <f t="shared" si="12"/>
        <v>0.13683113704339681</v>
      </c>
      <c r="U38" s="51">
        <f t="shared" si="12"/>
        <v>0.1805839488511545</v>
      </c>
      <c r="V38" s="68">
        <f t="shared" si="12"/>
        <v>0.14299733259872613</v>
      </c>
      <c r="W38" s="30">
        <f t="shared" si="12"/>
        <v>0.10917693361763944</v>
      </c>
      <c r="X38" s="30">
        <f t="shared" si="12"/>
        <v>0.14890489574020374</v>
      </c>
      <c r="Y38" s="30">
        <f t="shared" si="12"/>
        <v>0.15359468418130959</v>
      </c>
      <c r="Z38" s="51">
        <f t="shared" si="12"/>
        <v>0.18258599481351129</v>
      </c>
      <c r="AA38" s="68">
        <f t="shared" si="12"/>
        <v>0.14934779656589106</v>
      </c>
      <c r="AB38" s="30">
        <f t="shared" si="12"/>
        <v>0.10383475500650449</v>
      </c>
      <c r="AC38" s="30">
        <f t="shared" ref="AC38:AD38" si="13">AC37/AC$15</f>
        <v>0.14204405140108187</v>
      </c>
      <c r="AD38" s="30">
        <f t="shared" si="13"/>
        <v>0.13848705883002757</v>
      </c>
    </row>
    <row r="39" spans="1:259" s="7" customFormat="1">
      <c r="A39" s="9"/>
      <c r="B39" s="8" t="s">
        <v>144</v>
      </c>
      <c r="C39" s="20">
        <v>-74619.348139099689</v>
      </c>
      <c r="D39" s="19">
        <v>-34937.041402347175</v>
      </c>
      <c r="E39" s="19">
        <v>-163355.02736791162</v>
      </c>
      <c r="F39" s="26">
        <v>22505.271049769239</v>
      </c>
      <c r="G39" s="64">
        <f t="shared" ref="G39:G45" si="14">SUM(C39:F39)</f>
        <v>-250406.14585958922</v>
      </c>
      <c r="H39" s="20">
        <v>-68821.988320825796</v>
      </c>
      <c r="I39" s="20">
        <v>-164802.45009741609</v>
      </c>
      <c r="J39" s="20">
        <v>-75906.117659875599</v>
      </c>
      <c r="K39" s="36">
        <v>-101349.38935447083</v>
      </c>
      <c r="L39" s="64">
        <f t="shared" ref="L39:L45" si="15">SUM(H39:K39)</f>
        <v>-410879.94543258828</v>
      </c>
      <c r="M39" s="36">
        <v>-103224.55650103692</v>
      </c>
      <c r="N39" s="19">
        <v>-127247.0637000001</v>
      </c>
      <c r="O39" s="36">
        <v>-148126.00428000014</v>
      </c>
      <c r="P39" s="26">
        <v>-119238.51915000002</v>
      </c>
      <c r="Q39" s="64">
        <f t="shared" ref="Q39:Q45" si="16">SUM(M39:P39)</f>
        <v>-497836.14363103715</v>
      </c>
      <c r="R39" s="20">
        <v>-170259.70045000006</v>
      </c>
      <c r="S39" s="19">
        <v>-181457.49201999998</v>
      </c>
      <c r="T39" s="36">
        <v>-127671.61366000003</v>
      </c>
      <c r="U39" s="26">
        <v>-124118.58838792998</v>
      </c>
      <c r="V39" s="64">
        <f t="shared" ref="V39:V45" si="17">SUM(R39:U39)</f>
        <v>-603507.39451792999</v>
      </c>
      <c r="W39" s="20">
        <v>-121220.68002</v>
      </c>
      <c r="X39" s="19">
        <v>-120231.55403129724</v>
      </c>
      <c r="Y39" s="19">
        <v>-180731.32053999996</v>
      </c>
      <c r="Z39" s="26">
        <v>-81404.7612799997</v>
      </c>
      <c r="AA39" s="64">
        <f t="shared" ref="AA39:AA45" si="18">SUM(W39:Z39)</f>
        <v>-503588.31587129686</v>
      </c>
      <c r="AB39" s="20">
        <v>-140019.34733999992</v>
      </c>
      <c r="AC39" s="20">
        <v>-112167.09145999998</v>
      </c>
      <c r="AD39" s="20">
        <v>-100013.35289000001</v>
      </c>
    </row>
    <row r="40" spans="1:259" s="7" customFormat="1">
      <c r="A40" s="9"/>
      <c r="B40" s="2" t="s">
        <v>118</v>
      </c>
      <c r="C40" s="23">
        <v>-247055.47521</v>
      </c>
      <c r="D40" s="22">
        <v>-257035.05278999999</v>
      </c>
      <c r="E40" s="22">
        <v>-391514.74223999993</v>
      </c>
      <c r="F40" s="28">
        <v>-219919.05016000004</v>
      </c>
      <c r="G40" s="66">
        <f t="shared" si="14"/>
        <v>-1115524.3204000001</v>
      </c>
      <c r="H40" s="23">
        <v>-291930.95010000002</v>
      </c>
      <c r="I40" s="23">
        <v>-292673.89659000002</v>
      </c>
      <c r="J40" s="23">
        <v>-292865.73251</v>
      </c>
      <c r="K40" s="38">
        <v>-279014.64895999996</v>
      </c>
      <c r="L40" s="66">
        <f t="shared" si="15"/>
        <v>-1156485.2281599999</v>
      </c>
      <c r="M40" s="38">
        <v>-280110.09551000001</v>
      </c>
      <c r="N40" s="22">
        <v>-241442.12913000002</v>
      </c>
      <c r="O40" s="22">
        <v>-266905.93338000006</v>
      </c>
      <c r="P40" s="38">
        <v>-221194.66891000007</v>
      </c>
      <c r="Q40" s="66">
        <f t="shared" si="16"/>
        <v>-1009652.8269300002</v>
      </c>
      <c r="R40" s="23">
        <v>-243443.22953000004</v>
      </c>
      <c r="S40" s="22">
        <v>-242181.12057999996</v>
      </c>
      <c r="T40" s="22">
        <v>-187935.63493</v>
      </c>
      <c r="U40" s="38">
        <v>-150179.93946793</v>
      </c>
      <c r="V40" s="66">
        <f t="shared" si="17"/>
        <v>-823739.92450792994</v>
      </c>
      <c r="W40" s="23">
        <v>-175549.77619999999</v>
      </c>
      <c r="X40" s="22">
        <v>-164882.42069129742</v>
      </c>
      <c r="Y40" s="22">
        <v>-263534.38879</v>
      </c>
      <c r="Z40" s="38">
        <v>-100130.84337999995</v>
      </c>
      <c r="AA40" s="66">
        <f t="shared" si="18"/>
        <v>-704097.42906129733</v>
      </c>
      <c r="AB40" s="195">
        <v>-208695.42739999999</v>
      </c>
      <c r="AC40" s="195">
        <v>-163585.56519999998</v>
      </c>
      <c r="AD40" s="195">
        <v>-169807.68660999998</v>
      </c>
    </row>
    <row r="41" spans="1:259" s="12" customFormat="1">
      <c r="A41" s="13"/>
      <c r="B41" s="2" t="s">
        <v>119</v>
      </c>
      <c r="C41" s="23">
        <v>1832.7443200001144</v>
      </c>
      <c r="D41" s="22">
        <v>-1060.3597400000945</v>
      </c>
      <c r="E41" s="22">
        <v>1081.0371600000653</v>
      </c>
      <c r="F41" s="28">
        <v>556.90814999990835</v>
      </c>
      <c r="G41" s="66">
        <f t="shared" si="14"/>
        <v>2410.3298899999936</v>
      </c>
      <c r="H41" s="23">
        <v>-3484.8977300000843</v>
      </c>
      <c r="I41" s="23">
        <v>-1960.769920000108</v>
      </c>
      <c r="J41" s="23">
        <v>282.69690000003538</v>
      </c>
      <c r="K41" s="38">
        <v>318.26065000010567</v>
      </c>
      <c r="L41" s="66">
        <f t="shared" si="15"/>
        <v>-4844.7101000000512</v>
      </c>
      <c r="M41" s="38">
        <v>-692.30193999998301</v>
      </c>
      <c r="N41" s="22">
        <v>-1.7621300000464544</v>
      </c>
      <c r="O41" s="22">
        <v>-766.03319000002375</v>
      </c>
      <c r="P41" s="38">
        <v>711.91811000003145</v>
      </c>
      <c r="Q41" s="66">
        <f t="shared" si="16"/>
        <v>-748.17915000002176</v>
      </c>
      <c r="R41" s="23">
        <v>-236.52078999999867</v>
      </c>
      <c r="S41" s="22">
        <v>3030.9144399999932</v>
      </c>
      <c r="T41" s="22">
        <v>-658.59074000000692</v>
      </c>
      <c r="U41" s="38">
        <v>-762.91024999998263</v>
      </c>
      <c r="V41" s="66">
        <f t="shared" si="17"/>
        <v>1372.892660000005</v>
      </c>
      <c r="W41" s="23">
        <v>525.86788000000888</v>
      </c>
      <c r="X41" s="22">
        <v>-3092.0980200000122</v>
      </c>
      <c r="Y41" s="22">
        <v>2476.4296400000221</v>
      </c>
      <c r="Z41" s="38">
        <v>-818.64370000002964</v>
      </c>
      <c r="AA41" s="66">
        <f t="shared" si="18"/>
        <v>-908.44420000001082</v>
      </c>
      <c r="AB41" s="195">
        <v>7298.9656400000677</v>
      </c>
      <c r="AC41" s="195">
        <v>-4461.3102700000018</v>
      </c>
      <c r="AD41" s="195">
        <v>-5238.8890600000304</v>
      </c>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row>
    <row r="42" spans="1:259" s="7" customFormat="1">
      <c r="A42" s="9"/>
      <c r="B42" s="2" t="s">
        <v>120</v>
      </c>
      <c r="C42" s="23">
        <v>170603.3827509002</v>
      </c>
      <c r="D42" s="22">
        <v>223158.37112765291</v>
      </c>
      <c r="E42" s="22">
        <v>227078.67771208825</v>
      </c>
      <c r="F42" s="28">
        <v>241867.41305976937</v>
      </c>
      <c r="G42" s="66">
        <f t="shared" si="14"/>
        <v>862707.84465041081</v>
      </c>
      <c r="H42" s="23">
        <v>226593.8595091743</v>
      </c>
      <c r="I42" s="23">
        <v>129832.21641258404</v>
      </c>
      <c r="J42" s="23">
        <v>216676.91795012436</v>
      </c>
      <c r="K42" s="38">
        <v>177346.99895552904</v>
      </c>
      <c r="L42" s="66">
        <f t="shared" si="15"/>
        <v>750449.99282741174</v>
      </c>
      <c r="M42" s="38">
        <v>177577.84094896307</v>
      </c>
      <c r="N42" s="22">
        <v>114196.82755999996</v>
      </c>
      <c r="O42" s="22">
        <v>119545.96228999995</v>
      </c>
      <c r="P42" s="38">
        <v>101244.23165000002</v>
      </c>
      <c r="Q42" s="66">
        <f t="shared" si="16"/>
        <v>512564.86244896299</v>
      </c>
      <c r="R42" s="23">
        <v>73420.049869999988</v>
      </c>
      <c r="S42" s="22">
        <v>57692.71411999999</v>
      </c>
      <c r="T42" s="22">
        <v>60922.61200999999</v>
      </c>
      <c r="U42" s="38">
        <v>26824.261330000008</v>
      </c>
      <c r="V42" s="66">
        <f t="shared" si="17"/>
        <v>218859.63732999997</v>
      </c>
      <c r="W42" s="23">
        <v>53803.228299999988</v>
      </c>
      <c r="X42" s="22">
        <v>47742.964680000194</v>
      </c>
      <c r="Y42" s="22">
        <v>80326.638610000024</v>
      </c>
      <c r="Z42" s="38">
        <v>19544.725800000284</v>
      </c>
      <c r="AA42" s="66">
        <f t="shared" si="18"/>
        <v>201417.55739000047</v>
      </c>
      <c r="AB42" s="195">
        <v>61377.114420000005</v>
      </c>
      <c r="AC42" s="195">
        <v>55879.784010000003</v>
      </c>
      <c r="AD42" s="195">
        <v>75033.222779999996</v>
      </c>
    </row>
    <row r="43" spans="1:259" s="7" customFormat="1">
      <c r="A43" s="9"/>
      <c r="B43" s="8" t="s">
        <v>145</v>
      </c>
      <c r="C43" s="20">
        <v>458105.88810798095</v>
      </c>
      <c r="D43" s="19">
        <v>419782.70314799121</v>
      </c>
      <c r="E43" s="19">
        <v>283366.28144820884</v>
      </c>
      <c r="F43" s="26">
        <v>628799.07090655493</v>
      </c>
      <c r="G43" s="64">
        <f t="shared" si="14"/>
        <v>1790053.9436107357</v>
      </c>
      <c r="H43" s="20">
        <v>183891.32427921012</v>
      </c>
      <c r="I43" s="20">
        <v>88045.590161880216</v>
      </c>
      <c r="J43" s="20">
        <v>282433.87696278171</v>
      </c>
      <c r="K43" s="36">
        <v>479604.44585500919</v>
      </c>
      <c r="L43" s="64">
        <f t="shared" si="15"/>
        <v>1033975.2372588811</v>
      </c>
      <c r="M43" s="36">
        <v>170756.28966075886</v>
      </c>
      <c r="N43" s="19">
        <v>271943.58395214245</v>
      </c>
      <c r="O43" s="36">
        <v>385011.85802532721</v>
      </c>
      <c r="P43" s="26">
        <v>609856.90685280692</v>
      </c>
      <c r="Q43" s="64">
        <f t="shared" si="16"/>
        <v>1437568.6384910354</v>
      </c>
      <c r="R43" s="20">
        <v>356733.06297999894</v>
      </c>
      <c r="S43" s="19">
        <v>337809.85985999869</v>
      </c>
      <c r="T43" s="36">
        <v>455405.12848503888</v>
      </c>
      <c r="U43" s="26">
        <v>684674.26341207104</v>
      </c>
      <c r="V43" s="64">
        <f t="shared" si="17"/>
        <v>1834622.3147371076</v>
      </c>
      <c r="W43" s="20">
        <v>338277.76223000058</v>
      </c>
      <c r="X43" s="19">
        <v>517225.51902869833</v>
      </c>
      <c r="Y43" s="19">
        <v>486744.96723394794</v>
      </c>
      <c r="Z43" s="26">
        <v>756369.12219990254</v>
      </c>
      <c r="AA43" s="64">
        <f t="shared" si="18"/>
        <v>2098617.3706925493</v>
      </c>
      <c r="AB43" s="20">
        <v>297487.31433999975</v>
      </c>
      <c r="AC43" s="20">
        <v>456290.54761000053</v>
      </c>
      <c r="AD43" s="20">
        <v>509912.38612000085</v>
      </c>
    </row>
    <row r="44" spans="1:259" s="7" customFormat="1">
      <c r="A44" s="9"/>
      <c r="B44" s="2" t="s">
        <v>148</v>
      </c>
      <c r="C44" s="23">
        <v>-140674.71053452196</v>
      </c>
      <c r="D44" s="22">
        <v>-111935.21262860078</v>
      </c>
      <c r="E44" s="22">
        <v>-108610.78979516165</v>
      </c>
      <c r="F44" s="28">
        <v>-182230.10955958162</v>
      </c>
      <c r="G44" s="66">
        <f t="shared" si="14"/>
        <v>-543450.82251786604</v>
      </c>
      <c r="H44" s="23">
        <v>-28500.956201585996</v>
      </c>
      <c r="I44" s="23">
        <v>-40636.613981256407</v>
      </c>
      <c r="J44" s="23">
        <v>-82924.723232756456</v>
      </c>
      <c r="K44" s="38">
        <v>-120446.61429000006</v>
      </c>
      <c r="L44" s="66">
        <f t="shared" si="15"/>
        <v>-272508.90770559892</v>
      </c>
      <c r="M44" s="38">
        <v>-38549.803660000005</v>
      </c>
      <c r="N44" s="22">
        <v>-51097.36703999999</v>
      </c>
      <c r="O44" s="22">
        <v>-105920.17638999999</v>
      </c>
      <c r="P44" s="38">
        <v>-5458.2800706938087</v>
      </c>
      <c r="Q44" s="66">
        <f t="shared" si="16"/>
        <v>-201025.62716069381</v>
      </c>
      <c r="R44" s="23">
        <v>-106773.32652218002</v>
      </c>
      <c r="S44" s="22">
        <v>-1297.8160655999782</v>
      </c>
      <c r="T44" s="22">
        <v>-67783.837542145804</v>
      </c>
      <c r="U44" s="38">
        <v>-93102.90370430371</v>
      </c>
      <c r="V44" s="66">
        <f t="shared" si="17"/>
        <v>-268957.88383422955</v>
      </c>
      <c r="W44" s="23">
        <v>-87024.98571139999</v>
      </c>
      <c r="X44" s="22">
        <v>-96998.702287357883</v>
      </c>
      <c r="Y44" s="22">
        <v>138292.83566625693</v>
      </c>
      <c r="Z44" s="38">
        <v>-8686.6954521664884</v>
      </c>
      <c r="AA44" s="66">
        <f t="shared" si="18"/>
        <v>-54417.547784667433</v>
      </c>
      <c r="AB44" s="195">
        <v>-106635.6781516</v>
      </c>
      <c r="AC44" s="195">
        <v>-129874.85835600001</v>
      </c>
      <c r="AD44" s="195">
        <v>-73206.06157579986</v>
      </c>
    </row>
    <row r="45" spans="1:259" s="7" customFormat="1">
      <c r="A45" s="9"/>
      <c r="B45" s="8" t="s">
        <v>122</v>
      </c>
      <c r="C45" s="20">
        <v>317431.17757345899</v>
      </c>
      <c r="D45" s="19">
        <v>307847.49051939044</v>
      </c>
      <c r="E45" s="19">
        <v>174755.49165304721</v>
      </c>
      <c r="F45" s="26">
        <v>446568.96134697332</v>
      </c>
      <c r="G45" s="69">
        <f t="shared" si="14"/>
        <v>1246603.1210928699</v>
      </c>
      <c r="H45" s="20">
        <v>155390.36807762412</v>
      </c>
      <c r="I45" s="20">
        <v>47408.976180623809</v>
      </c>
      <c r="J45" s="20">
        <v>199509.15373002525</v>
      </c>
      <c r="K45" s="36">
        <v>359157.83156500914</v>
      </c>
      <c r="L45" s="69">
        <f t="shared" si="15"/>
        <v>761466.32955328235</v>
      </c>
      <c r="M45" s="36">
        <v>132206.48600075886</v>
      </c>
      <c r="N45" s="19">
        <v>220846.21691214247</v>
      </c>
      <c r="O45" s="36">
        <v>279091.68163532723</v>
      </c>
      <c r="P45" s="26">
        <v>604398.6267821131</v>
      </c>
      <c r="Q45" s="69">
        <f t="shared" si="16"/>
        <v>1236543.0113303415</v>
      </c>
      <c r="R45" s="20">
        <v>249959.73645781892</v>
      </c>
      <c r="S45" s="19">
        <v>336512.04379439872</v>
      </c>
      <c r="T45" s="36">
        <v>387621.29094289307</v>
      </c>
      <c r="U45" s="26">
        <v>591571.35970776738</v>
      </c>
      <c r="V45" s="69">
        <f t="shared" si="17"/>
        <v>1565664.4309028781</v>
      </c>
      <c r="W45" s="20">
        <v>251252.77651860059</v>
      </c>
      <c r="X45" s="19">
        <v>420226.81674134044</v>
      </c>
      <c r="Y45" s="19">
        <v>625037.8029002049</v>
      </c>
      <c r="Z45" s="26">
        <v>747682.42674773606</v>
      </c>
      <c r="AA45" s="69">
        <f t="shared" si="18"/>
        <v>2044199.822907882</v>
      </c>
      <c r="AB45" s="20">
        <v>190851.63618839975</v>
      </c>
      <c r="AC45" s="20">
        <v>326415.68925400055</v>
      </c>
      <c r="AD45" s="20">
        <v>436706.32454420102</v>
      </c>
    </row>
    <row r="46" spans="1:259" s="7" customFormat="1">
      <c r="A46" s="9"/>
      <c r="B46" s="2"/>
      <c r="C46" s="2"/>
      <c r="D46" s="2"/>
      <c r="E46" s="2"/>
      <c r="F46" s="2"/>
      <c r="G46" s="3"/>
      <c r="H46" s="2"/>
      <c r="I46" s="2"/>
      <c r="J46" s="2"/>
      <c r="K46" s="2"/>
      <c r="L46" s="2"/>
      <c r="M46" s="2"/>
      <c r="N46" s="2"/>
      <c r="O46" s="2"/>
      <c r="P46" s="2"/>
      <c r="Q46" s="2"/>
      <c r="R46" s="2"/>
      <c r="S46" s="2"/>
      <c r="T46" s="2"/>
      <c r="U46" s="2"/>
      <c r="V46" s="2"/>
      <c r="W46" s="2"/>
      <c r="X46" s="2"/>
      <c r="Y46" s="2"/>
      <c r="Z46" s="2"/>
      <c r="AA46" s="2"/>
      <c r="AB46" s="2"/>
      <c r="AC46" s="2"/>
      <c r="AD46" s="2"/>
    </row>
    <row r="47" spans="1:259" s="7" customFormat="1">
      <c r="A47" s="9"/>
      <c r="B47" s="2"/>
      <c r="C47" s="2"/>
      <c r="D47" s="2"/>
      <c r="E47" s="2"/>
      <c r="F47" s="2"/>
      <c r="G47" s="3"/>
      <c r="H47" s="2"/>
      <c r="I47" s="2"/>
      <c r="J47" s="2"/>
      <c r="K47" s="2"/>
      <c r="L47" s="2"/>
      <c r="M47" s="2"/>
      <c r="N47" s="2"/>
      <c r="O47" s="2"/>
      <c r="P47" s="2"/>
      <c r="Q47" s="2"/>
      <c r="R47" s="2"/>
      <c r="S47" s="2"/>
      <c r="T47" s="2"/>
      <c r="U47" s="2"/>
      <c r="V47" s="2"/>
      <c r="W47" s="2"/>
      <c r="X47" s="2"/>
      <c r="Y47" s="2"/>
      <c r="Z47" s="2"/>
      <c r="AA47" s="2"/>
      <c r="AB47" s="2"/>
      <c r="AC47" s="2"/>
      <c r="AD47" s="2"/>
    </row>
    <row r="48" spans="1:259" s="7" customFormat="1">
      <c r="A48" s="9"/>
      <c r="B48" s="106" t="s">
        <v>146</v>
      </c>
      <c r="C48" s="115" t="str">
        <f>C6</f>
        <v>1Q15</v>
      </c>
      <c r="D48" s="115" t="str">
        <f t="shared" ref="D48:AB48" si="19">D6</f>
        <v>2Q15</v>
      </c>
      <c r="E48" s="115" t="str">
        <f t="shared" si="19"/>
        <v>3Q15</v>
      </c>
      <c r="F48" s="129" t="str">
        <f t="shared" si="19"/>
        <v>4Q15</v>
      </c>
      <c r="G48" s="123">
        <f t="shared" si="19"/>
        <v>2015</v>
      </c>
      <c r="H48" s="115" t="str">
        <f>H6</f>
        <v>1Q16</v>
      </c>
      <c r="I48" s="115" t="str">
        <f t="shared" si="19"/>
        <v>2Q16</v>
      </c>
      <c r="J48" s="115" t="str">
        <f t="shared" si="19"/>
        <v>3Q16</v>
      </c>
      <c r="K48" s="129" t="str">
        <f t="shared" si="19"/>
        <v>4Q16</v>
      </c>
      <c r="L48" s="123">
        <f t="shared" si="19"/>
        <v>2016</v>
      </c>
      <c r="M48" s="115" t="str">
        <f t="shared" si="19"/>
        <v>1Q17</v>
      </c>
      <c r="N48" s="115" t="str">
        <f t="shared" si="19"/>
        <v>2Q17</v>
      </c>
      <c r="O48" s="115" t="str">
        <f t="shared" si="19"/>
        <v>3Q17</v>
      </c>
      <c r="P48" s="129" t="str">
        <f t="shared" si="19"/>
        <v>4Q17</v>
      </c>
      <c r="Q48" s="123">
        <f t="shared" si="19"/>
        <v>2017</v>
      </c>
      <c r="R48" s="115" t="str">
        <f t="shared" si="19"/>
        <v>1Q18</v>
      </c>
      <c r="S48" s="115" t="str">
        <f t="shared" si="19"/>
        <v>2Q18</v>
      </c>
      <c r="T48" s="115" t="str">
        <f t="shared" si="19"/>
        <v>3Q18</v>
      </c>
      <c r="U48" s="129" t="str">
        <f t="shared" si="19"/>
        <v>4Q18</v>
      </c>
      <c r="V48" s="123">
        <f t="shared" si="19"/>
        <v>2018</v>
      </c>
      <c r="W48" s="123" t="str">
        <f t="shared" si="19"/>
        <v>1Q19</v>
      </c>
      <c r="X48" s="115" t="str">
        <f t="shared" si="19"/>
        <v>2Q19</v>
      </c>
      <c r="Y48" s="115" t="str">
        <f t="shared" si="19"/>
        <v>3Q19</v>
      </c>
      <c r="Z48" s="129" t="str">
        <f t="shared" si="19"/>
        <v>4Q19</v>
      </c>
      <c r="AA48" s="123">
        <f t="shared" si="19"/>
        <v>2019</v>
      </c>
      <c r="AB48" s="115" t="str">
        <f t="shared" si="19"/>
        <v>1Q20</v>
      </c>
      <c r="AC48" s="115" t="str">
        <f t="shared" ref="AC48:AD48" si="20">AC6</f>
        <v>2Q20</v>
      </c>
      <c r="AD48" s="115" t="str">
        <f t="shared" si="20"/>
        <v>3Q20</v>
      </c>
    </row>
    <row r="49" spans="1:30" s="7" customFormat="1">
      <c r="A49" s="9"/>
      <c r="B49" s="8" t="s">
        <v>103</v>
      </c>
      <c r="C49" s="20">
        <v>-3207282.262767693</v>
      </c>
      <c r="D49" s="20">
        <v>-2155684.7616555477</v>
      </c>
      <c r="E49" s="20">
        <v>-2553109.5545991454</v>
      </c>
      <c r="F49" s="36">
        <v>-2612777.4005440976</v>
      </c>
      <c r="G49" s="124">
        <f t="shared" ref="G49:G51" si="21">SUM(C49:F49)</f>
        <v>-10528853.979566485</v>
      </c>
      <c r="H49" s="20">
        <v>-2733362.9165056781</v>
      </c>
      <c r="I49" s="20">
        <v>-2579033.8713924889</v>
      </c>
      <c r="J49" s="20">
        <v>-2620041.7711491291</v>
      </c>
      <c r="K49" s="36">
        <v>-2475607.2397623048</v>
      </c>
      <c r="L49" s="124">
        <f t="shared" ref="L49:L51" si="22">SUM(H49:K49)</f>
        <v>-10408045.798809601</v>
      </c>
      <c r="M49" s="20">
        <v>-2688571.5590899899</v>
      </c>
      <c r="N49" s="20">
        <v>-2553793.24682</v>
      </c>
      <c r="O49" s="20">
        <v>-2556555.3532382422</v>
      </c>
      <c r="P49" s="36">
        <v>-2488015.3111271933</v>
      </c>
      <c r="Q49" s="124">
        <f t="shared" ref="Q49:Q51" si="23">SUM(M49:P49)</f>
        <v>-10286935.470275424</v>
      </c>
      <c r="R49" s="20">
        <v>-2669202.3361400003</v>
      </c>
      <c r="S49" s="20">
        <v>-2605303.3892899998</v>
      </c>
      <c r="T49" s="20">
        <v>-2603835.3914549612</v>
      </c>
      <c r="U49" s="36">
        <v>-2608296.5301700002</v>
      </c>
      <c r="V49" s="124">
        <f t="shared" ref="V49:V51" si="24">SUM(R49:U49)</f>
        <v>-10486637.647054963</v>
      </c>
      <c r="W49" s="20">
        <v>-2674317.8173599998</v>
      </c>
      <c r="X49" s="20">
        <v>-1134643.8937500003</v>
      </c>
      <c r="Y49" s="20">
        <v>-2543126.0938560502</v>
      </c>
      <c r="Z49" s="36">
        <v>-2598445.8408600991</v>
      </c>
      <c r="AA49" s="124">
        <f t="shared" ref="AA49:AA54" si="25">SUM(W49:Z49)</f>
        <v>-8950533.6458261497</v>
      </c>
      <c r="AB49" s="20">
        <v>-2622293.0211</v>
      </c>
      <c r="AC49" s="20">
        <v>-2315218.9635699997</v>
      </c>
      <c r="AD49" s="20">
        <v>-2639202.0443500001</v>
      </c>
    </row>
    <row r="50" spans="1:30" s="7" customFormat="1">
      <c r="A50" s="9"/>
      <c r="B50" s="8" t="s">
        <v>0</v>
      </c>
      <c r="C50" s="20">
        <v>1344025.3112852946</v>
      </c>
      <c r="D50" s="20">
        <v>2204857.484138553</v>
      </c>
      <c r="E50" s="20">
        <v>1562480.6772943339</v>
      </c>
      <c r="F50" s="36">
        <v>1502047.680555</v>
      </c>
      <c r="G50" s="124">
        <f t="shared" si="21"/>
        <v>6613411.1532731811</v>
      </c>
      <c r="H50" s="20">
        <v>1120982.6066743217</v>
      </c>
      <c r="I50" s="20">
        <v>1241117.1550875118</v>
      </c>
      <c r="J50" s="20">
        <v>1279232.6328508707</v>
      </c>
      <c r="K50" s="36">
        <v>1568034.9839276944</v>
      </c>
      <c r="L50" s="124">
        <f t="shared" si="22"/>
        <v>5209367.3785403986</v>
      </c>
      <c r="M50" s="20">
        <v>1262801.8788900105</v>
      </c>
      <c r="N50" s="20">
        <v>1388599.0290700006</v>
      </c>
      <c r="O50" s="20">
        <v>1526805.7084317566</v>
      </c>
      <c r="P50" s="36">
        <v>1768816.8601128072</v>
      </c>
      <c r="Q50" s="124">
        <f t="shared" si="23"/>
        <v>5947023.4765045755</v>
      </c>
      <c r="R50" s="20">
        <v>1470019.4022199991</v>
      </c>
      <c r="S50" s="20">
        <v>1565600.2494899994</v>
      </c>
      <c r="T50" s="20">
        <v>1657451.5841850392</v>
      </c>
      <c r="U50" s="36">
        <v>1870467.2633200013</v>
      </c>
      <c r="V50" s="124">
        <f t="shared" si="24"/>
        <v>6563538.4992150385</v>
      </c>
      <c r="W50" s="20">
        <v>1534432.3922699997</v>
      </c>
      <c r="X50" s="20">
        <v>3146323.9675899991</v>
      </c>
      <c r="Y50" s="20">
        <v>1802573.0514739468</v>
      </c>
      <c r="Z50" s="36">
        <v>1989933.9214299009</v>
      </c>
      <c r="AA50" s="124">
        <f t="shared" si="25"/>
        <v>8473263.332763847</v>
      </c>
      <c r="AB50" s="20">
        <v>1591196.59182</v>
      </c>
      <c r="AC50" s="20">
        <v>1686762.3476000004</v>
      </c>
      <c r="AD50" s="20">
        <v>1765005.4257400006</v>
      </c>
    </row>
    <row r="51" spans="1:30" s="7" customFormat="1">
      <c r="A51" s="9"/>
      <c r="B51" s="8" t="s">
        <v>1</v>
      </c>
      <c r="C51" s="20">
        <v>532725.23624708026</v>
      </c>
      <c r="D51" s="20">
        <v>1372266.5569803384</v>
      </c>
      <c r="E51" s="20">
        <v>713245.57587611955</v>
      </c>
      <c r="F51" s="36">
        <v>633202.6056667855</v>
      </c>
      <c r="G51" s="124">
        <f t="shared" si="21"/>
        <v>3251439.9747703238</v>
      </c>
      <c r="H51" s="20">
        <v>211400.45568610734</v>
      </c>
      <c r="I51" s="20">
        <v>289876.51346929738</v>
      </c>
      <c r="J51" s="20">
        <v>334957.99462265655</v>
      </c>
      <c r="K51" s="36">
        <v>587960.64141948009</v>
      </c>
      <c r="L51" s="124">
        <f t="shared" si="22"/>
        <v>1424195.6051975414</v>
      </c>
      <c r="M51" s="20">
        <v>273848.55562179629</v>
      </c>
      <c r="N51" s="20">
        <v>397269.57658214332</v>
      </c>
      <c r="O51" s="20">
        <v>533138.71382532793</v>
      </c>
      <c r="P51" s="36">
        <v>729095.42600280722</v>
      </c>
      <c r="Q51" s="124">
        <f t="shared" si="23"/>
        <v>1933352.2720320749</v>
      </c>
      <c r="R51" s="20">
        <v>526773.15342999925</v>
      </c>
      <c r="S51" s="20">
        <v>518204.28778999951</v>
      </c>
      <c r="T51" s="20">
        <v>583076.74214503937</v>
      </c>
      <c r="U51" s="36">
        <v>810917.002150001</v>
      </c>
      <c r="V51" s="124">
        <f t="shared" si="24"/>
        <v>2438971.1855150391</v>
      </c>
      <c r="W51" s="20">
        <v>458026.46388999943</v>
      </c>
      <c r="X51" s="20">
        <v>2131948.0402099988</v>
      </c>
      <c r="Y51" s="20">
        <v>704558.12330394704</v>
      </c>
      <c r="Z51" s="36">
        <v>837773.88347990101</v>
      </c>
      <c r="AA51" s="124">
        <f t="shared" si="25"/>
        <v>4132306.5108838463</v>
      </c>
      <c r="AB51" s="20">
        <v>434919.75438999996</v>
      </c>
      <c r="AC51" s="20">
        <v>568457.63907000003</v>
      </c>
      <c r="AD51" s="20">
        <v>609925.73901000048</v>
      </c>
    </row>
    <row r="52" spans="1:30">
      <c r="B52" s="8" t="s">
        <v>117</v>
      </c>
      <c r="C52" s="20">
        <v>-74619.348139099777</v>
      </c>
      <c r="D52" s="20">
        <v>-34937.041402347211</v>
      </c>
      <c r="E52" s="20">
        <v>-163355.02736791156</v>
      </c>
      <c r="F52" s="36">
        <v>22505.271049769275</v>
      </c>
      <c r="G52" s="124">
        <f t="shared" ref="G52:G54" si="26">SUM(C52:F52)</f>
        <v>-250406.14585958931</v>
      </c>
      <c r="H52" s="20">
        <v>-68821.988320825738</v>
      </c>
      <c r="I52" s="20">
        <v>-164802.45009741621</v>
      </c>
      <c r="J52" s="20">
        <v>-75906.117659875599</v>
      </c>
      <c r="K52" s="36">
        <v>-101349.38935447083</v>
      </c>
      <c r="L52" s="124">
        <f t="shared" ref="L52:L54" si="27">SUM(H52:K52)</f>
        <v>-410879.9454325884</v>
      </c>
      <c r="M52" s="20">
        <v>-103224.5565010369</v>
      </c>
      <c r="N52" s="20">
        <v>-127247.0637000001</v>
      </c>
      <c r="O52" s="20">
        <v>-148126.00428000011</v>
      </c>
      <c r="P52" s="36">
        <v>-119238.51915000001</v>
      </c>
      <c r="Q52" s="124">
        <f t="shared" ref="Q52:Q54" si="28">SUM(M52:P52)</f>
        <v>-497836.14363103715</v>
      </c>
      <c r="R52" s="20">
        <v>-170259.70044999997</v>
      </c>
      <c r="S52" s="20">
        <v>-181457.49202000001</v>
      </c>
      <c r="T52" s="20">
        <v>-127671.61366000002</v>
      </c>
      <c r="U52" s="36">
        <v>-57943.912670000049</v>
      </c>
      <c r="V52" s="124">
        <f t="shared" ref="V52:V54" si="29">SUM(R52:U52)</f>
        <v>-537332.71880000015</v>
      </c>
      <c r="W52" s="20">
        <v>-121220.68002</v>
      </c>
      <c r="X52" s="20">
        <v>930512.09643000038</v>
      </c>
      <c r="Y52" s="20">
        <v>-114353.40435000004</v>
      </c>
      <c r="Z52" s="36">
        <v>-81404.761279999686</v>
      </c>
      <c r="AA52" s="124">
        <f t="shared" si="25"/>
        <v>613533.25078000058</v>
      </c>
      <c r="AB52" s="20">
        <v>-140019.34733999998</v>
      </c>
      <c r="AC52" s="20">
        <v>-112167.09146000001</v>
      </c>
      <c r="AD52" s="20">
        <v>-100013.35289000001</v>
      </c>
    </row>
    <row r="53" spans="1:30">
      <c r="B53" s="150" t="s">
        <v>149</v>
      </c>
      <c r="C53" s="20">
        <v>-140674.71053452196</v>
      </c>
      <c r="D53" s="20">
        <v>-393839.40751429903</v>
      </c>
      <c r="E53" s="20">
        <v>-191068.71005406033</v>
      </c>
      <c r="F53" s="36">
        <v>-190007.98968023725</v>
      </c>
      <c r="G53" s="124">
        <f t="shared" si="26"/>
        <v>-915590.81778311857</v>
      </c>
      <c r="H53" s="20">
        <v>-14671.163890000005</v>
      </c>
      <c r="I53" s="20">
        <v>-50625.006799999952</v>
      </c>
      <c r="J53" s="20">
        <v>-74974.834760000012</v>
      </c>
      <c r="K53" s="36">
        <v>-122617.53429000004</v>
      </c>
      <c r="L53" s="124">
        <f t="shared" si="27"/>
        <v>-262888.53974000004</v>
      </c>
      <c r="M53" s="20">
        <v>-38533.042829999999</v>
      </c>
      <c r="N53" s="20">
        <v>-51097.36703999999</v>
      </c>
      <c r="O53" s="20">
        <v>-105920.17639000002</v>
      </c>
      <c r="P53" s="36">
        <v>-5458.2800706938069</v>
      </c>
      <c r="Q53" s="124">
        <f t="shared" si="28"/>
        <v>-201008.86633069383</v>
      </c>
      <c r="R53" s="20">
        <v>-106773.32652218001</v>
      </c>
      <c r="S53" s="20">
        <v>-1297.8160655999818</v>
      </c>
      <c r="T53" s="20">
        <v>882161.16245785425</v>
      </c>
      <c r="U53" s="36">
        <v>-116470.9751733999</v>
      </c>
      <c r="V53" s="124">
        <f t="shared" si="29"/>
        <v>657619.04469667433</v>
      </c>
      <c r="W53" s="20">
        <v>-117310.33493160001</v>
      </c>
      <c r="X53" s="20">
        <v>-962382.23862520012</v>
      </c>
      <c r="Y53" s="20">
        <v>103116.67914705683</v>
      </c>
      <c r="Z53" s="36">
        <v>-8686.6954521664884</v>
      </c>
      <c r="AA53" s="124">
        <f t="shared" si="25"/>
        <v>-985262.58986190986</v>
      </c>
      <c r="AB53" s="20">
        <v>-106635.67815159999</v>
      </c>
      <c r="AC53" s="20">
        <v>-129874.858356</v>
      </c>
      <c r="AD53" s="20">
        <v>-73206.061575799919</v>
      </c>
    </row>
    <row r="54" spans="1:30">
      <c r="B54" s="8" t="s">
        <v>121</v>
      </c>
      <c r="C54" s="20">
        <v>317431.17757345852</v>
      </c>
      <c r="D54" s="20">
        <v>943490.10806369234</v>
      </c>
      <c r="E54" s="20">
        <v>358821.83845414768</v>
      </c>
      <c r="F54" s="36">
        <v>465699.88703631761</v>
      </c>
      <c r="G54" s="124">
        <f t="shared" si="26"/>
        <v>2085443.0111276163</v>
      </c>
      <c r="H54" s="20">
        <v>127907.30347528159</v>
      </c>
      <c r="I54" s="20">
        <v>74449.056571881229</v>
      </c>
      <c r="J54" s="20">
        <v>184077.04220278093</v>
      </c>
      <c r="K54" s="36">
        <v>363993.71777500928</v>
      </c>
      <c r="L54" s="124">
        <f t="shared" si="27"/>
        <v>750427.12002495304</v>
      </c>
      <c r="M54" s="20">
        <v>132090.95629075941</v>
      </c>
      <c r="N54" s="20">
        <v>218925.14584214322</v>
      </c>
      <c r="O54" s="20">
        <v>279092.53315532778</v>
      </c>
      <c r="P54" s="36">
        <v>604398.62678211334</v>
      </c>
      <c r="Q54" s="124">
        <f t="shared" si="28"/>
        <v>1234507.2620703438</v>
      </c>
      <c r="R54" s="20">
        <v>249740.12645781919</v>
      </c>
      <c r="S54" s="20">
        <v>335448.97970439948</v>
      </c>
      <c r="T54" s="20">
        <v>1337566.2909428938</v>
      </c>
      <c r="U54" s="36">
        <v>636502.11430660111</v>
      </c>
      <c r="V54" s="124">
        <f t="shared" si="29"/>
        <v>2559257.5114117134</v>
      </c>
      <c r="W54" s="20">
        <v>219495.44893839944</v>
      </c>
      <c r="X54" s="20">
        <v>2100077.8980147992</v>
      </c>
      <c r="Y54" s="20">
        <v>693321.39810100384</v>
      </c>
      <c r="Z54" s="36">
        <v>747682.42674773477</v>
      </c>
      <c r="AA54" s="124">
        <f t="shared" si="25"/>
        <v>3760577.1718019373</v>
      </c>
      <c r="AB54" s="20">
        <v>188264.72889839998</v>
      </c>
      <c r="AC54" s="20">
        <v>326415.68925400008</v>
      </c>
      <c r="AD54" s="20">
        <v>436706.32454420056</v>
      </c>
    </row>
    <row r="55" spans="1:30"/>
    <row r="56" spans="1:30" hidden="1"/>
    <row r="57" spans="1:30" hidden="1"/>
    <row r="58" spans="1:30" hidden="1"/>
    <row r="59" spans="1:30" hidden="1"/>
    <row r="60" spans="1:30" hidden="1"/>
    <row r="61" spans="1:30" hidden="1"/>
    <row r="62" spans="1:30" hidden="1"/>
    <row r="63" spans="1:30" hidden="1"/>
    <row r="64" spans="1:30"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row r="140" hidden="1"/>
  </sheetData>
  <mergeCells count="1">
    <mergeCell ref="C2:L2"/>
  </mergeCells>
  <phoneticPr fontId="3" type="noConversion"/>
  <hyperlinks>
    <hyperlink ref="C4" r:id="rId1" xr:uid="{00000000-0004-0000-0700-000000000000}"/>
  </hyperlinks>
  <pageMargins left="0.78740157480314965" right="0.78740157480314965" top="0.98425196850393704" bottom="0.98425196850393704" header="0.51181102362204722" footer="0.51181102362204722"/>
  <pageSetup paperSize="9" scale="66" orientation="landscape" r:id="rId2"/>
  <headerFooter alignWithMargins="0">
    <oddFooter>&amp;C&amp;1#&amp;"Calibri"&amp;8&amp;K737373Classificado como Público</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1"/>
    <pageSetUpPr fitToPage="1"/>
  </sheetPr>
  <dimension ref="A1:AB131"/>
  <sheetViews>
    <sheetView showGridLines="0" showRowColHeaders="0" zoomScale="80" zoomScaleNormal="80" workbookViewId="0">
      <pane xSplit="2" ySplit="6" topLeftCell="C7" activePane="bottomRight" state="frozen"/>
      <selection pane="topRight"/>
      <selection pane="bottomLeft"/>
      <selection pane="bottomRight"/>
    </sheetView>
  </sheetViews>
  <sheetFormatPr defaultColWidth="0" defaultRowHeight="12.75" customHeight="1"/>
  <cols>
    <col min="1" max="1" width="1.6640625" customWidth="1"/>
    <col min="2" max="2" width="75.5546875" customWidth="1"/>
    <col min="3" max="11" width="12.88671875" customWidth="1"/>
    <col min="12" max="12" width="12.33203125" bestFit="1" customWidth="1"/>
    <col min="13" max="25" width="12.88671875" customWidth="1"/>
    <col min="26" max="28" width="12.88671875" hidden="1" customWidth="1"/>
    <col min="29" max="16384" width="9.109375" hidden="1"/>
  </cols>
  <sheetData>
    <row r="1" spans="1:26" ht="30.75" customHeight="1">
      <c r="M1" s="18"/>
      <c r="N1" s="18"/>
      <c r="O1" s="18"/>
      <c r="P1" s="18"/>
      <c r="Q1" s="18"/>
      <c r="R1" s="18"/>
      <c r="S1" s="18"/>
      <c r="U1" s="18"/>
    </row>
    <row r="2" spans="1:26" ht="30.75" customHeight="1">
      <c r="C2" s="231" t="str">
        <f>Cover!C1</f>
        <v>3Q20 Results</v>
      </c>
      <c r="D2" s="231"/>
      <c r="E2" s="231"/>
      <c r="F2" s="231"/>
      <c r="G2" s="231"/>
      <c r="H2" s="231"/>
      <c r="I2" s="231"/>
      <c r="J2" s="231"/>
      <c r="K2" s="231"/>
      <c r="L2" s="231"/>
      <c r="M2" s="233"/>
      <c r="N2" s="233"/>
      <c r="O2" s="233"/>
      <c r="P2" s="233"/>
      <c r="Q2" s="233"/>
    </row>
    <row r="3" spans="1:26" ht="30.75" customHeight="1">
      <c r="C3" s="232" t="s">
        <v>169</v>
      </c>
      <c r="D3" s="232"/>
      <c r="E3" s="232"/>
      <c r="F3" s="232"/>
      <c r="G3" s="232"/>
      <c r="H3" s="232"/>
      <c r="M3" s="18"/>
      <c r="N3" s="18"/>
      <c r="O3" s="18"/>
      <c r="P3" s="18"/>
      <c r="Q3" s="18"/>
      <c r="R3" s="18"/>
      <c r="S3" s="18"/>
      <c r="U3" s="18"/>
    </row>
    <row r="4" spans="1:26" ht="13.2">
      <c r="C4" s="122" t="s">
        <v>2</v>
      </c>
    </row>
    <row r="5" spans="1:26" s="2" customFormat="1" ht="13.2">
      <c r="B5" s="2" t="s">
        <v>41</v>
      </c>
      <c r="C5" s="5"/>
    </row>
    <row r="6" spans="1:26" s="113" customFormat="1" ht="19.5" customHeight="1">
      <c r="A6" s="2"/>
      <c r="B6" s="106" t="s">
        <v>20</v>
      </c>
      <c r="C6" s="114" t="s">
        <v>21</v>
      </c>
      <c r="D6" s="114" t="s">
        <v>22</v>
      </c>
      <c r="E6" s="114" t="s">
        <v>23</v>
      </c>
      <c r="F6" s="114" t="s">
        <v>24</v>
      </c>
      <c r="G6" s="114" t="s">
        <v>7</v>
      </c>
      <c r="H6" s="114" t="s">
        <v>8</v>
      </c>
      <c r="I6" s="114" t="s">
        <v>9</v>
      </c>
      <c r="J6" s="114" t="s">
        <v>10</v>
      </c>
      <c r="K6" s="114" t="s">
        <v>11</v>
      </c>
      <c r="L6" s="114" t="s">
        <v>12</v>
      </c>
      <c r="M6" s="114" t="s">
        <v>13</v>
      </c>
      <c r="N6" s="114" t="s">
        <v>14</v>
      </c>
      <c r="O6" s="114" t="s">
        <v>15</v>
      </c>
      <c r="P6" s="114" t="s">
        <v>16</v>
      </c>
      <c r="Q6" s="114" t="s">
        <v>18</v>
      </c>
      <c r="R6" s="114" t="s">
        <v>18</v>
      </c>
      <c r="S6" s="114" t="s">
        <v>132</v>
      </c>
      <c r="T6" s="114" t="s">
        <v>131</v>
      </c>
      <c r="U6" s="114" t="s">
        <v>133</v>
      </c>
      <c r="V6" s="114" t="s">
        <v>134</v>
      </c>
      <c r="W6" s="114" t="s">
        <v>170</v>
      </c>
      <c r="X6" s="114" t="s">
        <v>209</v>
      </c>
      <c r="Y6" s="114" t="s">
        <v>214</v>
      </c>
      <c r="Z6" s="114"/>
    </row>
    <row r="7" spans="1:26" s="2" customFormat="1" ht="13.2">
      <c r="B7" s="8" t="s">
        <v>42</v>
      </c>
      <c r="C7" s="19">
        <v>32093409.738643359</v>
      </c>
      <c r="D7" s="19">
        <v>33743786.649423078</v>
      </c>
      <c r="E7" s="19">
        <v>34054310.588826761</v>
      </c>
      <c r="F7" s="19">
        <v>35556387.194629565</v>
      </c>
      <c r="G7" s="19">
        <v>33405251.835832968</v>
      </c>
      <c r="H7" s="19">
        <v>32409446.470234752</v>
      </c>
      <c r="I7" s="19">
        <v>32837418.227066517</v>
      </c>
      <c r="J7" s="19">
        <v>34655679.960788324</v>
      </c>
      <c r="K7" s="19">
        <v>33369716.239630103</v>
      </c>
      <c r="L7" s="19">
        <v>32089025.279882252</v>
      </c>
      <c r="M7" s="19">
        <v>31972105.816115819</v>
      </c>
      <c r="N7" s="19">
        <v>32600365.336465828</v>
      </c>
      <c r="O7" s="19">
        <v>32239906.077625751</v>
      </c>
      <c r="P7" s="19">
        <v>31293061.797340963</v>
      </c>
      <c r="Q7" s="19">
        <v>30852932.3963333</v>
      </c>
      <c r="R7" s="19">
        <v>31995235.899050493</v>
      </c>
      <c r="S7" s="19">
        <v>31711967.68795462</v>
      </c>
      <c r="T7" s="19">
        <v>33068398.148786232</v>
      </c>
      <c r="U7" s="19">
        <v>33536342.367964417</v>
      </c>
      <c r="V7" s="19">
        <v>34436619.10974443</v>
      </c>
      <c r="W7" s="19">
        <v>32724972.861859988</v>
      </c>
      <c r="X7" s="19">
        <v>33480124.913940005</v>
      </c>
      <c r="Y7" s="19">
        <v>33789288.396067008</v>
      </c>
      <c r="Z7" s="19"/>
    </row>
    <row r="8" spans="1:26" s="2" customFormat="1" ht="13.2">
      <c r="B8" s="8" t="s">
        <v>43</v>
      </c>
      <c r="C8" s="19">
        <v>10178625.616329607</v>
      </c>
      <c r="D8" s="19">
        <v>10904341.002589401</v>
      </c>
      <c r="E8" s="19">
        <v>10353235.291886313</v>
      </c>
      <c r="F8" s="19">
        <v>12040246.055361003</v>
      </c>
      <c r="G8" s="19">
        <v>10115749.66848</v>
      </c>
      <c r="H8" s="19">
        <v>8969564.6319899987</v>
      </c>
      <c r="I8" s="19">
        <v>9206630.424730001</v>
      </c>
      <c r="J8" s="19">
        <v>10107398.347849999</v>
      </c>
      <c r="K8" s="19">
        <v>9058835.1413500011</v>
      </c>
      <c r="L8" s="19">
        <v>7860816.3226500005</v>
      </c>
      <c r="M8" s="19">
        <v>7644988.4008299997</v>
      </c>
      <c r="N8" s="19">
        <v>7607387.6876299996</v>
      </c>
      <c r="O8" s="19">
        <v>7602636.9395824717</v>
      </c>
      <c r="P8" s="19">
        <v>6593082.3618976725</v>
      </c>
      <c r="Q8" s="19">
        <v>5316917.4430000009</v>
      </c>
      <c r="R8" s="19">
        <v>5996718.4245600002</v>
      </c>
      <c r="S8" s="19">
        <v>6581667.6509899991</v>
      </c>
      <c r="T8" s="19">
        <v>5970260.3189000003</v>
      </c>
      <c r="U8" s="19">
        <v>6714889.960119999</v>
      </c>
      <c r="V8" s="19">
        <v>8451833.1801800001</v>
      </c>
      <c r="W8" s="19">
        <v>7221454.2813600004</v>
      </c>
      <c r="X8" s="19">
        <v>8344210.0481199985</v>
      </c>
      <c r="Y8" s="19">
        <v>9648046.1886100005</v>
      </c>
      <c r="Z8" s="19"/>
    </row>
    <row r="9" spans="1:26" s="2" customFormat="1" ht="13.2">
      <c r="B9" s="3" t="s">
        <v>44</v>
      </c>
      <c r="C9" s="21">
        <v>3550188.1360500003</v>
      </c>
      <c r="D9" s="21">
        <v>4842123.4106999999</v>
      </c>
      <c r="E9" s="21">
        <v>4408449.9948700005</v>
      </c>
      <c r="F9" s="21">
        <v>6100402.5090799984</v>
      </c>
      <c r="G9" s="21">
        <v>3838340.2731700004</v>
      </c>
      <c r="H9" s="21">
        <v>3318412.0420099995</v>
      </c>
      <c r="I9" s="21">
        <v>3733771.1005200003</v>
      </c>
      <c r="J9" s="21">
        <v>5128185.9390599998</v>
      </c>
      <c r="K9" s="21">
        <v>4056124.9082799996</v>
      </c>
      <c r="L9" s="21">
        <v>3422500.0237800004</v>
      </c>
      <c r="M9" s="21">
        <v>3318218.0975599997</v>
      </c>
      <c r="N9" s="21">
        <v>2960717.8076599999</v>
      </c>
      <c r="O9" s="21">
        <v>1958500.03795</v>
      </c>
      <c r="P9" s="21">
        <v>1150598.2956699999</v>
      </c>
      <c r="Q9" s="21">
        <v>653309.12774000003</v>
      </c>
      <c r="R9" s="21">
        <v>1075530.2287700002</v>
      </c>
      <c r="S9" s="21">
        <v>915049.99162999995</v>
      </c>
      <c r="T9" s="21">
        <v>667109.28419000003</v>
      </c>
      <c r="U9" s="21">
        <v>875857.35756000003</v>
      </c>
      <c r="V9" s="21">
        <v>2284810.1351600001</v>
      </c>
      <c r="W9" s="21">
        <v>1570531.0135300001</v>
      </c>
      <c r="X9" s="21">
        <v>3045730.3435499994</v>
      </c>
      <c r="Y9" s="21">
        <v>2124706.0326200002</v>
      </c>
      <c r="Z9" s="21"/>
    </row>
    <row r="10" spans="1:26" s="2" customFormat="1" ht="13.2">
      <c r="B10" s="3" t="s">
        <v>45</v>
      </c>
      <c r="C10" s="22">
        <v>0</v>
      </c>
      <c r="D10" s="22">
        <v>0</v>
      </c>
      <c r="E10" s="22">
        <v>420654.11465</v>
      </c>
      <c r="F10" s="22">
        <v>599413.63179999997</v>
      </c>
      <c r="G10" s="22">
        <v>545793.09067999991</v>
      </c>
      <c r="H10" s="22">
        <v>491317.93702999997</v>
      </c>
      <c r="I10" s="22">
        <v>492562.71310000005</v>
      </c>
      <c r="J10" s="22">
        <v>479953.11294999998</v>
      </c>
      <c r="K10" s="22">
        <v>4795.4510199999995</v>
      </c>
      <c r="L10" s="22">
        <v>5076.6974</v>
      </c>
      <c r="M10" s="22">
        <v>416344.59516000003</v>
      </c>
      <c r="N10" s="22">
        <v>765613.87263999996</v>
      </c>
      <c r="O10" s="22">
        <v>894508.83987999998</v>
      </c>
      <c r="P10" s="22">
        <v>1012969.65588</v>
      </c>
      <c r="Q10" s="21">
        <v>595973.42515000002</v>
      </c>
      <c r="R10" s="22">
        <v>784841.20978000003</v>
      </c>
      <c r="S10" s="21">
        <v>752756.57224000001</v>
      </c>
      <c r="T10" s="21">
        <v>493501.26019</v>
      </c>
      <c r="U10" s="22">
        <v>781896.86473999999</v>
      </c>
      <c r="V10" s="22">
        <v>654479.16131999996</v>
      </c>
      <c r="W10" s="185">
        <v>24913.603320000002</v>
      </c>
      <c r="X10" s="22">
        <v>254893.64968</v>
      </c>
      <c r="Y10" s="22">
        <v>1513016.2590999999</v>
      </c>
      <c r="Z10" s="22"/>
    </row>
    <row r="11" spans="1:26" s="2" customFormat="1" ht="13.2">
      <c r="B11" s="3" t="s">
        <v>46</v>
      </c>
      <c r="C11" s="22">
        <v>3223755.7832599999</v>
      </c>
      <c r="D11" s="22">
        <v>3146114.6776100006</v>
      </c>
      <c r="E11" s="22">
        <v>2981348.9090400012</v>
      </c>
      <c r="F11" s="22">
        <v>2858089.11148</v>
      </c>
      <c r="G11" s="22">
        <v>2819259.7917999988</v>
      </c>
      <c r="H11" s="22">
        <v>2743936.7398099997</v>
      </c>
      <c r="I11" s="22">
        <v>2852472.7211000002</v>
      </c>
      <c r="J11" s="22">
        <v>2919176.6255500005</v>
      </c>
      <c r="K11" s="22">
        <v>2913772.0188700007</v>
      </c>
      <c r="L11" s="22">
        <v>2655144.35653</v>
      </c>
      <c r="M11" s="22">
        <v>2449061.67301</v>
      </c>
      <c r="N11" s="22">
        <v>2540855.7543700002</v>
      </c>
      <c r="O11" s="22">
        <v>2691671.800302472</v>
      </c>
      <c r="P11" s="22">
        <v>2691570.7060076715</v>
      </c>
      <c r="Q11" s="21">
        <v>2799985.25795</v>
      </c>
      <c r="R11" s="22">
        <v>2984862.3133300003</v>
      </c>
      <c r="S11" s="21">
        <v>3173340.4496899997</v>
      </c>
      <c r="T11" s="21">
        <v>3152715.7726399996</v>
      </c>
      <c r="U11" s="22">
        <v>3342567.1947299992</v>
      </c>
      <c r="V11" s="22">
        <v>3317008.1288900003</v>
      </c>
      <c r="W11" s="185">
        <v>3341000.8181899996</v>
      </c>
      <c r="X11" s="22">
        <v>3035623.8222099999</v>
      </c>
      <c r="Y11" s="22">
        <v>3138087.01247</v>
      </c>
      <c r="Z11" s="22"/>
    </row>
    <row r="12" spans="1:26" s="2" customFormat="1" ht="13.2">
      <c r="B12" s="3" t="s">
        <v>47</v>
      </c>
      <c r="C12" s="22">
        <v>385686.56773000001</v>
      </c>
      <c r="D12" s="22">
        <v>327608.63169000001</v>
      </c>
      <c r="E12" s="22">
        <v>160713.09386999998</v>
      </c>
      <c r="F12" s="22">
        <v>141720.03907999999</v>
      </c>
      <c r="G12" s="22">
        <v>182074.77333000003</v>
      </c>
      <c r="H12" s="22">
        <v>172803.03760000004</v>
      </c>
      <c r="I12" s="22">
        <v>174077.22142000002</v>
      </c>
      <c r="J12" s="22">
        <v>143933.54044000001</v>
      </c>
      <c r="K12" s="22">
        <v>171415.29735000001</v>
      </c>
      <c r="L12" s="22">
        <v>162069.23726000002</v>
      </c>
      <c r="M12" s="22">
        <v>118155.34679</v>
      </c>
      <c r="N12" s="22">
        <v>123785.04639000002</v>
      </c>
      <c r="O12" s="22">
        <v>150260.15070999999</v>
      </c>
      <c r="P12" s="22">
        <v>173153.49757999997</v>
      </c>
      <c r="Q12" s="21">
        <v>151297.15463000003</v>
      </c>
      <c r="R12" s="22">
        <v>183058.98238000003</v>
      </c>
      <c r="S12" s="21">
        <v>214627.74465000004</v>
      </c>
      <c r="T12" s="21">
        <v>213628.91235000006</v>
      </c>
      <c r="U12" s="22">
        <v>211034.17138000004</v>
      </c>
      <c r="V12" s="22">
        <v>203277.62332999997</v>
      </c>
      <c r="W12" s="185">
        <v>268546.78097999998</v>
      </c>
      <c r="X12" s="22">
        <v>203740.62100999997</v>
      </c>
      <c r="Y12" s="22">
        <v>206861.60552999997</v>
      </c>
      <c r="Z12" s="22"/>
    </row>
    <row r="13" spans="1:26" s="2" customFormat="1" ht="13.2">
      <c r="B13" s="3" t="s">
        <v>48</v>
      </c>
      <c r="C13" s="22">
        <v>1322193.0800668758</v>
      </c>
      <c r="D13" s="22">
        <v>1203933.9259484657</v>
      </c>
      <c r="E13" s="22">
        <v>1147894.8914691198</v>
      </c>
      <c r="F13" s="22">
        <v>924624.12706650619</v>
      </c>
      <c r="G13" s="22">
        <v>853080.39150999999</v>
      </c>
      <c r="H13" s="22">
        <v>846428.54052000016</v>
      </c>
      <c r="I13" s="22">
        <v>797664.94394999999</v>
      </c>
      <c r="J13" s="22">
        <v>633853.58663000003</v>
      </c>
      <c r="K13" s="22">
        <v>661859.31562999997</v>
      </c>
      <c r="L13" s="22">
        <v>528030.23780000012</v>
      </c>
      <c r="M13" s="22">
        <v>419975.38834</v>
      </c>
      <c r="N13" s="22">
        <v>386000.77817000001</v>
      </c>
      <c r="O13" s="22">
        <v>437466.89929999999</v>
      </c>
      <c r="P13" s="22">
        <v>330871.01962000004</v>
      </c>
      <c r="Q13" s="21">
        <v>274037.30930999998</v>
      </c>
      <c r="R13" s="22">
        <v>280253.94313999999</v>
      </c>
      <c r="S13" s="21">
        <v>281324.78147000005</v>
      </c>
      <c r="T13" s="21">
        <v>402176.69189000002</v>
      </c>
      <c r="U13" s="22">
        <v>385597.674</v>
      </c>
      <c r="V13" s="22">
        <v>420284.09221999999</v>
      </c>
      <c r="W13" s="185">
        <v>419074.01824</v>
      </c>
      <c r="X13" s="22">
        <v>403483.62977</v>
      </c>
      <c r="Y13" s="22">
        <v>371169.58636000002</v>
      </c>
      <c r="Z13" s="22"/>
    </row>
    <row r="14" spans="1:26" s="2" customFormat="1" ht="13.2">
      <c r="B14" s="3" t="s">
        <v>49</v>
      </c>
      <c r="C14" s="22">
        <v>412185.19925273064</v>
      </c>
      <c r="D14" s="22">
        <v>423437.88405093318</v>
      </c>
      <c r="E14" s="22">
        <v>295460.99056719115</v>
      </c>
      <c r="F14" s="22">
        <v>329722.43311449856</v>
      </c>
      <c r="G14" s="22">
        <v>245254.07712</v>
      </c>
      <c r="H14" s="22">
        <v>330121.96895000001</v>
      </c>
      <c r="I14" s="22">
        <v>344810.22759000008</v>
      </c>
      <c r="J14" s="22">
        <v>334806.1594</v>
      </c>
      <c r="K14" s="22">
        <v>148115.09824000002</v>
      </c>
      <c r="L14" s="22">
        <v>185248.73339000001</v>
      </c>
      <c r="M14" s="22">
        <v>204253.68102999998</v>
      </c>
      <c r="N14" s="22">
        <v>323039.77046999999</v>
      </c>
      <c r="O14" s="22">
        <v>284041.66099000006</v>
      </c>
      <c r="P14" s="22">
        <v>274429.20879999996</v>
      </c>
      <c r="Q14" s="21">
        <v>269776.04550000001</v>
      </c>
      <c r="R14" s="22">
        <v>347505.14139</v>
      </c>
      <c r="S14" s="21">
        <v>273398.21161</v>
      </c>
      <c r="T14" s="21">
        <v>317136.56456999999</v>
      </c>
      <c r="U14" s="22">
        <v>605847.99121999997</v>
      </c>
      <c r="V14" s="22">
        <v>1395192.6881000001</v>
      </c>
      <c r="W14" s="185">
        <v>1108837.7737199999</v>
      </c>
      <c r="X14" s="22">
        <v>988649.97264000005</v>
      </c>
      <c r="Y14" s="22">
        <v>1553003.1375300002</v>
      </c>
      <c r="Z14" s="22"/>
    </row>
    <row r="15" spans="1:26" s="2" customFormat="1" ht="13.2">
      <c r="B15" s="3" t="s">
        <v>50</v>
      </c>
      <c r="C15" s="22">
        <v>975691.34082000004</v>
      </c>
      <c r="D15" s="22">
        <v>670781.60060000001</v>
      </c>
      <c r="E15" s="22">
        <v>358981.93335000001</v>
      </c>
      <c r="F15" s="22">
        <v>210055.90811999998</v>
      </c>
      <c r="G15" s="22">
        <v>927830.84629000002</v>
      </c>
      <c r="H15" s="22">
        <v>643265.32496999996</v>
      </c>
      <c r="I15" s="22">
        <v>360009.53572999995</v>
      </c>
      <c r="J15" s="22">
        <v>130392.34941000001</v>
      </c>
      <c r="K15" s="22">
        <v>715552.68057000008</v>
      </c>
      <c r="L15" s="22">
        <v>564187.43482999993</v>
      </c>
      <c r="M15" s="22">
        <v>323020.21417000005</v>
      </c>
      <c r="N15" s="22">
        <v>168365.98820999998</v>
      </c>
      <c r="O15" s="22">
        <v>778063.02959000005</v>
      </c>
      <c r="P15" s="22">
        <v>537026.42556999996</v>
      </c>
      <c r="Q15" s="21">
        <v>284718.03921000002</v>
      </c>
      <c r="R15" s="22">
        <v>124598.23901</v>
      </c>
      <c r="S15" s="21">
        <v>765363.14685000002</v>
      </c>
      <c r="T15" s="21">
        <v>545672.93377</v>
      </c>
      <c r="U15" s="22">
        <v>291897.91694999998</v>
      </c>
      <c r="V15" s="22">
        <v>41345.733890000003</v>
      </c>
      <c r="W15" s="185">
        <v>283171.87193000002</v>
      </c>
      <c r="X15" s="22">
        <v>93544.781340000001</v>
      </c>
      <c r="Y15" s="22">
        <v>170249.51321999999</v>
      </c>
      <c r="Z15" s="22"/>
    </row>
    <row r="16" spans="1:26" s="2" customFormat="1" ht="13.2">
      <c r="B16" s="3" t="s">
        <v>51</v>
      </c>
      <c r="C16" s="22">
        <v>112058.97834</v>
      </c>
      <c r="D16" s="22">
        <v>113884.31138</v>
      </c>
      <c r="E16" s="22">
        <v>416223.01778000005</v>
      </c>
      <c r="F16" s="22">
        <v>608914.71106</v>
      </c>
      <c r="G16" s="22">
        <v>416495.76824999996</v>
      </c>
      <c r="H16" s="22">
        <v>63045.646029999996</v>
      </c>
      <c r="I16" s="22">
        <v>83571.502989999994</v>
      </c>
      <c r="J16" s="22">
        <v>82454.070000000007</v>
      </c>
      <c r="K16" s="22">
        <v>80167.190640000001</v>
      </c>
      <c r="L16" s="22">
        <v>62450.852070000001</v>
      </c>
      <c r="M16" s="22">
        <v>56487.190860000002</v>
      </c>
      <c r="N16" s="22">
        <v>53874.640299999999</v>
      </c>
      <c r="O16" s="22">
        <v>44862.235560000001</v>
      </c>
      <c r="P16" s="22">
        <v>64241.45955</v>
      </c>
      <c r="Q16" s="21">
        <v>86474.447580000007</v>
      </c>
      <c r="R16" s="22">
        <v>50768.575120000009</v>
      </c>
      <c r="S16" s="21">
        <v>47409.413519999995</v>
      </c>
      <c r="T16" s="21">
        <v>26211.957920000001</v>
      </c>
      <c r="U16" s="22">
        <v>29873.213920000002</v>
      </c>
      <c r="V16" s="22">
        <v>16601.695950000001</v>
      </c>
      <c r="W16" s="185">
        <v>49443.657329999995</v>
      </c>
      <c r="X16" s="22">
        <v>83582.63033</v>
      </c>
      <c r="Y16" s="22">
        <v>383852.40575000003</v>
      </c>
      <c r="Z16" s="22"/>
    </row>
    <row r="17" spans="2:26" s="2" customFormat="1" ht="13.2">
      <c r="B17" s="3" t="s">
        <v>3</v>
      </c>
      <c r="C17" s="22">
        <v>1525.2126699999999</v>
      </c>
      <c r="D17" s="22">
        <v>1792.43264</v>
      </c>
      <c r="E17" s="22">
        <v>1880.7877100000001</v>
      </c>
      <c r="F17" s="22">
        <v>1969.1427800000001</v>
      </c>
      <c r="G17" s="22">
        <v>2057.4978500000002</v>
      </c>
      <c r="H17" s="22">
        <v>2231.3152500000001</v>
      </c>
      <c r="I17" s="22">
        <v>2447.8638099999998</v>
      </c>
      <c r="J17" s="22">
        <v>2817.9267599999998</v>
      </c>
      <c r="K17" s="22">
        <v>3034.4753100000003</v>
      </c>
      <c r="L17" s="22">
        <v>2732.11859</v>
      </c>
      <c r="M17" s="22">
        <v>2133.4020800000003</v>
      </c>
      <c r="N17" s="22">
        <v>19772.785179999999</v>
      </c>
      <c r="O17" s="22">
        <v>20592.255450000001</v>
      </c>
      <c r="P17" s="22">
        <v>21303.238539999998</v>
      </c>
      <c r="Q17" s="21">
        <v>21888.09763</v>
      </c>
      <c r="R17" s="22">
        <v>22490.514629999998</v>
      </c>
      <c r="S17" s="21">
        <v>4516.9148499999992</v>
      </c>
      <c r="T17" s="21">
        <v>4650.9554400000006</v>
      </c>
      <c r="U17" s="22">
        <v>4789.0213600000006</v>
      </c>
      <c r="V17" s="22">
        <v>4931.2327300000006</v>
      </c>
      <c r="W17" s="185">
        <v>5379.3925300000001</v>
      </c>
      <c r="X17" s="22">
        <v>5978.3705799999998</v>
      </c>
      <c r="Y17" s="22">
        <v>4812.2244500000006</v>
      </c>
      <c r="Z17" s="22"/>
    </row>
    <row r="18" spans="2:26" s="2" customFormat="1" ht="13.2">
      <c r="B18" s="3" t="s">
        <v>52</v>
      </c>
      <c r="C18" s="22">
        <v>195341.31813999999</v>
      </c>
      <c r="D18" s="22">
        <v>174664.12797</v>
      </c>
      <c r="E18" s="22">
        <v>161627.55858000001</v>
      </c>
      <c r="F18" s="22">
        <v>265334.44177999999</v>
      </c>
      <c r="G18" s="22">
        <v>285563.15847999998</v>
      </c>
      <c r="H18" s="22">
        <v>358002.07981999998</v>
      </c>
      <c r="I18" s="22">
        <v>365242.59452000004</v>
      </c>
      <c r="J18" s="22">
        <v>251825.03765000001</v>
      </c>
      <c r="K18" s="22">
        <v>303998.70543999999</v>
      </c>
      <c r="L18" s="22">
        <v>273376.63099999999</v>
      </c>
      <c r="M18" s="22">
        <v>337338.81183000002</v>
      </c>
      <c r="N18" s="22">
        <v>265361.24424000003</v>
      </c>
      <c r="O18" s="22">
        <v>342670.02984999999</v>
      </c>
      <c r="P18" s="22">
        <v>336918.85467999999</v>
      </c>
      <c r="Q18" s="21">
        <v>179458.53830000001</v>
      </c>
      <c r="R18" s="22">
        <v>142809.27701000002</v>
      </c>
      <c r="S18" s="21">
        <v>153880.42448000002</v>
      </c>
      <c r="T18" s="21">
        <v>147455.98594000001</v>
      </c>
      <c r="U18" s="22">
        <v>185528.55426</v>
      </c>
      <c r="V18" s="22">
        <v>113902.68859000001</v>
      </c>
      <c r="W18" s="185">
        <v>150555.35159000001</v>
      </c>
      <c r="X18" s="22">
        <v>228982.22700999997</v>
      </c>
      <c r="Y18" s="22">
        <v>182288.41157999999</v>
      </c>
      <c r="Z18" s="22"/>
    </row>
    <row r="19" spans="2:26" s="2" customFormat="1" ht="13.2">
      <c r="B19" s="8" t="s">
        <v>53</v>
      </c>
      <c r="C19" s="19">
        <v>21914784.122313753</v>
      </c>
      <c r="D19" s="19">
        <v>22839445.646833673</v>
      </c>
      <c r="E19" s="19">
        <v>23701075.296940446</v>
      </c>
      <c r="F19" s="19">
        <v>23516141.139268566</v>
      </c>
      <c r="G19" s="19">
        <v>23289502.167352967</v>
      </c>
      <c r="H19" s="19">
        <v>23439881.838244751</v>
      </c>
      <c r="I19" s="19">
        <v>23630787.802336518</v>
      </c>
      <c r="J19" s="19">
        <v>24548281.612938322</v>
      </c>
      <c r="K19" s="19">
        <v>24310881.098280102</v>
      </c>
      <c r="L19" s="19">
        <v>24228208.957232252</v>
      </c>
      <c r="M19" s="19">
        <v>24327117.415285818</v>
      </c>
      <c r="N19" s="19">
        <v>24992977.648835827</v>
      </c>
      <c r="O19" s="19">
        <v>24637269.138043281</v>
      </c>
      <c r="P19" s="19">
        <v>24699979.43544329</v>
      </c>
      <c r="Q19" s="19">
        <v>25536014.9533333</v>
      </c>
      <c r="R19" s="19">
        <v>25998517.474490494</v>
      </c>
      <c r="S19" s="19">
        <v>25130300.036964621</v>
      </c>
      <c r="T19" s="19">
        <v>27098137.829886232</v>
      </c>
      <c r="U19" s="19">
        <v>26821452.407844417</v>
      </c>
      <c r="V19" s="19">
        <v>25984785.929564431</v>
      </c>
      <c r="W19" s="19">
        <v>25503518.580499988</v>
      </c>
      <c r="X19" s="19">
        <v>25135914.865820006</v>
      </c>
      <c r="Y19" s="19">
        <v>24141242.207457006</v>
      </c>
      <c r="Z19" s="19"/>
    </row>
    <row r="20" spans="2:26" s="2" customFormat="1" ht="13.2">
      <c r="B20" s="4" t="s">
        <v>54</v>
      </c>
      <c r="C20" s="24">
        <v>3524953.5474179261</v>
      </c>
      <c r="D20" s="24">
        <v>3381963.4752860642</v>
      </c>
      <c r="E20" s="24">
        <v>3739667.9061910519</v>
      </c>
      <c r="F20" s="24">
        <v>2889600.6513973968</v>
      </c>
      <c r="G20" s="24">
        <v>2804621.08409</v>
      </c>
      <c r="H20" s="24">
        <v>2778886.5257200003</v>
      </c>
      <c r="I20" s="24">
        <v>2717277.4089099998</v>
      </c>
      <c r="J20" s="24">
        <v>2831176.0809300002</v>
      </c>
      <c r="K20" s="24">
        <v>2836967.8610200002</v>
      </c>
      <c r="L20" s="24">
        <v>2846977.7593200002</v>
      </c>
      <c r="M20" s="24">
        <v>2848726.62372</v>
      </c>
      <c r="N20" s="24">
        <v>2841962.5772999995</v>
      </c>
      <c r="O20" s="24">
        <v>2857817.2826274717</v>
      </c>
      <c r="P20" s="24">
        <v>2897378.5857374715</v>
      </c>
      <c r="Q20" s="24">
        <v>3860893.9220574722</v>
      </c>
      <c r="R20" s="24">
        <v>4008499.143594672</v>
      </c>
      <c r="S20" s="24">
        <v>3857863.1553888</v>
      </c>
      <c r="T20" s="24">
        <v>5817795.9526004</v>
      </c>
      <c r="U20" s="24">
        <v>5649183.1635686001</v>
      </c>
      <c r="V20" s="24">
        <v>4589668.2584586004</v>
      </c>
      <c r="W20" s="186">
        <v>4706353.9304999998</v>
      </c>
      <c r="X20" s="24">
        <v>4774842.6206700001</v>
      </c>
      <c r="Y20" s="24">
        <v>3626558.8791069998</v>
      </c>
      <c r="Z20" s="24"/>
    </row>
    <row r="21" spans="2:26" s="2" customFormat="1" ht="13.2">
      <c r="B21" s="3" t="s">
        <v>55</v>
      </c>
      <c r="C21" s="22">
        <v>40911.19281</v>
      </c>
      <c r="D21" s="22">
        <v>45338.77</v>
      </c>
      <c r="E21" s="22">
        <v>0</v>
      </c>
      <c r="F21" s="22">
        <v>0</v>
      </c>
      <c r="G21" s="22">
        <v>0</v>
      </c>
      <c r="H21" s="22">
        <v>0</v>
      </c>
      <c r="I21" s="22">
        <v>0</v>
      </c>
      <c r="J21" s="22">
        <v>0</v>
      </c>
      <c r="K21" s="22">
        <v>0</v>
      </c>
      <c r="L21" s="22">
        <v>0</v>
      </c>
      <c r="M21" s="22">
        <v>0</v>
      </c>
      <c r="N21" s="22">
        <v>2996.5840099999996</v>
      </c>
      <c r="O21" s="22">
        <v>2929.91561</v>
      </c>
      <c r="P21" s="22">
        <v>2898.6698500000002</v>
      </c>
      <c r="Q21" s="22">
        <v>2861.4594300000003</v>
      </c>
      <c r="R21" s="22">
        <v>5229.1714900000006</v>
      </c>
      <c r="S21" s="22">
        <v>5310.0543200000002</v>
      </c>
      <c r="T21" s="22">
        <v>7776.1838600000001</v>
      </c>
      <c r="U21" s="22">
        <v>3301.9347599999996</v>
      </c>
      <c r="V21" s="22">
        <v>3849.4807900000001</v>
      </c>
      <c r="W21" s="185">
        <v>3925.7478799999999</v>
      </c>
      <c r="X21" s="22">
        <v>3953.8598199999997</v>
      </c>
      <c r="Y21" s="22">
        <v>6633.8275199999998</v>
      </c>
      <c r="Z21" s="22"/>
    </row>
    <row r="22" spans="2:26" s="2" customFormat="1" ht="13.2">
      <c r="B22" s="3" t="s">
        <v>46</v>
      </c>
      <c r="C22" s="22">
        <v>27872.151089999996</v>
      </c>
      <c r="D22" s="22">
        <v>27560.671520000004</v>
      </c>
      <c r="E22" s="22">
        <v>26331.056410000005</v>
      </c>
      <c r="F22" s="22">
        <v>24861.014650000001</v>
      </c>
      <c r="G22" s="22">
        <v>25596.689520000004</v>
      </c>
      <c r="H22" s="22">
        <v>28452.644099999998</v>
      </c>
      <c r="I22" s="22">
        <v>22854.391759999999</v>
      </c>
      <c r="J22" s="22">
        <v>24091.691210000001</v>
      </c>
      <c r="K22" s="22">
        <v>22937.723660000003</v>
      </c>
      <c r="L22" s="22">
        <v>24967.115280000005</v>
      </c>
      <c r="M22" s="22">
        <v>27223.465280000004</v>
      </c>
      <c r="N22" s="22">
        <v>26206.631300000005</v>
      </c>
      <c r="O22" s="22">
        <v>115249.858887472</v>
      </c>
      <c r="P22" s="22">
        <v>115759.28237747197</v>
      </c>
      <c r="Q22" s="22">
        <v>121384.91774747201</v>
      </c>
      <c r="R22" s="22">
        <v>129241.37172747201</v>
      </c>
      <c r="S22" s="22">
        <v>103393.27976999999</v>
      </c>
      <c r="T22" s="22">
        <v>111526.70179000002</v>
      </c>
      <c r="U22" s="22">
        <v>110149.21872</v>
      </c>
      <c r="V22" s="22">
        <v>102007.93276999998</v>
      </c>
      <c r="W22" s="185">
        <v>69746.998059999998</v>
      </c>
      <c r="X22" s="22">
        <v>139206.23924000002</v>
      </c>
      <c r="Y22" s="22">
        <v>124772.2861</v>
      </c>
      <c r="Z22" s="22"/>
    </row>
    <row r="23" spans="2:26" s="2" customFormat="1" ht="13.2">
      <c r="B23" s="3" t="s">
        <v>48</v>
      </c>
      <c r="C23" s="22">
        <v>588309.02872000006</v>
      </c>
      <c r="D23" s="22">
        <v>655896.73858</v>
      </c>
      <c r="E23" s="22">
        <v>659246.13727000006</v>
      </c>
      <c r="F23" s="22">
        <v>817676.20173000009</v>
      </c>
      <c r="G23" s="22">
        <v>806873.57807000005</v>
      </c>
      <c r="H23" s="22">
        <v>790590.73572</v>
      </c>
      <c r="I23" s="22">
        <v>756766.15813999996</v>
      </c>
      <c r="J23" s="22">
        <v>867143.23417999991</v>
      </c>
      <c r="K23" s="22">
        <v>868716.45672000013</v>
      </c>
      <c r="L23" s="22">
        <v>937878.58413000009</v>
      </c>
      <c r="M23" s="22">
        <v>936046.60083999997</v>
      </c>
      <c r="N23" s="22">
        <v>949585.75182999996</v>
      </c>
      <c r="O23" s="22">
        <v>890518.90879999998</v>
      </c>
      <c r="P23" s="22">
        <v>902011.14757999987</v>
      </c>
      <c r="Q23" s="22">
        <v>895416.29226999998</v>
      </c>
      <c r="R23" s="22">
        <v>912510.70683000004</v>
      </c>
      <c r="S23" s="22">
        <v>903754.03009999997</v>
      </c>
      <c r="T23" s="22">
        <v>770977.86101999995</v>
      </c>
      <c r="U23" s="22">
        <v>813729.45105999999</v>
      </c>
      <c r="V23" s="22">
        <v>823348.80505999993</v>
      </c>
      <c r="W23" s="185">
        <v>835343.67735000013</v>
      </c>
      <c r="X23" s="22">
        <v>828537.08328000002</v>
      </c>
      <c r="Y23" s="22">
        <v>833641.66735999996</v>
      </c>
      <c r="Z23" s="22"/>
    </row>
    <row r="24" spans="2:26" s="2" customFormat="1" ht="13.2">
      <c r="B24" s="3" t="s">
        <v>49</v>
      </c>
      <c r="C24" s="22">
        <v>163193.74025792681</v>
      </c>
      <c r="D24" s="22">
        <v>165046.76942606442</v>
      </c>
      <c r="E24" s="22">
        <v>167909.68283105199</v>
      </c>
      <c r="F24" s="22">
        <v>170520.49721739691</v>
      </c>
      <c r="G24" s="22">
        <v>170774.51776999998</v>
      </c>
      <c r="H24" s="22">
        <v>183111.99650000001</v>
      </c>
      <c r="I24" s="22">
        <v>191510.29162999999</v>
      </c>
      <c r="J24" s="22">
        <v>200898.57196999999</v>
      </c>
      <c r="K24" s="22">
        <v>201775.02191000001</v>
      </c>
      <c r="L24" s="22">
        <v>204781.45996000001</v>
      </c>
      <c r="M24" s="22">
        <v>207438.42468</v>
      </c>
      <c r="N24" s="22">
        <v>209503.10297000001</v>
      </c>
      <c r="O24" s="22">
        <v>211364.63565000001</v>
      </c>
      <c r="P24" s="22">
        <v>213202.61906999996</v>
      </c>
      <c r="Q24" s="22">
        <v>215068.72865</v>
      </c>
      <c r="R24" s="22">
        <v>558015.53071000008</v>
      </c>
      <c r="S24" s="22">
        <v>561324.55075000005</v>
      </c>
      <c r="T24" s="22">
        <v>3439339.5743999998</v>
      </c>
      <c r="U24" s="22">
        <v>3262646.5127500002</v>
      </c>
      <c r="V24" s="22">
        <v>2367607.6606399999</v>
      </c>
      <c r="W24" s="185">
        <v>2386830.6732699997</v>
      </c>
      <c r="X24" s="22">
        <v>2402061.5869900002</v>
      </c>
      <c r="Y24" s="22">
        <v>1140869.45107</v>
      </c>
      <c r="Z24" s="22"/>
    </row>
    <row r="25" spans="2:26" s="2" customFormat="1" ht="13.2">
      <c r="B25" s="3" t="s">
        <v>56</v>
      </c>
      <c r="C25" s="22">
        <v>870977.29484000022</v>
      </c>
      <c r="D25" s="22">
        <v>720288.93320999958</v>
      </c>
      <c r="E25" s="22">
        <v>739285.62869000016</v>
      </c>
      <c r="F25" s="22">
        <v>14526.084939999972</v>
      </c>
      <c r="G25" s="22">
        <v>23846.181279999786</v>
      </c>
      <c r="H25" s="22">
        <v>132026.28555000015</v>
      </c>
      <c r="I25" s="22">
        <v>74160.2701100001</v>
      </c>
      <c r="J25" s="22">
        <v>41689.233810000005</v>
      </c>
      <c r="K25" s="22">
        <v>22655.17399999965</v>
      </c>
      <c r="L25" s="22">
        <v>30478.192770000023</v>
      </c>
      <c r="M25" s="22">
        <v>0</v>
      </c>
      <c r="N25" s="22">
        <v>0</v>
      </c>
      <c r="O25" s="22">
        <v>0</v>
      </c>
      <c r="P25" s="22">
        <v>0</v>
      </c>
      <c r="Q25" s="22">
        <v>971552.55207000021</v>
      </c>
      <c r="R25" s="22">
        <v>762995.03740720008</v>
      </c>
      <c r="S25" s="22">
        <v>713434.63916880009</v>
      </c>
      <c r="T25" s="22">
        <v>-46301.035279599964</v>
      </c>
      <c r="U25" s="22">
        <v>-4.5140001020627096E-4</v>
      </c>
      <c r="V25" s="22">
        <v>-4.5139998837839812E-4</v>
      </c>
      <c r="W25" s="185">
        <v>0</v>
      </c>
      <c r="X25" s="22">
        <v>0</v>
      </c>
      <c r="Y25" s="22">
        <v>309576.19359699992</v>
      </c>
      <c r="Z25" s="22"/>
    </row>
    <row r="26" spans="2:26" s="2" customFormat="1" ht="13.2">
      <c r="B26" s="3" t="s">
        <v>57</v>
      </c>
      <c r="C26" s="22">
        <v>1016617.88342</v>
      </c>
      <c r="D26" s="22">
        <v>1028339.34522</v>
      </c>
      <c r="E26" s="22">
        <v>1070414.1315299999</v>
      </c>
      <c r="F26" s="22">
        <v>1106040.9210999999</v>
      </c>
      <c r="G26" s="22">
        <v>1154271.32</v>
      </c>
      <c r="H26" s="22">
        <v>1213328.3879799999</v>
      </c>
      <c r="I26" s="22">
        <v>1243159.2135999999</v>
      </c>
      <c r="J26" s="22">
        <v>1294124.7029999997</v>
      </c>
      <c r="K26" s="22">
        <v>1334503.9158800002</v>
      </c>
      <c r="L26" s="22">
        <v>1338774.9247300001</v>
      </c>
      <c r="M26" s="22">
        <v>1358124.7532599997</v>
      </c>
      <c r="N26" s="22">
        <v>1366576.22382</v>
      </c>
      <c r="O26" s="22">
        <v>1357333.2213799998</v>
      </c>
      <c r="P26" s="22">
        <v>1354272.0173699998</v>
      </c>
      <c r="Q26" s="22">
        <v>1348526.6662599999</v>
      </c>
      <c r="R26" s="22">
        <v>1345112.6536599998</v>
      </c>
      <c r="S26" s="22">
        <v>1296827.6548299999</v>
      </c>
      <c r="T26" s="22">
        <v>1266939.6041699999</v>
      </c>
      <c r="U26" s="22">
        <v>1171918.8637300001</v>
      </c>
      <c r="V26" s="22">
        <v>1006899.4318700001</v>
      </c>
      <c r="W26" s="185">
        <v>883938.99727000005</v>
      </c>
      <c r="X26" s="22">
        <v>841774.25188999996</v>
      </c>
      <c r="Y26" s="22">
        <v>863919.64911000011</v>
      </c>
      <c r="Z26" s="22"/>
    </row>
    <row r="27" spans="2:26" s="2" customFormat="1" ht="13.2">
      <c r="B27" s="3" t="s">
        <v>50</v>
      </c>
      <c r="C27" s="22">
        <v>63233.134940000004</v>
      </c>
      <c r="D27" s="22">
        <v>59369.487939999992</v>
      </c>
      <c r="E27" s="22">
        <v>56144.236879999997</v>
      </c>
      <c r="F27" s="22">
        <v>55234.438090000003</v>
      </c>
      <c r="G27" s="22">
        <v>57479.083049999994</v>
      </c>
      <c r="H27" s="22">
        <v>63068.341300000007</v>
      </c>
      <c r="I27" s="22">
        <v>58440.996079999997</v>
      </c>
      <c r="J27" s="22">
        <v>54374.343469999993</v>
      </c>
      <c r="K27" s="22">
        <v>52557.168730000005</v>
      </c>
      <c r="L27" s="22">
        <v>46886.861679999995</v>
      </c>
      <c r="M27" s="22">
        <v>46133.252289999997</v>
      </c>
      <c r="N27" s="22">
        <v>39466.330189999993</v>
      </c>
      <c r="O27" s="22">
        <v>37953.203779999996</v>
      </c>
      <c r="P27" s="22">
        <v>50869.648619999993</v>
      </c>
      <c r="Q27" s="22">
        <v>46194.893099999994</v>
      </c>
      <c r="R27" s="22">
        <v>48786.179729999989</v>
      </c>
      <c r="S27" s="22">
        <v>47793.634649999993</v>
      </c>
      <c r="T27" s="22">
        <v>47413.520639999995</v>
      </c>
      <c r="U27" s="22">
        <v>42632.280469999998</v>
      </c>
      <c r="V27" s="22">
        <v>46085.396690000001</v>
      </c>
      <c r="W27" s="185">
        <v>41966.01874</v>
      </c>
      <c r="X27" s="22">
        <v>41026.501790000009</v>
      </c>
      <c r="Y27" s="22">
        <v>45320.330650000004</v>
      </c>
      <c r="Z27" s="22"/>
    </row>
    <row r="28" spans="2:26" s="2" customFormat="1" ht="13.2">
      <c r="B28" s="3" t="s">
        <v>51</v>
      </c>
      <c r="C28" s="22">
        <v>547173.55215</v>
      </c>
      <c r="D28" s="22">
        <v>472286.17486000003</v>
      </c>
      <c r="E28" s="22">
        <v>774947.70591999998</v>
      </c>
      <c r="F28" s="22">
        <v>490659.19342000003</v>
      </c>
      <c r="G28" s="22">
        <v>354480.7291</v>
      </c>
      <c r="H28" s="22">
        <v>155946.92736</v>
      </c>
      <c r="I28" s="22">
        <v>157034.79798</v>
      </c>
      <c r="J28" s="22">
        <v>134468.15015</v>
      </c>
      <c r="K28" s="22">
        <v>118224.3357</v>
      </c>
      <c r="L28" s="22">
        <v>46735.038460000003</v>
      </c>
      <c r="M28" s="22">
        <v>30243.75938</v>
      </c>
      <c r="N28" s="22">
        <v>26915.464829999997</v>
      </c>
      <c r="O28" s="22">
        <v>27181.095880000001</v>
      </c>
      <c r="P28" s="22">
        <v>43184.169099999999</v>
      </c>
      <c r="Q28" s="22">
        <v>51760.605689999997</v>
      </c>
      <c r="R28" s="22">
        <v>30638.95954</v>
      </c>
      <c r="S28" s="22">
        <v>32008.917260000002</v>
      </c>
      <c r="T28" s="22">
        <v>24880.28674</v>
      </c>
      <c r="U28" s="22">
        <v>42087.895429999997</v>
      </c>
      <c r="V28" s="22">
        <v>29908.908059999998</v>
      </c>
      <c r="W28" s="185">
        <v>272626.61971</v>
      </c>
      <c r="X28" s="22">
        <v>337929.50955000002</v>
      </c>
      <c r="Y28" s="22">
        <v>122839.4323</v>
      </c>
      <c r="Z28" s="22"/>
    </row>
    <row r="29" spans="2:26" s="2" customFormat="1" ht="13.2">
      <c r="B29" s="3" t="s">
        <v>3</v>
      </c>
      <c r="C29" s="22">
        <v>194732.09518999996</v>
      </c>
      <c r="D29" s="22">
        <v>195827.77757999997</v>
      </c>
      <c r="E29" s="22">
        <v>196882.57593999998</v>
      </c>
      <c r="F29" s="22">
        <v>197965.56770999997</v>
      </c>
      <c r="G29" s="22">
        <v>199081.07182999997</v>
      </c>
      <c r="H29" s="22">
        <v>200062.89366999999</v>
      </c>
      <c r="I29" s="22">
        <v>200989.36096999998</v>
      </c>
      <c r="J29" s="22">
        <v>201943.64161999998</v>
      </c>
      <c r="K29" s="22">
        <v>202926.57061</v>
      </c>
      <c r="L29" s="22">
        <v>203763.11097999997</v>
      </c>
      <c r="M29" s="22">
        <v>204535.50721999997</v>
      </c>
      <c r="N29" s="22">
        <v>185558.30628999998</v>
      </c>
      <c r="O29" s="22">
        <v>185558.30628999998</v>
      </c>
      <c r="P29" s="22">
        <v>185558.30628999998</v>
      </c>
      <c r="Q29" s="22">
        <v>185558.30628999998</v>
      </c>
      <c r="R29" s="22">
        <v>185558.30628999998</v>
      </c>
      <c r="S29" s="22">
        <v>155160.42341999998</v>
      </c>
      <c r="T29" s="22">
        <v>153959.18069000001</v>
      </c>
      <c r="U29" s="22">
        <v>152721.87625</v>
      </c>
      <c r="V29" s="22">
        <v>151447.42621000001</v>
      </c>
      <c r="W29" s="185">
        <v>150134.71541999999</v>
      </c>
      <c r="X29" s="22">
        <v>148782.59658000001</v>
      </c>
      <c r="Y29" s="22">
        <v>147389.88599000001</v>
      </c>
      <c r="Z29" s="22"/>
    </row>
    <row r="30" spans="2:26" s="2" customFormat="1" ht="13.2">
      <c r="B30" s="3" t="s">
        <v>52</v>
      </c>
      <c r="C30" s="22">
        <v>11933.474</v>
      </c>
      <c r="D30" s="22">
        <v>12008.806949999998</v>
      </c>
      <c r="E30" s="22">
        <v>48506.750720000004</v>
      </c>
      <c r="F30" s="22">
        <v>12116.732540000001</v>
      </c>
      <c r="G30" s="22">
        <v>12217.91347</v>
      </c>
      <c r="H30" s="22">
        <v>12298.313539999999</v>
      </c>
      <c r="I30" s="22">
        <v>12361.92864</v>
      </c>
      <c r="J30" s="22">
        <v>12442.51152</v>
      </c>
      <c r="K30" s="22">
        <v>12671.49381</v>
      </c>
      <c r="L30" s="22">
        <v>12712.47133</v>
      </c>
      <c r="M30" s="22">
        <v>38980.860769999999</v>
      </c>
      <c r="N30" s="22">
        <v>35154.182059999999</v>
      </c>
      <c r="O30" s="22">
        <v>29728.136350000001</v>
      </c>
      <c r="P30" s="22">
        <v>29622.725480000001</v>
      </c>
      <c r="Q30" s="22">
        <v>22569.500550000001</v>
      </c>
      <c r="R30" s="22">
        <v>30411.226209999997</v>
      </c>
      <c r="S30" s="22">
        <v>38855.971120000002</v>
      </c>
      <c r="T30" s="22">
        <v>41284.074570000004</v>
      </c>
      <c r="U30" s="22">
        <v>49995.130850000001</v>
      </c>
      <c r="V30" s="22">
        <v>58513.216820000001</v>
      </c>
      <c r="W30" s="185">
        <v>61840.482799999998</v>
      </c>
      <c r="X30" s="22">
        <v>31570.991529999999</v>
      </c>
      <c r="Y30" s="22">
        <v>31596.155409999999</v>
      </c>
      <c r="Z30" s="22"/>
    </row>
    <row r="31" spans="2:26" s="2" customFormat="1" ht="13.2">
      <c r="B31" s="8" t="s">
        <v>58</v>
      </c>
      <c r="C31" s="19">
        <v>18389830.574895825</v>
      </c>
      <c r="D31" s="19">
        <v>19457482.17154761</v>
      </c>
      <c r="E31" s="19">
        <v>19961407.390749395</v>
      </c>
      <c r="F31" s="19">
        <v>20626540.48787117</v>
      </c>
      <c r="G31" s="19">
        <v>20484881.083262965</v>
      </c>
      <c r="H31" s="19">
        <v>20660995.312524751</v>
      </c>
      <c r="I31" s="19">
        <v>20913510.393426519</v>
      </c>
      <c r="J31" s="19">
        <v>21717105.53200832</v>
      </c>
      <c r="K31" s="19">
        <v>21473913.237260103</v>
      </c>
      <c r="L31" s="19">
        <v>21381231.19791225</v>
      </c>
      <c r="M31" s="19">
        <v>21478390.791565817</v>
      </c>
      <c r="N31" s="19">
        <v>22151015.071535826</v>
      </c>
      <c r="O31" s="19">
        <v>21779451.85541581</v>
      </c>
      <c r="P31" s="19">
        <v>21802600.849705819</v>
      </c>
      <c r="Q31" s="19">
        <v>21675121.031275827</v>
      </c>
      <c r="R31" s="19">
        <v>21990018.330895822</v>
      </c>
      <c r="S31" s="19">
        <v>21272436.881575823</v>
      </c>
      <c r="T31" s="19">
        <v>21280341.877285831</v>
      </c>
      <c r="U31" s="19">
        <v>21172269.244275816</v>
      </c>
      <c r="V31" s="19">
        <v>21395117.671105832</v>
      </c>
      <c r="W31" s="19">
        <v>20797164.649999987</v>
      </c>
      <c r="X31" s="19">
        <v>20361072.245150004</v>
      </c>
      <c r="Y31" s="19">
        <v>20514683.328350008</v>
      </c>
      <c r="Z31" s="19"/>
    </row>
    <row r="32" spans="2:26" s="2" customFormat="1" ht="13.2">
      <c r="B32" s="3" t="s">
        <v>59</v>
      </c>
      <c r="C32" s="22">
        <v>8928056.2495300043</v>
      </c>
      <c r="D32" s="22">
        <v>9675428.9567917902</v>
      </c>
      <c r="E32" s="22">
        <v>10164053.079163576</v>
      </c>
      <c r="F32" s="22">
        <v>10667347.327515354</v>
      </c>
      <c r="G32" s="22">
        <v>10328849.640397146</v>
      </c>
      <c r="H32" s="22">
        <v>10362493.843738928</v>
      </c>
      <c r="I32" s="22">
        <v>10376156.769270699</v>
      </c>
      <c r="J32" s="22">
        <v>11084530.047132496</v>
      </c>
      <c r="K32" s="22">
        <v>10428041.759864286</v>
      </c>
      <c r="L32" s="22">
        <v>10354363.556516424</v>
      </c>
      <c r="M32" s="22">
        <v>10484887.579399992</v>
      </c>
      <c r="N32" s="22">
        <v>10838488.348370001</v>
      </c>
      <c r="O32" s="22">
        <v>10702638.584329993</v>
      </c>
      <c r="P32" s="22">
        <v>10952410.896309994</v>
      </c>
      <c r="Q32" s="22">
        <v>10861227.099480003</v>
      </c>
      <c r="R32" s="22">
        <v>11203621.979130004</v>
      </c>
      <c r="S32" s="22">
        <v>10767245.326759994</v>
      </c>
      <c r="T32" s="22">
        <v>11063302.711990003</v>
      </c>
      <c r="U32" s="22">
        <v>11230906.56239</v>
      </c>
      <c r="V32" s="22">
        <v>11632879.542130005</v>
      </c>
      <c r="W32" s="185">
        <v>11539196.883279994</v>
      </c>
      <c r="X32" s="22">
        <v>11380331.162599999</v>
      </c>
      <c r="Y32" s="22">
        <v>11422810.784819998</v>
      </c>
      <c r="Z32" s="22"/>
    </row>
    <row r="33" spans="2:26" s="2" customFormat="1" ht="13.2">
      <c r="B33" s="3" t="s">
        <v>60</v>
      </c>
      <c r="C33" s="22">
        <v>9461774.3253958188</v>
      </c>
      <c r="D33" s="22">
        <v>9782053.2147858217</v>
      </c>
      <c r="E33" s="22">
        <v>9797354.3115858175</v>
      </c>
      <c r="F33" s="22">
        <v>9959193.1603558175</v>
      </c>
      <c r="G33" s="22">
        <v>10156031.442875819</v>
      </c>
      <c r="H33" s="22">
        <v>10298501.468795819</v>
      </c>
      <c r="I33" s="22">
        <v>10537353.624175822</v>
      </c>
      <c r="J33" s="22">
        <v>10632575.484895825</v>
      </c>
      <c r="K33" s="22">
        <v>11045871.477425817</v>
      </c>
      <c r="L33" s="22">
        <v>11026867.641425826</v>
      </c>
      <c r="M33" s="22">
        <v>10993503.212205824</v>
      </c>
      <c r="N33" s="22">
        <v>11312526.723205823</v>
      </c>
      <c r="O33" s="22">
        <v>11076813.271135818</v>
      </c>
      <c r="P33" s="22">
        <v>10850189.953445826</v>
      </c>
      <c r="Q33" s="22">
        <v>10813893.931855824</v>
      </c>
      <c r="R33" s="22">
        <v>10786396.351825818</v>
      </c>
      <c r="S33" s="22">
        <v>10505191.554885827</v>
      </c>
      <c r="T33" s="22">
        <v>10217039.165365826</v>
      </c>
      <c r="U33" s="22">
        <v>9941362.6819658168</v>
      </c>
      <c r="V33" s="22">
        <v>9762238.1290558279</v>
      </c>
      <c r="W33" s="185">
        <v>9257967.7658099942</v>
      </c>
      <c r="X33" s="22">
        <v>8980741.0816400051</v>
      </c>
      <c r="Y33" s="22">
        <v>9091872.5425300077</v>
      </c>
      <c r="Z33" s="22"/>
    </row>
    <row r="34" spans="2:26" s="2" customFormat="1" ht="13.2">
      <c r="B34" s="8" t="s">
        <v>61</v>
      </c>
      <c r="C34" s="19">
        <v>32093409.743011277</v>
      </c>
      <c r="D34" s="19">
        <v>33743786.65377894</v>
      </c>
      <c r="E34" s="19">
        <v>34054310.594050094</v>
      </c>
      <c r="F34" s="19">
        <v>35556387.198905736</v>
      </c>
      <c r="G34" s="19">
        <v>33405251.84013262</v>
      </c>
      <c r="H34" s="19">
        <v>32409446.474488527</v>
      </c>
      <c r="I34" s="19">
        <v>32837418.231321312</v>
      </c>
      <c r="J34" s="19">
        <v>34655679.964891367</v>
      </c>
      <c r="K34" s="19">
        <v>33369716.243732125</v>
      </c>
      <c r="L34" s="19">
        <v>32089025.283984266</v>
      </c>
      <c r="M34" s="19">
        <v>31972105.820215099</v>
      </c>
      <c r="N34" s="19">
        <v>32600365.340354756</v>
      </c>
      <c r="O34" s="19">
        <v>32239906.081514757</v>
      </c>
      <c r="P34" s="19">
        <v>31293061.801234752</v>
      </c>
      <c r="Q34" s="19">
        <v>30852932.400224082</v>
      </c>
      <c r="R34" s="19">
        <v>31995235.902937375</v>
      </c>
      <c r="S34" s="19">
        <v>31711967.999055773</v>
      </c>
      <c r="T34" s="19">
        <v>33068398.152670573</v>
      </c>
      <c r="U34" s="19">
        <v>33536342.371849921</v>
      </c>
      <c r="V34" s="19">
        <v>34436619.10974443</v>
      </c>
      <c r="W34" s="19">
        <v>32724972.860643249</v>
      </c>
      <c r="X34" s="19">
        <v>33480124.913193885</v>
      </c>
      <c r="Y34" s="19">
        <v>33789288.396067008</v>
      </c>
      <c r="Z34" s="19"/>
    </row>
    <row r="35" spans="2:26" s="2" customFormat="1" ht="13.2">
      <c r="B35" s="8" t="s">
        <v>62</v>
      </c>
      <c r="C35" s="19">
        <v>8055047.8451579968</v>
      </c>
      <c r="D35" s="19">
        <v>7800306.216321975</v>
      </c>
      <c r="E35" s="19">
        <v>7735398.3439489827</v>
      </c>
      <c r="F35" s="19">
        <v>9166863.5607357398</v>
      </c>
      <c r="G35" s="19">
        <v>7157201.9833300002</v>
      </c>
      <c r="H35" s="19">
        <v>5903853.7991499994</v>
      </c>
      <c r="I35" s="19">
        <v>6248951.4985699998</v>
      </c>
      <c r="J35" s="19">
        <v>7281555.1966399997</v>
      </c>
      <c r="K35" s="19">
        <v>6524046.7550600003</v>
      </c>
      <c r="L35" s="19">
        <v>5897641.9997300003</v>
      </c>
      <c r="M35" s="19">
        <v>5826407.9971400006</v>
      </c>
      <c r="N35" s="19">
        <v>7224436.6688799998</v>
      </c>
      <c r="O35" s="19">
        <v>7150740.7304199999</v>
      </c>
      <c r="P35" s="19">
        <v>6236455.9392099977</v>
      </c>
      <c r="Q35" s="19">
        <v>5690275.5425900007</v>
      </c>
      <c r="R35" s="19">
        <v>7040118.28902</v>
      </c>
      <c r="S35" s="19">
        <v>5839713.2958699996</v>
      </c>
      <c r="T35" s="19">
        <v>4914683.3055200009</v>
      </c>
      <c r="U35" s="19">
        <v>6439513.6236699987</v>
      </c>
      <c r="V35" s="19">
        <v>7250717.8224799996</v>
      </c>
      <c r="W35" s="19">
        <v>5077703.1486999998</v>
      </c>
      <c r="X35" s="19">
        <v>5382728.976040001</v>
      </c>
      <c r="Y35" s="19">
        <v>5743195.3915799996</v>
      </c>
      <c r="Z35" s="19"/>
    </row>
    <row r="36" spans="2:26" s="2" customFormat="1" ht="13.2">
      <c r="B36" s="3" t="s">
        <v>63</v>
      </c>
      <c r="C36" s="22">
        <v>1252762.9898699999</v>
      </c>
      <c r="D36" s="22">
        <v>1254950.6109600002</v>
      </c>
      <c r="E36" s="22">
        <v>1873274.4754599999</v>
      </c>
      <c r="F36" s="22">
        <v>2326186.2217899999</v>
      </c>
      <c r="G36" s="22">
        <v>1677099.42224</v>
      </c>
      <c r="H36" s="22">
        <v>893532.60449000006</v>
      </c>
      <c r="I36" s="22">
        <v>964312.67523000005</v>
      </c>
      <c r="J36" s="22">
        <v>1145225.4915699998</v>
      </c>
      <c r="K36" s="22">
        <v>1388175.14133</v>
      </c>
      <c r="L36" s="22">
        <v>1562606.9756100003</v>
      </c>
      <c r="M36" s="22">
        <v>1561235.7999000002</v>
      </c>
      <c r="N36" s="22">
        <v>1351860.1085400002</v>
      </c>
      <c r="O36" s="22">
        <v>1183512.6283199999</v>
      </c>
      <c r="P36" s="22">
        <v>1194131.7948400001</v>
      </c>
      <c r="Q36" s="22">
        <v>859351.5862100001</v>
      </c>
      <c r="R36" s="22">
        <v>698727.64281999995</v>
      </c>
      <c r="S36" s="22">
        <v>650480.40673000005</v>
      </c>
      <c r="T36" s="22">
        <v>568315.48010000004</v>
      </c>
      <c r="U36" s="22">
        <v>1464847.6005799999</v>
      </c>
      <c r="V36" s="22">
        <v>1384179.5294000001</v>
      </c>
      <c r="W36" s="185">
        <v>1149764.0587800001</v>
      </c>
      <c r="X36" s="22">
        <v>1740588.3015699997</v>
      </c>
      <c r="Y36" s="22">
        <v>1835290.02617</v>
      </c>
      <c r="Z36" s="22"/>
    </row>
    <row r="37" spans="2:26" s="2" customFormat="1" ht="13.2">
      <c r="B37" s="3" t="s">
        <v>51</v>
      </c>
      <c r="C37" s="22">
        <v>64373.874210000002</v>
      </c>
      <c r="D37" s="22">
        <v>50225.50013</v>
      </c>
      <c r="E37" s="22">
        <v>194487.59820000001</v>
      </c>
      <c r="F37" s="22">
        <v>109512.33319</v>
      </c>
      <c r="G37" s="22">
        <v>70088.645350000006</v>
      </c>
      <c r="H37" s="22">
        <v>67517.711850000007</v>
      </c>
      <c r="I37" s="22">
        <v>43635.615890000001</v>
      </c>
      <c r="J37" s="22">
        <v>36162.7981</v>
      </c>
      <c r="K37" s="22">
        <v>30504.396389999998</v>
      </c>
      <c r="L37" s="22">
        <v>9426.892960000001</v>
      </c>
      <c r="M37" s="22">
        <v>19428.546139999999</v>
      </c>
      <c r="N37" s="22">
        <v>14044.015469999998</v>
      </c>
      <c r="O37" s="22">
        <v>11420.54254</v>
      </c>
      <c r="P37" s="22">
        <v>6095.7354200000009</v>
      </c>
      <c r="Q37" s="22">
        <v>4865.9420100000007</v>
      </c>
      <c r="R37" s="22">
        <v>2372.5699300000001</v>
      </c>
      <c r="S37" s="22">
        <v>3855.61562</v>
      </c>
      <c r="T37" s="22">
        <v>5496.11553</v>
      </c>
      <c r="U37" s="22">
        <v>2184.8651600000003</v>
      </c>
      <c r="V37" s="22">
        <v>857.64762999999994</v>
      </c>
      <c r="W37" s="185">
        <v>4146.4581699999999</v>
      </c>
      <c r="X37" s="22">
        <v>13542.83282</v>
      </c>
      <c r="Y37" s="22">
        <v>11100.38401</v>
      </c>
      <c r="Z37" s="22"/>
    </row>
    <row r="38" spans="2:26" s="2" customFormat="1" ht="13.2">
      <c r="B38" s="3" t="s">
        <v>3</v>
      </c>
      <c r="C38" s="22">
        <v>3901.5087200000003</v>
      </c>
      <c r="D38" s="22">
        <v>17999.82216</v>
      </c>
      <c r="E38" s="22">
        <v>25819.078710000002</v>
      </c>
      <c r="F38" s="22">
        <v>38592.213219999998</v>
      </c>
      <c r="G38" s="22">
        <v>49169.536900000006</v>
      </c>
      <c r="H38" s="22">
        <v>74480.972320000001</v>
      </c>
      <c r="I38" s="22">
        <v>84675.409159999996</v>
      </c>
      <c r="J38" s="22">
        <v>96604.047959999996</v>
      </c>
      <c r="K38" s="22">
        <v>108278.60868</v>
      </c>
      <c r="L38" s="22">
        <v>118324.25810000001</v>
      </c>
      <c r="M38" s="22">
        <v>125233.43667000001</v>
      </c>
      <c r="N38" s="22">
        <v>176924.60805000001</v>
      </c>
      <c r="O38" s="22">
        <v>184883.81019000002</v>
      </c>
      <c r="P38" s="22">
        <v>183652.36072</v>
      </c>
      <c r="Q38" s="22">
        <v>192661.25743</v>
      </c>
      <c r="R38" s="22">
        <v>205047.89887000003</v>
      </c>
      <c r="S38" s="22">
        <v>45897.398049999996</v>
      </c>
      <c r="T38" s="22">
        <v>47798.733910000003</v>
      </c>
      <c r="U38" s="22">
        <v>47547.291519999992</v>
      </c>
      <c r="V38" s="22">
        <v>45548.83664999999</v>
      </c>
      <c r="W38" s="185">
        <v>51342.328089999995</v>
      </c>
      <c r="X38" s="22">
        <v>48641.387270000007</v>
      </c>
      <c r="Y38" s="22">
        <v>50592.521669999995</v>
      </c>
      <c r="Z38" s="22"/>
    </row>
    <row r="39" spans="2:26" s="2" customFormat="1" ht="13.2">
      <c r="B39" s="3" t="s">
        <v>64</v>
      </c>
      <c r="C39" s="22">
        <v>3973635.0119380271</v>
      </c>
      <c r="D39" s="22">
        <v>3921425.611961999</v>
      </c>
      <c r="E39" s="22">
        <v>3246087.8961589998</v>
      </c>
      <c r="F39" s="22">
        <v>3734555.3793457504</v>
      </c>
      <c r="G39" s="22">
        <v>2514375.54794</v>
      </c>
      <c r="H39" s="22">
        <v>2498536.8436800004</v>
      </c>
      <c r="I39" s="22">
        <v>2847760.1321100001</v>
      </c>
      <c r="J39" s="22">
        <v>3461080.8490799996</v>
      </c>
      <c r="K39" s="22">
        <v>3171780.7006000001</v>
      </c>
      <c r="L39" s="22">
        <v>2652744.0854799994</v>
      </c>
      <c r="M39" s="22">
        <v>2491541.8466300005</v>
      </c>
      <c r="N39" s="22">
        <v>3986556.58745</v>
      </c>
      <c r="O39" s="22">
        <v>4219002.86369</v>
      </c>
      <c r="P39" s="22">
        <v>3388341.9509699992</v>
      </c>
      <c r="Q39" s="22">
        <v>3162932.2550500003</v>
      </c>
      <c r="R39" s="22">
        <v>4323373.8710200004</v>
      </c>
      <c r="S39" s="22">
        <v>3781912.39634</v>
      </c>
      <c r="T39" s="22">
        <v>2891235.6540300003</v>
      </c>
      <c r="U39" s="22">
        <v>2923128.4148300001</v>
      </c>
      <c r="V39" s="22">
        <v>3923034.8753299997</v>
      </c>
      <c r="W39" s="185">
        <v>2625120.2955399998</v>
      </c>
      <c r="X39" s="22">
        <v>2065248.1836000001</v>
      </c>
      <c r="Y39" s="22">
        <v>2176054.4038399998</v>
      </c>
      <c r="Z39" s="22"/>
    </row>
    <row r="40" spans="2:26" s="2" customFormat="1" ht="13.2">
      <c r="B40" s="3" t="s">
        <v>65</v>
      </c>
      <c r="C40" s="22">
        <v>248733.35140999997</v>
      </c>
      <c r="D40" s="22">
        <v>233938.06099</v>
      </c>
      <c r="E40" s="22">
        <v>275990.47320999997</v>
      </c>
      <c r="F40" s="22">
        <v>199373.19185999999</v>
      </c>
      <c r="G40" s="22">
        <v>219979.01592999999</v>
      </c>
      <c r="H40" s="22">
        <v>210299.15688999998</v>
      </c>
      <c r="I40" s="22">
        <v>242329.43733000002</v>
      </c>
      <c r="J40" s="22">
        <v>212278.80489999999</v>
      </c>
      <c r="K40" s="22">
        <v>246059.50709999999</v>
      </c>
      <c r="L40" s="22">
        <v>219604.21866000004</v>
      </c>
      <c r="M40" s="22">
        <v>283459.62379000004</v>
      </c>
      <c r="N40" s="22">
        <v>262449.98767999996</v>
      </c>
      <c r="O40" s="22">
        <v>312159.69261999999</v>
      </c>
      <c r="P40" s="22">
        <v>245413.47792999999</v>
      </c>
      <c r="Q40" s="22">
        <v>237579.48090999998</v>
      </c>
      <c r="R40" s="22">
        <v>211685.08603000001</v>
      </c>
      <c r="S40" s="22">
        <v>245272.34122999996</v>
      </c>
      <c r="T40" s="22">
        <v>236031.73228</v>
      </c>
      <c r="U40" s="22">
        <v>240656.28090999997</v>
      </c>
      <c r="V40" s="22">
        <v>218421.30963</v>
      </c>
      <c r="W40" s="185">
        <v>252366.93747999996</v>
      </c>
      <c r="X40" s="22">
        <v>281824.95036000002</v>
      </c>
      <c r="Y40" s="22">
        <v>286987.98088000005</v>
      </c>
      <c r="Z40" s="22"/>
    </row>
    <row r="41" spans="2:26" s="2" customFormat="1" ht="13.2">
      <c r="B41" s="3" t="s">
        <v>66</v>
      </c>
      <c r="C41" s="22">
        <v>556381.70462000009</v>
      </c>
      <c r="D41" s="22">
        <v>504154.94585000002</v>
      </c>
      <c r="E41" s="22">
        <v>504546.58916999999</v>
      </c>
      <c r="F41" s="22">
        <v>501767.98697999999</v>
      </c>
      <c r="G41" s="22">
        <v>453067.03973000008</v>
      </c>
      <c r="H41" s="22">
        <v>486391.94140999997</v>
      </c>
      <c r="I41" s="22">
        <v>440411.95735000004</v>
      </c>
      <c r="J41" s="22">
        <v>453130.33646999992</v>
      </c>
      <c r="K41" s="22">
        <v>461764.65791000001</v>
      </c>
      <c r="L41" s="22">
        <v>340512.74304999999</v>
      </c>
      <c r="M41" s="22">
        <v>315795.01838000002</v>
      </c>
      <c r="N41" s="22">
        <v>305265.68098</v>
      </c>
      <c r="O41" s="22">
        <v>366750.46894000005</v>
      </c>
      <c r="P41" s="22">
        <v>372745.05996999994</v>
      </c>
      <c r="Q41" s="22">
        <v>373047.77824999997</v>
      </c>
      <c r="R41" s="22">
        <v>451169.19172999996</v>
      </c>
      <c r="S41" s="22">
        <v>434663.93031999998</v>
      </c>
      <c r="T41" s="22">
        <v>418861.05644000001</v>
      </c>
      <c r="U41" s="22">
        <v>429172.14116</v>
      </c>
      <c r="V41" s="22">
        <v>463605.89824000001</v>
      </c>
      <c r="W41" s="185">
        <v>584908.50355999998</v>
      </c>
      <c r="X41" s="22">
        <v>832762.2805900001</v>
      </c>
      <c r="Y41" s="22">
        <v>811342.19012000016</v>
      </c>
      <c r="Z41" s="22"/>
    </row>
    <row r="42" spans="2:26" s="2" customFormat="1" ht="13.2">
      <c r="B42" s="3" t="s">
        <v>67</v>
      </c>
      <c r="C42" s="22">
        <v>113739.24836000001</v>
      </c>
      <c r="D42" s="22">
        <v>309107.49514999997</v>
      </c>
      <c r="E42" s="22">
        <v>89428.514820000011</v>
      </c>
      <c r="F42" s="22">
        <v>213879.62857999996</v>
      </c>
      <c r="G42" s="22">
        <v>110744.53602999999</v>
      </c>
      <c r="H42" s="22">
        <v>265176.52629000001</v>
      </c>
      <c r="I42" s="22">
        <v>284114.1433</v>
      </c>
      <c r="J42" s="22">
        <v>363727.28308000002</v>
      </c>
      <c r="K42" s="22">
        <v>134428.92779999998</v>
      </c>
      <c r="L42" s="22">
        <v>159399.45106999998</v>
      </c>
      <c r="M42" s="22">
        <v>245943.06383</v>
      </c>
      <c r="N42" s="22">
        <v>260786.26913</v>
      </c>
      <c r="O42" s="22">
        <v>196377.75224</v>
      </c>
      <c r="P42" s="22">
        <v>128565.00008</v>
      </c>
      <c r="Q42" s="22">
        <v>166331.30396000002</v>
      </c>
      <c r="R42" s="22">
        <v>332333.41751</v>
      </c>
      <c r="S42" s="22">
        <v>232822.34467000002</v>
      </c>
      <c r="T42" s="22">
        <v>316204.03709</v>
      </c>
      <c r="U42" s="22">
        <v>308759.64315000002</v>
      </c>
      <c r="V42" s="22">
        <v>296304.85329</v>
      </c>
      <c r="W42" s="185">
        <v>73673.968080000006</v>
      </c>
      <c r="X42" s="22">
        <v>78430.41449000001</v>
      </c>
      <c r="Y42" s="22">
        <v>251777.39628000002</v>
      </c>
      <c r="Z42" s="22"/>
    </row>
    <row r="43" spans="2:26" s="2" customFormat="1" ht="13.2">
      <c r="B43" s="3" t="s">
        <v>68</v>
      </c>
      <c r="C43" s="22">
        <v>420944.54708000005</v>
      </c>
      <c r="D43" s="22">
        <v>60597.029659999993</v>
      </c>
      <c r="E43" s="22">
        <v>60576.273110000002</v>
      </c>
      <c r="F43" s="22">
        <v>524778.81857999996</v>
      </c>
      <c r="G43" s="22">
        <v>524749.34336000006</v>
      </c>
      <c r="H43" s="22">
        <v>64516.978409999996</v>
      </c>
      <c r="I43" s="22">
        <v>57473.553049999995</v>
      </c>
      <c r="J43" s="22">
        <v>206112.21995999996</v>
      </c>
      <c r="K43" s="22">
        <v>206085.14427999995</v>
      </c>
      <c r="L43" s="22">
        <v>61638.676049999995</v>
      </c>
      <c r="M43" s="22">
        <v>60277.405310000002</v>
      </c>
      <c r="N43" s="22">
        <v>143590.84284</v>
      </c>
      <c r="O43" s="22">
        <v>143579.23039000001</v>
      </c>
      <c r="P43" s="22">
        <v>239247.58118000001</v>
      </c>
      <c r="Q43" s="22">
        <v>246321.76833999995</v>
      </c>
      <c r="R43" s="22">
        <v>370105.40925999993</v>
      </c>
      <c r="S43" s="22">
        <v>55091.320480000002</v>
      </c>
      <c r="T43" s="22">
        <v>55063.565239999996</v>
      </c>
      <c r="U43" s="22">
        <v>674815.59167999984</v>
      </c>
      <c r="V43" s="22">
        <v>577837.30717999989</v>
      </c>
      <c r="W43" s="185">
        <v>2.0000000000000002E-5</v>
      </c>
      <c r="X43" s="22">
        <v>2.0000000000000002E-5</v>
      </c>
      <c r="Y43" s="22">
        <v>46745.22552</v>
      </c>
      <c r="Z43" s="22"/>
    </row>
    <row r="44" spans="2:26" s="2" customFormat="1" ht="13.2">
      <c r="B44" s="3" t="s">
        <v>69</v>
      </c>
      <c r="C44" s="22">
        <v>435083.28114999994</v>
      </c>
      <c r="D44" s="22">
        <v>434670.52299999999</v>
      </c>
      <c r="E44" s="22">
        <v>449284.21480000002</v>
      </c>
      <c r="F44" s="22">
        <v>467687.00506</v>
      </c>
      <c r="G44" s="22">
        <v>472871.29366000002</v>
      </c>
      <c r="H44" s="22">
        <v>481379.90006999997</v>
      </c>
      <c r="I44" s="22">
        <v>487545.74657999998</v>
      </c>
      <c r="J44" s="22">
        <v>486493.74330999993</v>
      </c>
      <c r="K44" s="22">
        <v>178973.81420999998</v>
      </c>
      <c r="L44" s="22">
        <v>204212.35585000002</v>
      </c>
      <c r="M44" s="22">
        <v>202131.63667000001</v>
      </c>
      <c r="N44" s="22">
        <v>233173.32130000001</v>
      </c>
      <c r="O44" s="22">
        <v>92600.988719999994</v>
      </c>
      <c r="P44" s="22">
        <v>67261.805720000004</v>
      </c>
      <c r="Q44" s="22">
        <v>68662.942580000003</v>
      </c>
      <c r="R44" s="22">
        <v>65463.610860000001</v>
      </c>
      <c r="S44" s="22">
        <v>66074.196500000005</v>
      </c>
      <c r="T44" s="22">
        <v>86704.479439999996</v>
      </c>
      <c r="U44" s="22">
        <v>87348.336229999986</v>
      </c>
      <c r="V44" s="22">
        <v>88613.846220000007</v>
      </c>
      <c r="W44" s="185">
        <v>89285.040949999995</v>
      </c>
      <c r="X44" s="22">
        <v>62767.795469999997</v>
      </c>
      <c r="Y44" s="22">
        <v>65086.338310000006</v>
      </c>
      <c r="Z44" s="22"/>
    </row>
    <row r="45" spans="2:26" s="2" customFormat="1" ht="13.2">
      <c r="B45" s="3" t="s">
        <v>70</v>
      </c>
      <c r="C45" s="22">
        <v>972861.87850997027</v>
      </c>
      <c r="D45" s="22">
        <v>990699.04926997726</v>
      </c>
      <c r="E45" s="22">
        <v>995331.92554998351</v>
      </c>
      <c r="F45" s="22">
        <v>1043239.0427699897</v>
      </c>
      <c r="G45" s="22">
        <v>1057380.9257899998</v>
      </c>
      <c r="H45" s="22">
        <v>855336.68040999991</v>
      </c>
      <c r="I45" s="22">
        <v>789410.75789999997</v>
      </c>
      <c r="J45" s="22">
        <v>812340.21548000013</v>
      </c>
      <c r="K45" s="22">
        <v>585984.75642000011</v>
      </c>
      <c r="L45" s="22">
        <v>561303.03349000006</v>
      </c>
      <c r="M45" s="22">
        <v>513156.21508999995</v>
      </c>
      <c r="N45" s="22">
        <v>480430.77611999994</v>
      </c>
      <c r="O45" s="22">
        <v>432748.04683000001</v>
      </c>
      <c r="P45" s="22">
        <v>403979.06336999987</v>
      </c>
      <c r="Q45" s="22">
        <v>371124.28151</v>
      </c>
      <c r="R45" s="22">
        <v>371607.72183999995</v>
      </c>
      <c r="S45" s="22">
        <v>314819.39231999998</v>
      </c>
      <c r="T45" s="22">
        <v>280739.98592000001</v>
      </c>
      <c r="U45" s="22">
        <v>251224.20791999996</v>
      </c>
      <c r="V45" s="22">
        <v>242688.97282999998</v>
      </c>
      <c r="W45" s="185">
        <v>194547.10294999997</v>
      </c>
      <c r="X45" s="22">
        <v>205132.06614999997</v>
      </c>
      <c r="Y45" s="22">
        <v>194114.67171999998</v>
      </c>
      <c r="Z45" s="22"/>
    </row>
    <row r="46" spans="2:26" s="2" customFormat="1" ht="13.2">
      <c r="B46" s="3" t="s">
        <v>71</v>
      </c>
      <c r="C46" s="22">
        <v>12630.449290000053</v>
      </c>
      <c r="D46" s="22">
        <v>22537.567189999943</v>
      </c>
      <c r="E46" s="22">
        <v>20571.304760000119</v>
      </c>
      <c r="F46" s="22">
        <v>7291.7393600001424</v>
      </c>
      <c r="G46" s="22">
        <v>7676.6764000001531</v>
      </c>
      <c r="H46" s="22">
        <v>6684.4833300001164</v>
      </c>
      <c r="I46" s="22">
        <v>7282.0706699999027</v>
      </c>
      <c r="J46" s="22">
        <v>8399.4067300001498</v>
      </c>
      <c r="K46" s="22">
        <v>12011.100340000128</v>
      </c>
      <c r="L46" s="22">
        <v>7869.3094100001335</v>
      </c>
      <c r="M46" s="22">
        <v>8205.4047299998983</v>
      </c>
      <c r="N46" s="22">
        <v>9354.4713200001079</v>
      </c>
      <c r="O46" s="22">
        <v>7704.705939999877</v>
      </c>
      <c r="P46" s="22">
        <v>7022.1090100001293</v>
      </c>
      <c r="Q46" s="22">
        <v>7396.946339999964</v>
      </c>
      <c r="R46" s="22">
        <v>8231.8691500000168</v>
      </c>
      <c r="S46" s="22">
        <v>8823.9536100000078</v>
      </c>
      <c r="T46" s="22">
        <v>8232.4655400000083</v>
      </c>
      <c r="U46" s="22">
        <v>9829.2505299999921</v>
      </c>
      <c r="V46" s="22">
        <v>9624.7460800000154</v>
      </c>
      <c r="W46" s="185">
        <v>52548.455079999992</v>
      </c>
      <c r="X46" s="22">
        <v>53790.763700000003</v>
      </c>
      <c r="Y46" s="22">
        <v>14104.253059999999</v>
      </c>
      <c r="Z46" s="22"/>
    </row>
    <row r="47" spans="2:26" s="2" customFormat="1" ht="13.2">
      <c r="B47" s="8" t="s">
        <v>72</v>
      </c>
      <c r="C47" s="19">
        <v>8767359.9000573382</v>
      </c>
      <c r="D47" s="19">
        <v>9728442.2608173359</v>
      </c>
      <c r="E47" s="19">
        <v>9736467.9181673378</v>
      </c>
      <c r="F47" s="19">
        <v>9812201.1166773383</v>
      </c>
      <c r="G47" s="19">
        <v>9557441.1334273387</v>
      </c>
      <c r="H47" s="19">
        <v>9731101.3673213683</v>
      </c>
      <c r="I47" s="19">
        <v>9620686.7715513706</v>
      </c>
      <c r="J47" s="19">
        <v>10186611.800401365</v>
      </c>
      <c r="K47" s="19">
        <v>9522104.2311813682</v>
      </c>
      <c r="L47" s="19">
        <v>8646454.0415913668</v>
      </c>
      <c r="M47" s="19">
        <v>8319678.3557968661</v>
      </c>
      <c r="N47" s="19">
        <v>7224744.5061547551</v>
      </c>
      <c r="O47" s="19">
        <v>6684332.9499669336</v>
      </c>
      <c r="P47" s="19">
        <v>6543412.6355125336</v>
      </c>
      <c r="Q47" s="19">
        <v>5545701.6145267738</v>
      </c>
      <c r="R47" s="19">
        <v>5084005.7659173738</v>
      </c>
      <c r="S47" s="19">
        <v>5777404.3463673731</v>
      </c>
      <c r="T47" s="19">
        <v>5960090.0285473736</v>
      </c>
      <c r="U47" s="19">
        <v>4948816.9743885165</v>
      </c>
      <c r="V47" s="19">
        <v>4539358.1440807814</v>
      </c>
      <c r="W47" s="19">
        <v>5183272.3359812004</v>
      </c>
      <c r="X47" s="19">
        <v>5306973.4507272001</v>
      </c>
      <c r="Y47" s="19">
        <v>4461023.1216399996</v>
      </c>
      <c r="Z47" s="19"/>
    </row>
    <row r="48" spans="2:26" s="2" customFormat="1" ht="13.2">
      <c r="B48" s="3" t="s">
        <v>73</v>
      </c>
      <c r="C48" s="22">
        <v>5799412.33715</v>
      </c>
      <c r="D48" s="22">
        <v>5539029.1000799993</v>
      </c>
      <c r="E48" s="22">
        <v>5015961.3641499998</v>
      </c>
      <c r="F48" s="22">
        <v>5600249.6789600002</v>
      </c>
      <c r="G48" s="22">
        <v>5363565.1107500009</v>
      </c>
      <c r="H48" s="22">
        <v>5332692.47829</v>
      </c>
      <c r="I48" s="22">
        <v>5155735.0415900005</v>
      </c>
      <c r="J48" s="22">
        <v>5574556.5111299995</v>
      </c>
      <c r="K48" s="22">
        <v>5402353.6993800001</v>
      </c>
      <c r="L48" s="22">
        <v>4613879.1141399993</v>
      </c>
      <c r="M48" s="22">
        <v>4297911.0689200005</v>
      </c>
      <c r="N48" s="22">
        <v>3339083.8119800002</v>
      </c>
      <c r="O48" s="22">
        <v>2732895.9137800001</v>
      </c>
      <c r="P48" s="22">
        <v>2490293.9829199999</v>
      </c>
      <c r="Q48" s="22">
        <v>1469611.3597700002</v>
      </c>
      <c r="R48" s="22">
        <v>964289.25881000003</v>
      </c>
      <c r="S48" s="22">
        <v>1911949.0730999999</v>
      </c>
      <c r="T48" s="22">
        <v>1799806.2086399999</v>
      </c>
      <c r="U48" s="22">
        <v>768943.47248</v>
      </c>
      <c r="V48" s="22">
        <v>644908.37785000005</v>
      </c>
      <c r="W48" s="185">
        <v>1311574.2835300004</v>
      </c>
      <c r="X48" s="22">
        <v>1347861.2914300002</v>
      </c>
      <c r="Y48" s="22">
        <v>758571.21415000001</v>
      </c>
      <c r="Z48" s="22"/>
    </row>
    <row r="49" spans="1:26" s="2" customFormat="1" ht="13.2">
      <c r="B49" s="3" t="s">
        <v>51</v>
      </c>
      <c r="C49" s="22">
        <v>10891.68</v>
      </c>
      <c r="D49" s="22">
        <v>38942.836000000003</v>
      </c>
      <c r="E49" s="22">
        <v>0</v>
      </c>
      <c r="F49" s="22">
        <v>0</v>
      </c>
      <c r="G49" s="22">
        <v>9328</v>
      </c>
      <c r="H49" s="22">
        <v>62466.039729999997</v>
      </c>
      <c r="I49" s="22">
        <v>51766.575560000005</v>
      </c>
      <c r="J49" s="22">
        <v>45309.732479999999</v>
      </c>
      <c r="K49" s="22">
        <v>47276.644</v>
      </c>
      <c r="L49" s="22">
        <v>21621.75</v>
      </c>
      <c r="M49" s="22">
        <v>28670.5</v>
      </c>
      <c r="N49" s="22">
        <v>18418.75</v>
      </c>
      <c r="O49" s="22">
        <v>16864.125</v>
      </c>
      <c r="P49" s="22">
        <v>0</v>
      </c>
      <c r="Q49" s="22">
        <v>5539.7333399999998</v>
      </c>
      <c r="R49" s="22">
        <v>9244.7999999999993</v>
      </c>
      <c r="S49" s="22">
        <v>8544</v>
      </c>
      <c r="T49" s="22">
        <v>9724.0000099999997</v>
      </c>
      <c r="U49" s="22">
        <v>0</v>
      </c>
      <c r="V49" s="22">
        <v>3546.6666800000003</v>
      </c>
      <c r="W49" s="185">
        <v>0</v>
      </c>
      <c r="X49" s="22">
        <v>0</v>
      </c>
      <c r="Y49" s="22">
        <v>0</v>
      </c>
      <c r="Z49" s="22"/>
    </row>
    <row r="50" spans="1:26" s="2" customFormat="1" ht="13.2">
      <c r="B50" s="3" t="s">
        <v>3</v>
      </c>
      <c r="C50" s="22">
        <v>328480.8088</v>
      </c>
      <c r="D50" s="22">
        <v>1307261.2663800002</v>
      </c>
      <c r="E50" s="22">
        <v>1539839.7489900002</v>
      </c>
      <c r="F50" s="22">
        <v>1579913.84014</v>
      </c>
      <c r="G50" s="22">
        <v>1582224.1177400001</v>
      </c>
      <c r="H50" s="22">
        <v>1672520.21921</v>
      </c>
      <c r="I50" s="22">
        <v>1681778.5730900001</v>
      </c>
      <c r="J50" s="22">
        <v>1705634.2612900001</v>
      </c>
      <c r="K50" s="22">
        <v>1707472.5829099999</v>
      </c>
      <c r="L50" s="22">
        <v>1724353.0631800001</v>
      </c>
      <c r="M50" s="22">
        <v>1733188.6886100001</v>
      </c>
      <c r="N50" s="22">
        <v>1710246.6823600002</v>
      </c>
      <c r="O50" s="22">
        <v>1718422.2532299999</v>
      </c>
      <c r="P50" s="22">
        <v>1727645.5315600003</v>
      </c>
      <c r="Q50" s="22">
        <v>1727553.69129</v>
      </c>
      <c r="R50" s="22">
        <v>1735026.2245199999</v>
      </c>
      <c r="S50" s="22">
        <v>1517224.2454300001</v>
      </c>
      <c r="T50" s="22">
        <v>1528694.2805699999</v>
      </c>
      <c r="U50" s="22">
        <v>1536919.2034499999</v>
      </c>
      <c r="V50" s="22">
        <v>1539253.4831600001</v>
      </c>
      <c r="W50" s="185">
        <v>1531660.9333199998</v>
      </c>
      <c r="X50" s="22">
        <v>1516993.5041800002</v>
      </c>
      <c r="Y50" s="22">
        <v>1507533.6437200001</v>
      </c>
      <c r="Z50" s="22"/>
    </row>
    <row r="51" spans="1:26" s="2" customFormat="1" ht="13.2">
      <c r="B51" s="16" t="s">
        <v>74</v>
      </c>
      <c r="C51" s="22">
        <v>970954.1407600001</v>
      </c>
      <c r="D51" s="22">
        <v>616619.63871999993</v>
      </c>
      <c r="E51" s="22">
        <v>626081.23149999999</v>
      </c>
      <c r="F51" s="22">
        <v>690284.94021999999</v>
      </c>
      <c r="G51" s="22">
        <v>707237.78411000001</v>
      </c>
      <c r="H51" s="22">
        <v>745393.74471999996</v>
      </c>
      <c r="I51" s="22">
        <v>825392.94558000006</v>
      </c>
      <c r="J51" s="22">
        <v>900138.18794999993</v>
      </c>
      <c r="K51" s="22">
        <v>377530.32764999999</v>
      </c>
      <c r="L51" s="22">
        <v>272309.35820000002</v>
      </c>
      <c r="M51" s="22">
        <v>274754.32537999999</v>
      </c>
      <c r="N51" s="22">
        <v>273527.29735000001</v>
      </c>
      <c r="O51" s="22">
        <v>275707.17155999999</v>
      </c>
      <c r="P51" s="22">
        <v>314361.00527999998</v>
      </c>
      <c r="Q51" s="22">
        <v>325517.96990999999</v>
      </c>
      <c r="R51" s="22">
        <v>348336.41725</v>
      </c>
      <c r="S51" s="22">
        <v>358431.16899000003</v>
      </c>
      <c r="T51" s="22">
        <v>225583.52856999999</v>
      </c>
      <c r="U51" s="22">
        <v>226865.25312999997</v>
      </c>
      <c r="V51" s="22">
        <v>237722.67041000002</v>
      </c>
      <c r="W51" s="185">
        <v>239065.05986000001</v>
      </c>
      <c r="X51" s="22">
        <v>245723.36157000001</v>
      </c>
      <c r="Y51" s="22">
        <v>254123.23259999999</v>
      </c>
      <c r="Z51" s="22"/>
    </row>
    <row r="52" spans="1:26" s="2" customFormat="1" ht="13.2">
      <c r="A52" s="3"/>
      <c r="B52" s="3" t="s">
        <v>66</v>
      </c>
      <c r="C52" s="22">
        <v>95.78546</v>
      </c>
      <c r="D52" s="22">
        <v>97.947360000000003</v>
      </c>
      <c r="E52" s="22">
        <v>100.38938</v>
      </c>
      <c r="F52" s="22">
        <v>102.78112</v>
      </c>
      <c r="G52" s="22">
        <v>105.09385</v>
      </c>
      <c r="H52" s="22">
        <v>107.48559</v>
      </c>
      <c r="I52" s="22">
        <v>109.95634</v>
      </c>
      <c r="J52" s="22">
        <v>112.26188999999999</v>
      </c>
      <c r="K52" s="22">
        <v>155.67771999999999</v>
      </c>
      <c r="L52" s="22">
        <v>2486.4303500000001</v>
      </c>
      <c r="M52" s="22">
        <v>2576.0475900000001</v>
      </c>
      <c r="N52" s="22">
        <v>2526.95435</v>
      </c>
      <c r="O52" s="22">
        <v>2589.0317</v>
      </c>
      <c r="P52" s="22">
        <v>2650.3232600000001</v>
      </c>
      <c r="Q52" s="22">
        <v>2712.4005900000002</v>
      </c>
      <c r="R52" s="22">
        <v>2772.1206200000001</v>
      </c>
      <c r="S52" s="22">
        <v>2831.0548199999998</v>
      </c>
      <c r="T52" s="22">
        <v>2890.11249</v>
      </c>
      <c r="U52" s="22">
        <v>2949.1702</v>
      </c>
      <c r="V52" s="22">
        <v>2996.6479199999999</v>
      </c>
      <c r="W52" s="185">
        <v>3035.6336999999999</v>
      </c>
      <c r="X52" s="22">
        <v>3063.81151</v>
      </c>
      <c r="Y52" s="22">
        <v>3083.49737</v>
      </c>
      <c r="Z52" s="22"/>
    </row>
    <row r="53" spans="1:26" s="2" customFormat="1" ht="13.2">
      <c r="A53" s="3"/>
      <c r="B53" s="3" t="s">
        <v>67</v>
      </c>
      <c r="C53" s="22">
        <v>232038.83815</v>
      </c>
      <c r="D53" s="22">
        <v>235420.57445000001</v>
      </c>
      <c r="E53" s="22">
        <v>239627.65661000001</v>
      </c>
      <c r="F53" s="22">
        <v>243150.86405999999</v>
      </c>
      <c r="G53" s="22">
        <v>245452.04009999998</v>
      </c>
      <c r="H53" s="22">
        <v>250753.19258</v>
      </c>
      <c r="I53" s="22">
        <v>254860.04164000001</v>
      </c>
      <c r="J53" s="22">
        <v>258839.63742999997</v>
      </c>
      <c r="K53" s="22">
        <v>262078.48692999998</v>
      </c>
      <c r="L53" s="22">
        <v>265446.71309999999</v>
      </c>
      <c r="M53" s="22">
        <v>267732.96343999996</v>
      </c>
      <c r="N53" s="22">
        <v>206788.03370999999</v>
      </c>
      <c r="O53" s="22">
        <v>207507.04999</v>
      </c>
      <c r="P53" s="22">
        <v>208206.26485000001</v>
      </c>
      <c r="Q53" s="22">
        <v>209249.94975</v>
      </c>
      <c r="R53" s="22">
        <v>209879.85960999998</v>
      </c>
      <c r="S53" s="22">
        <v>210529.55697000001</v>
      </c>
      <c r="T53" s="22">
        <v>211189.16897</v>
      </c>
      <c r="U53" s="22">
        <v>212428.8132</v>
      </c>
      <c r="V53" s="22">
        <v>212310.37869000001</v>
      </c>
      <c r="W53" s="185">
        <v>212769.92144999999</v>
      </c>
      <c r="X53" s="22">
        <v>212481.11982999998</v>
      </c>
      <c r="Y53" s="22">
        <v>212833.80968999999</v>
      </c>
      <c r="Z53" s="22"/>
    </row>
    <row r="54" spans="1:26" s="2" customFormat="1" ht="13.2">
      <c r="A54" s="3"/>
      <c r="B54" s="3" t="s">
        <v>56</v>
      </c>
      <c r="C54" s="22">
        <v>563486.38792000001</v>
      </c>
      <c r="D54" s="22">
        <v>567860.38629000005</v>
      </c>
      <c r="E54" s="22">
        <v>773704.67593000003</v>
      </c>
      <c r="F54" s="22">
        <v>120729.51518999999</v>
      </c>
      <c r="G54" s="22">
        <v>118296.71602000001</v>
      </c>
      <c r="H54" s="22">
        <v>115416.82548999999</v>
      </c>
      <c r="I54" s="22">
        <v>111882.34213</v>
      </c>
      <c r="J54" s="22">
        <v>108358.28491999999</v>
      </c>
      <c r="K54" s="22">
        <v>104974.76877</v>
      </c>
      <c r="L54" s="22">
        <v>127184.43486999998</v>
      </c>
      <c r="M54" s="22">
        <v>112409.98173999997</v>
      </c>
      <c r="N54" s="22">
        <v>98919.297340693738</v>
      </c>
      <c r="O54" s="22">
        <v>107066.60770287378</v>
      </c>
      <c r="P54" s="22">
        <v>130720.69500847381</v>
      </c>
      <c r="Q54" s="22">
        <v>208642.09220271371</v>
      </c>
      <c r="R54" s="22">
        <v>-6.6862599924206734E-6</v>
      </c>
      <c r="S54" s="22">
        <v>-6.6862599924206734E-6</v>
      </c>
      <c r="T54" s="22">
        <v>150096.31302331376</v>
      </c>
      <c r="U54" s="22">
        <v>216046.94154445684</v>
      </c>
      <c r="V54" s="22">
        <v>158033.38484662332</v>
      </c>
      <c r="W54" s="185">
        <v>295164.25569119991</v>
      </c>
      <c r="X54" s="22">
        <v>415035.04164720001</v>
      </c>
      <c r="Y54" s="22">
        <v>0</v>
      </c>
      <c r="Z54" s="22"/>
    </row>
    <row r="55" spans="1:26" s="2" customFormat="1" ht="13.2">
      <c r="A55" s="3"/>
      <c r="B55" s="3" t="s">
        <v>75</v>
      </c>
      <c r="C55" s="22">
        <v>427790.80054733873</v>
      </c>
      <c r="D55" s="22">
        <v>411677.84320733877</v>
      </c>
      <c r="E55" s="22">
        <v>428122.54133733868</v>
      </c>
      <c r="F55" s="22">
        <v>415610.77071733872</v>
      </c>
      <c r="G55" s="22">
        <v>410379.6504773387</v>
      </c>
      <c r="H55" s="22">
        <v>403977.79768136854</v>
      </c>
      <c r="I55" s="22">
        <v>413678.26140136854</v>
      </c>
      <c r="J55" s="22">
        <v>478481.52154136862</v>
      </c>
      <c r="K55" s="22">
        <v>531527.2543313686</v>
      </c>
      <c r="L55" s="22">
        <v>540528.84197136853</v>
      </c>
      <c r="M55" s="22">
        <v>536452.46104686649</v>
      </c>
      <c r="N55" s="22">
        <v>528319.94850405981</v>
      </c>
      <c r="O55" s="22">
        <v>601408.08057405986</v>
      </c>
      <c r="P55" s="22">
        <v>668627.97484405991</v>
      </c>
      <c r="Q55" s="22">
        <v>614658.80879405991</v>
      </c>
      <c r="R55" s="22">
        <v>849408.31932405976</v>
      </c>
      <c r="S55" s="22">
        <v>826038.78793405986</v>
      </c>
      <c r="T55" s="22">
        <v>1103102.71409406</v>
      </c>
      <c r="U55" s="22">
        <v>1066066.2879540601</v>
      </c>
      <c r="V55" s="22">
        <v>840637.43275415862</v>
      </c>
      <c r="W55" s="185">
        <v>747547.46382000006</v>
      </c>
      <c r="X55" s="22">
        <v>739457.58269999991</v>
      </c>
      <c r="Y55" s="22">
        <v>885633.6987699999</v>
      </c>
      <c r="Z55" s="22"/>
    </row>
    <row r="56" spans="1:26" s="2" customFormat="1" ht="13.2">
      <c r="A56" s="3"/>
      <c r="B56" s="3" t="s">
        <v>76</v>
      </c>
      <c r="C56" s="22">
        <v>644.14450999999997</v>
      </c>
      <c r="D56" s="22">
        <v>643.27502000000004</v>
      </c>
      <c r="E56" s="22">
        <v>643.27502000000004</v>
      </c>
      <c r="F56" s="22">
        <v>1275</v>
      </c>
      <c r="G56" s="22">
        <v>1275</v>
      </c>
      <c r="H56" s="22">
        <v>1275</v>
      </c>
      <c r="I56" s="22">
        <v>1275</v>
      </c>
      <c r="J56" s="22">
        <v>1586</v>
      </c>
      <c r="K56" s="22">
        <v>1586</v>
      </c>
      <c r="L56" s="22">
        <v>1586</v>
      </c>
      <c r="M56" s="22">
        <v>1586</v>
      </c>
      <c r="N56" s="22">
        <v>2635</v>
      </c>
      <c r="O56" s="22">
        <v>3526</v>
      </c>
      <c r="P56" s="22">
        <v>3526</v>
      </c>
      <c r="Q56" s="22">
        <v>3526</v>
      </c>
      <c r="R56" s="22">
        <v>2850</v>
      </c>
      <c r="S56" s="22">
        <v>2821.52963</v>
      </c>
      <c r="T56" s="22">
        <v>2850</v>
      </c>
      <c r="U56" s="22">
        <v>2850</v>
      </c>
      <c r="V56" s="22">
        <v>5782.0000099999997</v>
      </c>
      <c r="W56" s="185">
        <v>5782</v>
      </c>
      <c r="X56" s="22">
        <v>5782</v>
      </c>
      <c r="Y56" s="22">
        <v>5782</v>
      </c>
      <c r="Z56" s="22"/>
    </row>
    <row r="57" spans="1:26" s="2" customFormat="1" ht="13.2">
      <c r="A57" s="3"/>
      <c r="B57" s="3" t="s">
        <v>77</v>
      </c>
      <c r="C57" s="22">
        <v>274110.42145999998</v>
      </c>
      <c r="D57" s="22">
        <v>98758.17104999999</v>
      </c>
      <c r="E57" s="22">
        <v>48011.843010000011</v>
      </c>
      <c r="F57" s="22">
        <v>31609.340779999999</v>
      </c>
      <c r="G57" s="22">
        <v>23467.454160000008</v>
      </c>
      <c r="H57" s="22">
        <v>21819.889069999997</v>
      </c>
      <c r="I57" s="22">
        <v>23195.546630000012</v>
      </c>
      <c r="J57" s="22">
        <v>21725.64314</v>
      </c>
      <c r="K57" s="22">
        <v>0</v>
      </c>
      <c r="L57" s="22">
        <v>0</v>
      </c>
      <c r="M57" s="22">
        <v>0</v>
      </c>
      <c r="N57" s="22">
        <v>0</v>
      </c>
      <c r="O57" s="22">
        <v>0</v>
      </c>
      <c r="P57" s="22">
        <v>0</v>
      </c>
      <c r="Q57" s="22">
        <v>0</v>
      </c>
      <c r="R57" s="22">
        <v>0</v>
      </c>
      <c r="S57" s="22">
        <v>0</v>
      </c>
      <c r="T57" s="22">
        <v>0</v>
      </c>
      <c r="U57" s="22">
        <v>0</v>
      </c>
      <c r="V57" s="22">
        <v>0</v>
      </c>
      <c r="W57" s="185">
        <v>0</v>
      </c>
      <c r="X57" s="22">
        <v>0</v>
      </c>
      <c r="Y57" s="22">
        <v>0</v>
      </c>
      <c r="Z57" s="22"/>
    </row>
    <row r="58" spans="1:26" s="2" customFormat="1" ht="13.2">
      <c r="B58" s="3" t="s">
        <v>70</v>
      </c>
      <c r="C58" s="22">
        <v>128852.39847000001</v>
      </c>
      <c r="D58" s="22">
        <v>881536.70551999996</v>
      </c>
      <c r="E58" s="22">
        <v>1033785.43383</v>
      </c>
      <c r="F58" s="22">
        <v>1098689.2922799999</v>
      </c>
      <c r="G58" s="22">
        <v>1065529.85304</v>
      </c>
      <c r="H58" s="22">
        <v>1094103.88151</v>
      </c>
      <c r="I58" s="22">
        <v>1070442.93249</v>
      </c>
      <c r="J58" s="22">
        <v>1061304.43986</v>
      </c>
      <c r="K58" s="22">
        <v>1038499.7141699999</v>
      </c>
      <c r="L58" s="22">
        <v>1028481.5665399999</v>
      </c>
      <c r="M58" s="22">
        <v>1013610.1546700001</v>
      </c>
      <c r="N58" s="22">
        <v>990932.48096000007</v>
      </c>
      <c r="O58" s="22">
        <v>968543.20709000004</v>
      </c>
      <c r="P58" s="22">
        <v>946376.29599999997</v>
      </c>
      <c r="Q58" s="22">
        <v>924654.11046999996</v>
      </c>
      <c r="R58" s="22">
        <v>902931.92494000006</v>
      </c>
      <c r="S58" s="22">
        <v>881209.73941000004</v>
      </c>
      <c r="T58" s="22">
        <v>862175.02489</v>
      </c>
      <c r="U58" s="22">
        <v>843668.46343</v>
      </c>
      <c r="V58" s="22">
        <v>825161.90197000001</v>
      </c>
      <c r="W58" s="185">
        <v>806872.00718000007</v>
      </c>
      <c r="X58" s="22">
        <v>788351.86378999997</v>
      </c>
      <c r="Y58" s="22">
        <v>771095.52673000004</v>
      </c>
      <c r="Z58" s="22"/>
    </row>
    <row r="59" spans="1:26" s="2" customFormat="1" ht="13.2">
      <c r="B59" s="3" t="s">
        <v>78</v>
      </c>
      <c r="C59" s="22">
        <v>30602.15683</v>
      </c>
      <c r="D59" s="22">
        <v>30594.516739999999</v>
      </c>
      <c r="E59" s="22">
        <v>30589.758410000002</v>
      </c>
      <c r="F59" s="22">
        <v>30585.093209999999</v>
      </c>
      <c r="G59" s="22">
        <v>30580.313179999997</v>
      </c>
      <c r="H59" s="22">
        <v>30574.813450000001</v>
      </c>
      <c r="I59" s="22">
        <v>30569.555099999998</v>
      </c>
      <c r="J59" s="22">
        <v>30565.318770000005</v>
      </c>
      <c r="K59" s="22">
        <v>48649.075320000004</v>
      </c>
      <c r="L59" s="22">
        <v>48576.769240000009</v>
      </c>
      <c r="M59" s="22">
        <v>50786.164400000001</v>
      </c>
      <c r="N59" s="22">
        <v>53346.249600000003</v>
      </c>
      <c r="O59" s="22">
        <v>49803.509340000011</v>
      </c>
      <c r="P59" s="22">
        <v>51004.56179</v>
      </c>
      <c r="Q59" s="22">
        <v>54035.498409999993</v>
      </c>
      <c r="R59" s="22">
        <v>59266.840849999993</v>
      </c>
      <c r="S59" s="22">
        <v>57825.190089999989</v>
      </c>
      <c r="T59" s="22">
        <v>63978.67729</v>
      </c>
      <c r="U59" s="22">
        <v>72079.369000000006</v>
      </c>
      <c r="V59" s="22">
        <v>69005.199789999999</v>
      </c>
      <c r="W59" s="185">
        <v>29800.777430000002</v>
      </c>
      <c r="X59" s="22">
        <v>32223.874070000005</v>
      </c>
      <c r="Y59" s="22">
        <v>62366.498610000002</v>
      </c>
      <c r="Z59" s="22"/>
    </row>
    <row r="60" spans="1:26" s="2" customFormat="1" ht="13.2">
      <c r="B60" s="8" t="s">
        <v>79</v>
      </c>
      <c r="C60" s="19">
        <v>15271001.997795943</v>
      </c>
      <c r="D60" s="19">
        <v>16215038.176639631</v>
      </c>
      <c r="E60" s="19">
        <v>16582444.331933778</v>
      </c>
      <c r="F60" s="19">
        <v>16577322.521492664</v>
      </c>
      <c r="G60" s="19">
        <v>16690608.723375281</v>
      </c>
      <c r="H60" s="19">
        <v>16774491.308017161</v>
      </c>
      <c r="I60" s="19">
        <v>16967779.961199943</v>
      </c>
      <c r="J60" s="19">
        <v>17187512.96785</v>
      </c>
      <c r="K60" s="19">
        <v>17323565.257490758</v>
      </c>
      <c r="L60" s="19">
        <v>17544929.242662899</v>
      </c>
      <c r="M60" s="19">
        <v>17826019.467278231</v>
      </c>
      <c r="N60" s="19">
        <v>18151184.165320002</v>
      </c>
      <c r="O60" s="19">
        <v>18404832.401127823</v>
      </c>
      <c r="P60" s="19">
        <v>18513193.22651222</v>
      </c>
      <c r="Q60" s="19">
        <v>19616955.243107308</v>
      </c>
      <c r="R60" s="19">
        <v>19871111.848000001</v>
      </c>
      <c r="S60" s="19">
        <v>20094850.3568184</v>
      </c>
      <c r="T60" s="19">
        <v>22193624.818603199</v>
      </c>
      <c r="U60" s="19">
        <v>22148011.773791406</v>
      </c>
      <c r="V60" s="19">
        <v>22646543.143183649</v>
      </c>
      <c r="W60" s="19">
        <v>22463997.375962049</v>
      </c>
      <c r="X60" s="19">
        <v>22790422.486426685</v>
      </c>
      <c r="Y60" s="19">
        <v>23585069.882847011</v>
      </c>
      <c r="Z60" s="19"/>
    </row>
    <row r="61" spans="1:26" s="2" customFormat="1" ht="13.2">
      <c r="B61" s="3" t="s">
        <v>80</v>
      </c>
      <c r="C61" s="22">
        <v>9866298.1087400001</v>
      </c>
      <c r="D61" s="22">
        <v>9866298.1087400001</v>
      </c>
      <c r="E61" s="22">
        <v>9866298.1087400001</v>
      </c>
      <c r="F61" s="22">
        <v>9866298.1087400001</v>
      </c>
      <c r="G61" s="22">
        <v>9866298.1087400001</v>
      </c>
      <c r="H61" s="22">
        <v>9866298.1087400001</v>
      </c>
      <c r="I61" s="22">
        <v>9866298.1087400001</v>
      </c>
      <c r="J61" s="22">
        <v>9866298.1087400001</v>
      </c>
      <c r="K61" s="22">
        <v>9866298.1087400001</v>
      </c>
      <c r="L61" s="22">
        <v>9866298.1087400001</v>
      </c>
      <c r="M61" s="22">
        <v>9866298.1087400001</v>
      </c>
      <c r="N61" s="22">
        <v>9866298.1087400001</v>
      </c>
      <c r="O61" s="22">
        <v>9866298.1087400001</v>
      </c>
      <c r="P61" s="22">
        <v>9866298.1087400001</v>
      </c>
      <c r="Q61" s="22">
        <v>9866298.1087400001</v>
      </c>
      <c r="R61" s="22">
        <v>9866298.1087400001</v>
      </c>
      <c r="S61" s="22">
        <v>9866298.1087400001</v>
      </c>
      <c r="T61" s="22">
        <v>9866298.1087400001</v>
      </c>
      <c r="U61" s="22">
        <v>9866298.1087400001</v>
      </c>
      <c r="V61" s="22">
        <v>9866298.1087400001</v>
      </c>
      <c r="W61" s="185">
        <v>13476171.764870001</v>
      </c>
      <c r="X61" s="22">
        <v>13476171.764870001</v>
      </c>
      <c r="Y61" s="22">
        <v>13477890.507549999</v>
      </c>
      <c r="Z61" s="22"/>
    </row>
    <row r="62" spans="1:26" s="2" customFormat="1" ht="13.2">
      <c r="B62" s="3" t="s">
        <v>81</v>
      </c>
      <c r="C62" s="22">
        <v>1346026.3942000002</v>
      </c>
      <c r="D62" s="22">
        <v>1346572.4649800002</v>
      </c>
      <c r="E62" s="22">
        <v>1347529.50205</v>
      </c>
      <c r="F62" s="22">
        <v>1442097.3383799999</v>
      </c>
      <c r="G62" s="22">
        <v>1443781.08904</v>
      </c>
      <c r="H62" s="22">
        <v>1443151.30379</v>
      </c>
      <c r="I62" s="22">
        <v>1444258.1596299999</v>
      </c>
      <c r="J62" s="22">
        <v>1564149.2107500001</v>
      </c>
      <c r="K62" s="22">
        <v>406712.23116999998</v>
      </c>
      <c r="L62" s="22">
        <v>408792.34953999997</v>
      </c>
      <c r="M62" s="22">
        <v>410625.73944999999</v>
      </c>
      <c r="N62" s="22">
        <v>416160.24485999998</v>
      </c>
      <c r="O62" s="22">
        <v>415886.77493999992</v>
      </c>
      <c r="P62" s="22">
        <v>414258.62397000007</v>
      </c>
      <c r="Q62" s="22">
        <v>412934.55584999989</v>
      </c>
      <c r="R62" s="22">
        <v>412091.22514</v>
      </c>
      <c r="S62" s="22">
        <v>414977.39627999999</v>
      </c>
      <c r="T62" s="22">
        <v>413673.96004999988</v>
      </c>
      <c r="U62" s="22">
        <v>411912.52799999993</v>
      </c>
      <c r="V62" s="22">
        <v>410650.23867000011</v>
      </c>
      <c r="W62" s="185">
        <v>38354.331179999979</v>
      </c>
      <c r="X62" s="22">
        <v>38363.751919999951</v>
      </c>
      <c r="Y62" s="22">
        <v>394586.00000000023</v>
      </c>
      <c r="Z62" s="22"/>
    </row>
    <row r="63" spans="1:26" s="2" customFormat="1" ht="13.2">
      <c r="B63" s="3" t="s">
        <v>82</v>
      </c>
      <c r="C63" s="22">
        <v>4114635.1108200001</v>
      </c>
      <c r="D63" s="22">
        <v>4114635.1108200001</v>
      </c>
      <c r="E63" s="22">
        <v>4122262.3897299999</v>
      </c>
      <c r="F63" s="22">
        <v>5628018.2869000006</v>
      </c>
      <c r="G63" s="22">
        <v>5255991.2843900016</v>
      </c>
      <c r="H63" s="22">
        <v>5266054.5977100013</v>
      </c>
      <c r="I63" s="22">
        <v>5274159.3528499985</v>
      </c>
      <c r="J63" s="22">
        <v>5760434.7106300006</v>
      </c>
      <c r="K63" s="22">
        <v>6921535.4249900002</v>
      </c>
      <c r="L63" s="22">
        <v>6921535.4249900002</v>
      </c>
      <c r="M63" s="22">
        <v>6921535.4249900002</v>
      </c>
      <c r="N63" s="22">
        <v>7885212.7741899993</v>
      </c>
      <c r="O63" s="22">
        <v>7884624.7141899988</v>
      </c>
      <c r="P63" s="22">
        <v>7884624.7141999975</v>
      </c>
      <c r="Q63" s="22">
        <v>7891536.1240099994</v>
      </c>
      <c r="R63" s="22">
        <v>9601245.7028100006</v>
      </c>
      <c r="S63" s="22">
        <v>9601245.7028100006</v>
      </c>
      <c r="T63" s="22">
        <v>9601245.7028100006</v>
      </c>
      <c r="U63" s="22">
        <v>9609595.1371972002</v>
      </c>
      <c r="V63" s="22">
        <v>12372798.949823651</v>
      </c>
      <c r="W63" s="185">
        <v>8761206.5510136504</v>
      </c>
      <c r="X63" s="22">
        <v>8761206.5510136504</v>
      </c>
      <c r="Y63" s="22">
        <v>8761206.6314236522</v>
      </c>
      <c r="Z63" s="22"/>
    </row>
    <row r="64" spans="1:26" s="2" customFormat="1" ht="13.2">
      <c r="B64" s="3" t="s">
        <v>83</v>
      </c>
      <c r="C64" s="22">
        <v>-365289.11474046443</v>
      </c>
      <c r="D64" s="22">
        <v>-348193.53144651384</v>
      </c>
      <c r="E64" s="22">
        <v>-345838.74806162069</v>
      </c>
      <c r="F64" s="22">
        <v>-355722.15025733877</v>
      </c>
      <c r="G64" s="22">
        <v>0</v>
      </c>
      <c r="H64" s="22">
        <v>0</v>
      </c>
      <c r="I64" s="22">
        <v>0</v>
      </c>
      <c r="J64" s="22">
        <v>0</v>
      </c>
      <c r="K64" s="22">
        <v>0</v>
      </c>
      <c r="L64" s="22">
        <v>0</v>
      </c>
      <c r="M64" s="22">
        <v>0</v>
      </c>
      <c r="N64" s="22">
        <v>0</v>
      </c>
      <c r="O64" s="22">
        <v>0</v>
      </c>
      <c r="P64" s="22">
        <v>0</v>
      </c>
      <c r="Q64" s="22">
        <v>0</v>
      </c>
      <c r="R64" s="22">
        <v>0</v>
      </c>
      <c r="S64" s="22">
        <v>0</v>
      </c>
      <c r="T64" s="22">
        <v>0</v>
      </c>
      <c r="U64" s="22">
        <v>0</v>
      </c>
      <c r="V64" s="22">
        <v>0</v>
      </c>
      <c r="W64" s="185">
        <v>0</v>
      </c>
      <c r="X64" s="22">
        <v>0</v>
      </c>
      <c r="Y64" s="22">
        <v>0</v>
      </c>
      <c r="Z64" s="22"/>
    </row>
    <row r="65" spans="2:26" s="2" customFormat="1" ht="13.2">
      <c r="B65" s="3" t="s">
        <v>84</v>
      </c>
      <c r="C65" s="22">
        <v>-3369.0622699999999</v>
      </c>
      <c r="D65" s="22">
        <v>-3369.0622699999999</v>
      </c>
      <c r="E65" s="22">
        <v>-3369.0622699999999</v>
      </c>
      <c r="F65" s="22">
        <v>-3369.0622699999999</v>
      </c>
      <c r="G65" s="22">
        <v>-3369.0622699999999</v>
      </c>
      <c r="H65" s="22">
        <v>-3369.0622699999999</v>
      </c>
      <c r="I65" s="22">
        <v>-3369.0622699999999</v>
      </c>
      <c r="J65" s="22">
        <v>-3369.0622699999999</v>
      </c>
      <c r="K65" s="22">
        <v>-3071.4637000000002</v>
      </c>
      <c r="L65" s="22">
        <v>-2712.7427400000001</v>
      </c>
      <c r="M65" s="22">
        <v>-2548.44119</v>
      </c>
      <c r="N65" s="22">
        <v>-16486.962470000002</v>
      </c>
      <c r="O65" s="22">
        <v>-11717.323199999999</v>
      </c>
      <c r="P65" s="22">
        <v>-7183.5190999999995</v>
      </c>
      <c r="Q65" s="22">
        <v>-6568.1044000000002</v>
      </c>
      <c r="R65" s="22">
        <v>-8523.188689999999</v>
      </c>
      <c r="S65" s="22">
        <v>-7166.2999500000005</v>
      </c>
      <c r="T65" s="22">
        <v>-7166.2999500000005</v>
      </c>
      <c r="U65" s="22">
        <v>-4997.5687300000009</v>
      </c>
      <c r="V65" s="22">
        <v>-3204.1540499999996</v>
      </c>
      <c r="W65" s="185">
        <v>0</v>
      </c>
      <c r="X65" s="22">
        <v>0</v>
      </c>
      <c r="Y65" s="22">
        <v>0</v>
      </c>
      <c r="Z65" s="22"/>
    </row>
    <row r="66" spans="2:26" s="2" customFormat="1" ht="13.2">
      <c r="B66" s="3" t="s">
        <v>85</v>
      </c>
      <c r="C66" s="22">
        <v>312700.56104640604</v>
      </c>
      <c r="D66" s="22">
        <v>1239095.0858161477</v>
      </c>
      <c r="E66" s="22">
        <v>1595562.1417454018</v>
      </c>
      <c r="F66" s="22">
        <v>0</v>
      </c>
      <c r="G66" s="22">
        <v>127907.30347528115</v>
      </c>
      <c r="H66" s="22">
        <v>202356.36004716225</v>
      </c>
      <c r="I66" s="22">
        <v>386433.40224994312</v>
      </c>
      <c r="J66" s="22">
        <v>0</v>
      </c>
      <c r="K66" s="22">
        <v>132090.95629075964</v>
      </c>
      <c r="L66" s="22">
        <v>351016.10213290242</v>
      </c>
      <c r="M66" s="22">
        <v>630108.63528823049</v>
      </c>
      <c r="N66" s="22">
        <v>0</v>
      </c>
      <c r="O66" s="22">
        <v>249740.12645782012</v>
      </c>
      <c r="P66" s="22">
        <v>355195.29870222154</v>
      </c>
      <c r="Q66" s="22">
        <v>1452754.5589073123</v>
      </c>
      <c r="R66" s="22">
        <v>0</v>
      </c>
      <c r="S66" s="22">
        <v>219495.44893839984</v>
      </c>
      <c r="T66" s="22">
        <v>2319573.3469531992</v>
      </c>
      <c r="U66" s="22">
        <v>2265203.5685842033</v>
      </c>
      <c r="V66" s="22">
        <v>0</v>
      </c>
      <c r="W66" s="185">
        <v>188264.72889840041</v>
      </c>
      <c r="X66" s="22">
        <v>514680.41862303554</v>
      </c>
      <c r="Y66" s="22">
        <v>951386.7438733587</v>
      </c>
      <c r="Z66" s="22"/>
    </row>
    <row r="67" spans="2:26" s="9" customFormat="1" ht="13.2">
      <c r="B67" s="15"/>
      <c r="W67" s="2"/>
    </row>
    <row r="68" spans="2:26" s="2" customFormat="1" ht="13.2">
      <c r="B68" s="120" t="s">
        <v>86</v>
      </c>
    </row>
    <row r="69" spans="2:26" s="2" customFormat="1" ht="13.2">
      <c r="B69" s="3"/>
    </row>
    <row r="70" spans="2:26" s="2" customFormat="1" ht="13.2">
      <c r="B70" s="3"/>
    </row>
    <row r="71" spans="2:26" s="2" customFormat="1" ht="13.2">
      <c r="B71" s="106" t="s">
        <v>150</v>
      </c>
      <c r="C71" s="115" t="str">
        <f>C6</f>
        <v>1Q15</v>
      </c>
      <c r="D71" s="115" t="str">
        <f t="shared" ref="D71:H71" si="0">D6</f>
        <v>2Q15</v>
      </c>
      <c r="E71" s="115" t="str">
        <f t="shared" si="0"/>
        <v>3Q15</v>
      </c>
      <c r="F71" s="115" t="str">
        <f t="shared" si="0"/>
        <v>4Q15</v>
      </c>
      <c r="G71" s="115" t="str">
        <f t="shared" si="0"/>
        <v>1Q16</v>
      </c>
      <c r="H71" s="115" t="str">
        <f t="shared" si="0"/>
        <v>2Q16</v>
      </c>
      <c r="I71" s="115" t="str">
        <f t="shared" ref="I71:W71" si="1">I6</f>
        <v>3Q16</v>
      </c>
      <c r="J71" s="129" t="str">
        <f t="shared" si="1"/>
        <v>4Q16</v>
      </c>
      <c r="K71" s="115" t="str">
        <f t="shared" si="1"/>
        <v>1Q17</v>
      </c>
      <c r="L71" s="129" t="str">
        <f t="shared" si="1"/>
        <v>2Q17</v>
      </c>
      <c r="M71" s="115" t="str">
        <f t="shared" si="1"/>
        <v>3Q17</v>
      </c>
      <c r="N71" s="129" t="str">
        <f t="shared" si="1"/>
        <v>4Q17</v>
      </c>
      <c r="O71" s="115" t="str">
        <f t="shared" si="1"/>
        <v>1Q18</v>
      </c>
      <c r="P71" s="129" t="str">
        <f t="shared" si="1"/>
        <v>2Q18</v>
      </c>
      <c r="Q71" s="115" t="str">
        <f t="shared" si="1"/>
        <v>4Q18</v>
      </c>
      <c r="R71" s="129" t="str">
        <f t="shared" si="1"/>
        <v>4Q18</v>
      </c>
      <c r="S71" s="115" t="str">
        <f t="shared" si="1"/>
        <v>1Q19</v>
      </c>
      <c r="T71" s="129" t="str">
        <f t="shared" si="1"/>
        <v>2Q19</v>
      </c>
      <c r="U71" s="114" t="str">
        <f t="shared" si="1"/>
        <v>3Q19</v>
      </c>
      <c r="V71" s="114" t="str">
        <f t="shared" si="1"/>
        <v>4Q19</v>
      </c>
      <c r="W71" s="114" t="str">
        <f t="shared" si="1"/>
        <v>1Q20</v>
      </c>
      <c r="X71" s="114" t="str">
        <f t="shared" ref="X71:Y71" si="2">X6</f>
        <v>2Q20</v>
      </c>
      <c r="Y71" s="114" t="str">
        <f t="shared" si="2"/>
        <v>3Q20</v>
      </c>
      <c r="Z71" s="114"/>
    </row>
    <row r="72" spans="2:26" s="2" customFormat="1" ht="13.2">
      <c r="B72" s="8" t="s">
        <v>151</v>
      </c>
      <c r="C72" s="20">
        <f>SUM(C36:C38,C48:C50)-SUM(C16:C17,C28:C29)+C79</f>
        <v>6669417.9871100001</v>
      </c>
      <c r="D72" s="20">
        <f>SUM(D36:D38,D48:D50)-SUM(D16:D17,D28:D29)+D79</f>
        <v>7493674.6682499992</v>
      </c>
      <c r="E72" s="20">
        <f t="shared" ref="E72:G72" si="3">SUM(E36:E38,E48:E50)-SUM(E16:E17,E28:E29)+E79</f>
        <v>7331399.976160001</v>
      </c>
      <c r="F72" s="36">
        <f t="shared" si="3"/>
        <v>8432395.7583499998</v>
      </c>
      <c r="G72" s="19">
        <f t="shared" si="3"/>
        <v>7860379.7659500018</v>
      </c>
      <c r="H72" s="19">
        <f t="shared" ref="H72:W72" si="4">SUM(H36:H38,H48:H50)-SUM(H16:H17,H28:H29)+H79</f>
        <v>7766257.0046200007</v>
      </c>
      <c r="I72" s="19">
        <f t="shared" si="4"/>
        <v>7680867.6587700006</v>
      </c>
      <c r="J72" s="19">
        <f t="shared" si="4"/>
        <v>8329027.1509744553</v>
      </c>
      <c r="K72" s="19">
        <f t="shared" si="4"/>
        <v>8432960.5004300009</v>
      </c>
      <c r="L72" s="19">
        <f t="shared" si="4"/>
        <v>7827461.4262499986</v>
      </c>
      <c r="M72" s="19">
        <f t="shared" si="4"/>
        <v>7566876.5926200012</v>
      </c>
      <c r="N72" s="19">
        <f t="shared" si="4"/>
        <v>6422906.5691499999</v>
      </c>
      <c r="O72" s="19">
        <f t="shared" si="4"/>
        <v>5671524.9805600001</v>
      </c>
      <c r="P72" s="19">
        <f t="shared" si="4"/>
        <v>5394242.6043199999</v>
      </c>
      <c r="Q72" s="19">
        <f t="shared" si="4"/>
        <v>4024815.8957499992</v>
      </c>
      <c r="R72" s="19">
        <f t="shared" si="4"/>
        <v>3325252.0393700004</v>
      </c>
      <c r="S72" s="19">
        <f t="shared" si="4"/>
        <v>3898855.0698799998</v>
      </c>
      <c r="T72" s="19">
        <f t="shared" si="4"/>
        <v>3750132.4379699999</v>
      </c>
      <c r="U72" s="19">
        <f t="shared" si="4"/>
        <v>3590970.4262299999</v>
      </c>
      <c r="V72" s="19">
        <f t="shared" si="4"/>
        <v>3415405.2784200003</v>
      </c>
      <c r="W72" s="19">
        <f t="shared" si="4"/>
        <v>3570903.6769000003</v>
      </c>
      <c r="X72" s="19">
        <f t="shared" ref="X72:Y72" si="5">SUM(X36:X38,X48:X50)-SUM(X16:X17,X28:X29)+X79</f>
        <v>4091354.2102299994</v>
      </c>
      <c r="Y72" s="19">
        <f t="shared" si="5"/>
        <v>3504193.8412299999</v>
      </c>
      <c r="Z72" s="19"/>
    </row>
    <row r="73" spans="2:26" s="2" customFormat="1" ht="13.2">
      <c r="B73" s="153" t="s">
        <v>154</v>
      </c>
      <c r="C73" s="151">
        <f>C36</f>
        <v>1252762.9898699999</v>
      </c>
      <c r="D73" s="151">
        <f t="shared" ref="D73:G75" si="6">D36</f>
        <v>1254950.6109600002</v>
      </c>
      <c r="E73" s="151">
        <f t="shared" si="6"/>
        <v>1873274.4754599999</v>
      </c>
      <c r="F73" s="152">
        <f t="shared" si="6"/>
        <v>2326186.2217899999</v>
      </c>
      <c r="G73" s="154">
        <f t="shared" si="6"/>
        <v>1677099.42224</v>
      </c>
      <c r="H73" s="154">
        <f t="shared" ref="H73:W75" si="7">H36</f>
        <v>893532.60449000006</v>
      </c>
      <c r="I73" s="154">
        <f t="shared" si="7"/>
        <v>964312.67523000005</v>
      </c>
      <c r="J73" s="154">
        <f t="shared" si="7"/>
        <v>1145225.4915699998</v>
      </c>
      <c r="K73" s="154">
        <f t="shared" si="7"/>
        <v>1388175.14133</v>
      </c>
      <c r="L73" s="154">
        <f t="shared" si="7"/>
        <v>1562606.9756100003</v>
      </c>
      <c r="M73" s="154">
        <f t="shared" si="7"/>
        <v>1561235.7999000002</v>
      </c>
      <c r="N73" s="154">
        <f t="shared" si="7"/>
        <v>1351860.1085400002</v>
      </c>
      <c r="O73" s="154">
        <f t="shared" si="7"/>
        <v>1183512.6283199999</v>
      </c>
      <c r="P73" s="154">
        <f t="shared" si="7"/>
        <v>1194131.7948400001</v>
      </c>
      <c r="Q73" s="154">
        <f t="shared" si="7"/>
        <v>859351.5862100001</v>
      </c>
      <c r="R73" s="154">
        <f t="shared" si="7"/>
        <v>698727.64281999995</v>
      </c>
      <c r="S73" s="154">
        <f t="shared" si="7"/>
        <v>650480.40673000005</v>
      </c>
      <c r="T73" s="154">
        <f t="shared" si="7"/>
        <v>568315.48010000004</v>
      </c>
      <c r="U73" s="154">
        <f t="shared" si="7"/>
        <v>1464847.6005799999</v>
      </c>
      <c r="V73" s="154">
        <f t="shared" si="7"/>
        <v>1384179.5294000001</v>
      </c>
      <c r="W73" s="154">
        <f t="shared" si="7"/>
        <v>1149764.0587800001</v>
      </c>
      <c r="X73" s="154">
        <f t="shared" ref="X73:Y73" si="8">X36</f>
        <v>1740588.3015699997</v>
      </c>
      <c r="Y73" s="154">
        <f t="shared" si="8"/>
        <v>1835290.02617</v>
      </c>
      <c r="Z73" s="154"/>
    </row>
    <row r="74" spans="2:26" s="2" customFormat="1" ht="13.2">
      <c r="B74" s="153" t="s">
        <v>155</v>
      </c>
      <c r="C74" s="151">
        <f>C37</f>
        <v>64373.874210000002</v>
      </c>
      <c r="D74" s="151">
        <f t="shared" si="6"/>
        <v>50225.50013</v>
      </c>
      <c r="E74" s="151">
        <f t="shared" si="6"/>
        <v>194487.59820000001</v>
      </c>
      <c r="F74" s="151">
        <f t="shared" si="6"/>
        <v>109512.33319</v>
      </c>
      <c r="G74" s="151">
        <f t="shared" si="6"/>
        <v>70088.645350000006</v>
      </c>
      <c r="H74" s="151">
        <f t="shared" ref="H74:T74" si="9">H37</f>
        <v>67517.711850000007</v>
      </c>
      <c r="I74" s="151">
        <f t="shared" si="9"/>
        <v>43635.615890000001</v>
      </c>
      <c r="J74" s="151">
        <f t="shared" si="9"/>
        <v>36162.7981</v>
      </c>
      <c r="K74" s="151">
        <f t="shared" si="9"/>
        <v>30504.396389999998</v>
      </c>
      <c r="L74" s="151">
        <f t="shared" si="9"/>
        <v>9426.892960000001</v>
      </c>
      <c r="M74" s="151">
        <f t="shared" si="9"/>
        <v>19428.546139999999</v>
      </c>
      <c r="N74" s="151">
        <f t="shared" si="9"/>
        <v>14044.015469999998</v>
      </c>
      <c r="O74" s="151">
        <f t="shared" si="9"/>
        <v>11420.54254</v>
      </c>
      <c r="P74" s="151">
        <f t="shared" si="9"/>
        <v>6095.7354200000009</v>
      </c>
      <c r="Q74" s="151">
        <f t="shared" si="9"/>
        <v>4865.9420100000007</v>
      </c>
      <c r="R74" s="151">
        <f t="shared" si="9"/>
        <v>2372.5699300000001</v>
      </c>
      <c r="S74" s="151">
        <f t="shared" si="9"/>
        <v>3855.61562</v>
      </c>
      <c r="T74" s="151">
        <f t="shared" si="9"/>
        <v>5496.11553</v>
      </c>
      <c r="U74" s="157">
        <f t="shared" si="7"/>
        <v>2184.8651600000003</v>
      </c>
      <c r="V74" s="157">
        <f t="shared" si="7"/>
        <v>857.64762999999994</v>
      </c>
      <c r="W74" s="157">
        <f t="shared" si="7"/>
        <v>4146.4581699999999</v>
      </c>
      <c r="X74" s="157">
        <f t="shared" ref="X74:Y74" si="10">X37</f>
        <v>13542.83282</v>
      </c>
      <c r="Y74" s="157">
        <f t="shared" si="10"/>
        <v>11100.38401</v>
      </c>
      <c r="Z74" s="157"/>
    </row>
    <row r="75" spans="2:26" s="2" customFormat="1" ht="13.2">
      <c r="B75" s="153" t="s">
        <v>156</v>
      </c>
      <c r="C75" s="151">
        <f>C38</f>
        <v>3901.5087200000003</v>
      </c>
      <c r="D75" s="151">
        <f t="shared" si="6"/>
        <v>17999.82216</v>
      </c>
      <c r="E75" s="151">
        <f t="shared" si="6"/>
        <v>25819.078710000002</v>
      </c>
      <c r="F75" s="151">
        <f t="shared" si="6"/>
        <v>38592.213219999998</v>
      </c>
      <c r="G75" s="151">
        <f t="shared" si="6"/>
        <v>49169.536900000006</v>
      </c>
      <c r="H75" s="151">
        <f t="shared" ref="H75:T75" si="11">H38</f>
        <v>74480.972320000001</v>
      </c>
      <c r="I75" s="151">
        <f t="shared" si="11"/>
        <v>84675.409159999996</v>
      </c>
      <c r="J75" s="151">
        <f t="shared" si="11"/>
        <v>96604.047959999996</v>
      </c>
      <c r="K75" s="151">
        <f t="shared" si="11"/>
        <v>108278.60868</v>
      </c>
      <c r="L75" s="151">
        <f t="shared" si="11"/>
        <v>118324.25810000001</v>
      </c>
      <c r="M75" s="151">
        <f t="shared" si="11"/>
        <v>125233.43667000001</v>
      </c>
      <c r="N75" s="151">
        <f t="shared" si="11"/>
        <v>176924.60805000001</v>
      </c>
      <c r="O75" s="151">
        <f t="shared" si="11"/>
        <v>184883.81019000002</v>
      </c>
      <c r="P75" s="151">
        <f t="shared" si="11"/>
        <v>183652.36072</v>
      </c>
      <c r="Q75" s="151">
        <f t="shared" si="11"/>
        <v>192661.25743</v>
      </c>
      <c r="R75" s="151">
        <f t="shared" si="11"/>
        <v>205047.89887000003</v>
      </c>
      <c r="S75" s="151">
        <f t="shared" si="11"/>
        <v>45897.398049999996</v>
      </c>
      <c r="T75" s="151">
        <f t="shared" si="11"/>
        <v>47798.733910000003</v>
      </c>
      <c r="U75" s="151">
        <f t="shared" si="7"/>
        <v>47547.291519999992</v>
      </c>
      <c r="V75" s="151">
        <f t="shared" si="7"/>
        <v>45548.83664999999</v>
      </c>
      <c r="W75" s="151">
        <f t="shared" si="7"/>
        <v>51342.328089999995</v>
      </c>
      <c r="X75" s="151">
        <f t="shared" ref="X75:Y75" si="12">X38</f>
        <v>48641.387270000007</v>
      </c>
      <c r="Y75" s="151">
        <f t="shared" si="12"/>
        <v>50592.521669999995</v>
      </c>
      <c r="Z75" s="151"/>
    </row>
    <row r="76" spans="2:26" s="2" customFormat="1" ht="13.2">
      <c r="B76" s="153" t="s">
        <v>157</v>
      </c>
      <c r="C76" s="151">
        <f>C48</f>
        <v>5799412.33715</v>
      </c>
      <c r="D76" s="151">
        <f t="shared" ref="D76:G78" si="13">D48</f>
        <v>5539029.1000799993</v>
      </c>
      <c r="E76" s="151">
        <f t="shared" si="13"/>
        <v>5015961.3641499998</v>
      </c>
      <c r="F76" s="151">
        <f t="shared" si="13"/>
        <v>5600249.6789600002</v>
      </c>
      <c r="G76" s="151">
        <f t="shared" si="13"/>
        <v>5363565.1107500009</v>
      </c>
      <c r="H76" s="151">
        <f t="shared" ref="H76:W78" si="14">H48</f>
        <v>5332692.47829</v>
      </c>
      <c r="I76" s="151">
        <f t="shared" si="14"/>
        <v>5155735.0415900005</v>
      </c>
      <c r="J76" s="151">
        <f t="shared" si="14"/>
        <v>5574556.5111299995</v>
      </c>
      <c r="K76" s="151">
        <f t="shared" si="14"/>
        <v>5402353.6993800001</v>
      </c>
      <c r="L76" s="151">
        <f t="shared" si="14"/>
        <v>4613879.1141399993</v>
      </c>
      <c r="M76" s="151">
        <f t="shared" si="14"/>
        <v>4297911.0689200005</v>
      </c>
      <c r="N76" s="151">
        <f t="shared" si="14"/>
        <v>3339083.8119800002</v>
      </c>
      <c r="O76" s="151">
        <f t="shared" si="14"/>
        <v>2732895.9137800001</v>
      </c>
      <c r="P76" s="151">
        <f t="shared" si="14"/>
        <v>2490293.9829199999</v>
      </c>
      <c r="Q76" s="151">
        <f t="shared" si="14"/>
        <v>1469611.3597700002</v>
      </c>
      <c r="R76" s="151">
        <f t="shared" si="14"/>
        <v>964289.25881000003</v>
      </c>
      <c r="S76" s="151">
        <f t="shared" si="14"/>
        <v>1911949.0730999999</v>
      </c>
      <c r="T76" s="151">
        <f t="shared" si="14"/>
        <v>1799806.2086399999</v>
      </c>
      <c r="U76" s="151">
        <f t="shared" si="14"/>
        <v>768943.47248</v>
      </c>
      <c r="V76" s="151">
        <f t="shared" si="14"/>
        <v>644908.37785000005</v>
      </c>
      <c r="W76" s="151">
        <f t="shared" si="14"/>
        <v>1311574.2835300004</v>
      </c>
      <c r="X76" s="151">
        <f t="shared" ref="X76:Y76" si="15">X48</f>
        <v>1347861.2914300002</v>
      </c>
      <c r="Y76" s="151">
        <f t="shared" si="15"/>
        <v>758571.21415000001</v>
      </c>
      <c r="Z76" s="151"/>
    </row>
    <row r="77" spans="2:26" s="2" customFormat="1" ht="13.2">
      <c r="B77" s="153" t="s">
        <v>158</v>
      </c>
      <c r="C77" s="151">
        <f t="shared" ref="C77:D78" si="16">C49</f>
        <v>10891.68</v>
      </c>
      <c r="D77" s="151">
        <f t="shared" si="16"/>
        <v>38942.836000000003</v>
      </c>
      <c r="E77" s="151">
        <f t="shared" si="13"/>
        <v>0</v>
      </c>
      <c r="F77" s="151">
        <f t="shared" si="13"/>
        <v>0</v>
      </c>
      <c r="G77" s="151">
        <f t="shared" si="13"/>
        <v>9328</v>
      </c>
      <c r="H77" s="151">
        <f t="shared" ref="H77:T77" si="17">H49</f>
        <v>62466.039729999997</v>
      </c>
      <c r="I77" s="151">
        <f t="shared" si="17"/>
        <v>51766.575560000005</v>
      </c>
      <c r="J77" s="151">
        <f t="shared" si="17"/>
        <v>45309.732479999999</v>
      </c>
      <c r="K77" s="151">
        <f t="shared" si="17"/>
        <v>47276.644</v>
      </c>
      <c r="L77" s="151">
        <f t="shared" si="17"/>
        <v>21621.75</v>
      </c>
      <c r="M77" s="151">
        <f t="shared" si="17"/>
        <v>28670.5</v>
      </c>
      <c r="N77" s="151">
        <f t="shared" si="17"/>
        <v>18418.75</v>
      </c>
      <c r="O77" s="151">
        <f t="shared" si="17"/>
        <v>16864.125</v>
      </c>
      <c r="P77" s="151">
        <f t="shared" si="17"/>
        <v>0</v>
      </c>
      <c r="Q77" s="151">
        <f t="shared" si="17"/>
        <v>5539.7333399999998</v>
      </c>
      <c r="R77" s="151">
        <f t="shared" si="17"/>
        <v>9244.7999999999993</v>
      </c>
      <c r="S77" s="151">
        <f t="shared" si="17"/>
        <v>8544</v>
      </c>
      <c r="T77" s="151">
        <f t="shared" si="17"/>
        <v>9724.0000099999997</v>
      </c>
      <c r="U77" s="151">
        <f t="shared" si="14"/>
        <v>0</v>
      </c>
      <c r="V77" s="151">
        <f t="shared" si="14"/>
        <v>3546.6666800000003</v>
      </c>
      <c r="W77" s="151">
        <f t="shared" si="14"/>
        <v>0</v>
      </c>
      <c r="X77" s="151">
        <f t="shared" ref="X77:Y77" si="18">X49</f>
        <v>0</v>
      </c>
      <c r="Y77" s="151">
        <f t="shared" si="18"/>
        <v>0</v>
      </c>
      <c r="Z77" s="151"/>
    </row>
    <row r="78" spans="2:26" s="2" customFormat="1" ht="13.2">
      <c r="B78" s="153" t="s">
        <v>159</v>
      </c>
      <c r="C78" s="151">
        <f t="shared" si="16"/>
        <v>328480.8088</v>
      </c>
      <c r="D78" s="151">
        <f t="shared" si="16"/>
        <v>1307261.2663800002</v>
      </c>
      <c r="E78" s="151">
        <f t="shared" si="13"/>
        <v>1539839.7489900002</v>
      </c>
      <c r="F78" s="151">
        <f t="shared" si="13"/>
        <v>1579913.84014</v>
      </c>
      <c r="G78" s="151">
        <f t="shared" si="13"/>
        <v>1582224.1177400001</v>
      </c>
      <c r="H78" s="151">
        <f t="shared" ref="H78:T78" si="19">H50</f>
        <v>1672520.21921</v>
      </c>
      <c r="I78" s="151">
        <f t="shared" si="19"/>
        <v>1681778.5730900001</v>
      </c>
      <c r="J78" s="151">
        <f t="shared" si="19"/>
        <v>1705634.2612900001</v>
      </c>
      <c r="K78" s="151">
        <f t="shared" si="19"/>
        <v>1707472.5829099999</v>
      </c>
      <c r="L78" s="151">
        <f t="shared" si="19"/>
        <v>1724353.0631800001</v>
      </c>
      <c r="M78" s="151">
        <f t="shared" si="19"/>
        <v>1733188.6886100001</v>
      </c>
      <c r="N78" s="151">
        <f t="shared" si="19"/>
        <v>1710246.6823600002</v>
      </c>
      <c r="O78" s="151">
        <f t="shared" si="19"/>
        <v>1718422.2532299999</v>
      </c>
      <c r="P78" s="151">
        <f t="shared" si="19"/>
        <v>1727645.5315600003</v>
      </c>
      <c r="Q78" s="151">
        <f t="shared" si="19"/>
        <v>1727553.69129</v>
      </c>
      <c r="R78" s="151">
        <f t="shared" si="19"/>
        <v>1735026.2245199999</v>
      </c>
      <c r="S78" s="151">
        <f t="shared" si="19"/>
        <v>1517224.2454300001</v>
      </c>
      <c r="T78" s="151">
        <f t="shared" si="19"/>
        <v>1528694.2805699999</v>
      </c>
      <c r="U78" s="151">
        <f t="shared" si="14"/>
        <v>1536919.2034499999</v>
      </c>
      <c r="V78" s="151">
        <f t="shared" si="14"/>
        <v>1539253.4831600001</v>
      </c>
      <c r="W78" s="151">
        <f t="shared" si="14"/>
        <v>1531660.9333199998</v>
      </c>
      <c r="X78" s="151">
        <f t="shared" ref="X78:Y78" si="20">X50</f>
        <v>1516993.5041800002</v>
      </c>
      <c r="Y78" s="151">
        <f t="shared" si="20"/>
        <v>1507533.6437200001</v>
      </c>
      <c r="Z78" s="151"/>
    </row>
    <row r="79" spans="2:26" s="2" customFormat="1" ht="13.2">
      <c r="B79" s="153" t="s">
        <v>160</v>
      </c>
      <c r="C79" s="151">
        <v>65084.626709999997</v>
      </c>
      <c r="D79" s="151">
        <v>69056.229000000007</v>
      </c>
      <c r="E79" s="151">
        <v>71951.797999999995</v>
      </c>
      <c r="F79" s="151">
        <v>77450.086020000002</v>
      </c>
      <c r="G79" s="151">
        <v>81020</v>
      </c>
      <c r="H79" s="151">
        <v>84333.761039999998</v>
      </c>
      <c r="I79" s="151">
        <v>143007.29399999999</v>
      </c>
      <c r="J79" s="151">
        <v>147218.09697445601</v>
      </c>
      <c r="K79" s="151">
        <v>153252</v>
      </c>
      <c r="L79" s="151">
        <v>92930.492360000004</v>
      </c>
      <c r="M79" s="151">
        <v>94608.411920000013</v>
      </c>
      <c r="N79" s="151">
        <v>98449.789350000006</v>
      </c>
      <c r="O79" s="151">
        <v>101719.60068</v>
      </c>
      <c r="P79" s="151">
        <v>106710.37234</v>
      </c>
      <c r="Q79" s="151">
        <v>110913.78289</v>
      </c>
      <c r="R79" s="151">
        <v>0</v>
      </c>
      <c r="S79" s="151">
        <v>0</v>
      </c>
      <c r="T79" s="151">
        <v>0</v>
      </c>
      <c r="U79" s="151">
        <v>0</v>
      </c>
      <c r="V79" s="151">
        <v>0</v>
      </c>
      <c r="W79" s="151">
        <v>0</v>
      </c>
      <c r="X79" s="151">
        <v>0</v>
      </c>
      <c r="Y79" s="151">
        <v>0</v>
      </c>
      <c r="Z79" s="151"/>
    </row>
    <row r="80" spans="2:26" s="2" customFormat="1" ht="13.2">
      <c r="B80" s="153" t="s">
        <v>161</v>
      </c>
      <c r="C80" s="151">
        <f>C16</f>
        <v>112058.97834</v>
      </c>
      <c r="D80" s="151">
        <f t="shared" ref="D80:G81" si="21">D16</f>
        <v>113884.31138</v>
      </c>
      <c r="E80" s="151">
        <f t="shared" si="21"/>
        <v>416223.01778000005</v>
      </c>
      <c r="F80" s="151">
        <f t="shared" si="21"/>
        <v>608914.71106</v>
      </c>
      <c r="G80" s="151">
        <f t="shared" si="21"/>
        <v>416495.76824999996</v>
      </c>
      <c r="H80" s="151">
        <f t="shared" ref="H80:W81" si="22">H16</f>
        <v>63045.646029999996</v>
      </c>
      <c r="I80" s="151">
        <f t="shared" si="22"/>
        <v>83571.502989999994</v>
      </c>
      <c r="J80" s="151">
        <f t="shared" si="22"/>
        <v>82454.070000000007</v>
      </c>
      <c r="K80" s="151">
        <f t="shared" si="22"/>
        <v>80167.190640000001</v>
      </c>
      <c r="L80" s="151">
        <f t="shared" si="22"/>
        <v>62450.852070000001</v>
      </c>
      <c r="M80" s="151">
        <f t="shared" si="22"/>
        <v>56487.190860000002</v>
      </c>
      <c r="N80" s="151">
        <f t="shared" si="22"/>
        <v>53874.640299999999</v>
      </c>
      <c r="O80" s="151">
        <f t="shared" si="22"/>
        <v>44862.235560000001</v>
      </c>
      <c r="P80" s="151">
        <f t="shared" si="22"/>
        <v>64241.45955</v>
      </c>
      <c r="Q80" s="151">
        <f t="shared" si="22"/>
        <v>86474.447580000007</v>
      </c>
      <c r="R80" s="151">
        <f t="shared" si="22"/>
        <v>50768.575120000009</v>
      </c>
      <c r="S80" s="151">
        <f t="shared" si="22"/>
        <v>47409.413519999995</v>
      </c>
      <c r="T80" s="151">
        <f t="shared" si="22"/>
        <v>26211.957920000001</v>
      </c>
      <c r="U80" s="151">
        <f t="shared" si="22"/>
        <v>29873.213920000002</v>
      </c>
      <c r="V80" s="151">
        <f t="shared" si="22"/>
        <v>16601.695950000001</v>
      </c>
      <c r="W80" s="151">
        <f t="shared" si="22"/>
        <v>49443.657329999995</v>
      </c>
      <c r="X80" s="151">
        <f t="shared" ref="X80:Y80" si="23">X16</f>
        <v>83582.63033</v>
      </c>
      <c r="Y80" s="151">
        <f t="shared" si="23"/>
        <v>383852.40575000003</v>
      </c>
      <c r="Z80" s="151"/>
    </row>
    <row r="81" spans="2:26" s="2" customFormat="1" ht="13.2">
      <c r="B81" s="153" t="s">
        <v>162</v>
      </c>
      <c r="C81" s="151">
        <f>C17</f>
        <v>1525.2126699999999</v>
      </c>
      <c r="D81" s="151">
        <f t="shared" si="21"/>
        <v>1792.43264</v>
      </c>
      <c r="E81" s="151">
        <f t="shared" si="21"/>
        <v>1880.7877100000001</v>
      </c>
      <c r="F81" s="151">
        <f t="shared" si="21"/>
        <v>1969.1427800000001</v>
      </c>
      <c r="G81" s="151">
        <f t="shared" si="21"/>
        <v>2057.4978500000002</v>
      </c>
      <c r="H81" s="151">
        <f t="shared" ref="H81:T81" si="24">H17</f>
        <v>2231.3152500000001</v>
      </c>
      <c r="I81" s="151">
        <f t="shared" si="24"/>
        <v>2447.8638099999998</v>
      </c>
      <c r="J81" s="151">
        <f t="shared" si="24"/>
        <v>2817.9267599999998</v>
      </c>
      <c r="K81" s="151">
        <f t="shared" si="24"/>
        <v>3034.4753100000003</v>
      </c>
      <c r="L81" s="151">
        <f t="shared" si="24"/>
        <v>2732.11859</v>
      </c>
      <c r="M81" s="151">
        <f t="shared" si="24"/>
        <v>2133.4020800000003</v>
      </c>
      <c r="N81" s="151">
        <f t="shared" si="24"/>
        <v>19772.785179999999</v>
      </c>
      <c r="O81" s="151">
        <f t="shared" si="24"/>
        <v>20592.255450000001</v>
      </c>
      <c r="P81" s="151">
        <f t="shared" si="24"/>
        <v>21303.238539999998</v>
      </c>
      <c r="Q81" s="151">
        <f t="shared" si="24"/>
        <v>21888.09763</v>
      </c>
      <c r="R81" s="151">
        <f t="shared" si="24"/>
        <v>22490.514629999998</v>
      </c>
      <c r="S81" s="151">
        <f t="shared" si="24"/>
        <v>4516.9148499999992</v>
      </c>
      <c r="T81" s="151">
        <f t="shared" si="24"/>
        <v>4650.9554400000006</v>
      </c>
      <c r="U81" s="151">
        <f t="shared" si="22"/>
        <v>4789.0213600000006</v>
      </c>
      <c r="V81" s="151">
        <f t="shared" si="22"/>
        <v>4931.2327300000006</v>
      </c>
      <c r="W81" s="151">
        <f t="shared" si="22"/>
        <v>5379.3925300000001</v>
      </c>
      <c r="X81" s="151">
        <f t="shared" ref="X81:Y81" si="25">X17</f>
        <v>5978.3705799999998</v>
      </c>
      <c r="Y81" s="151">
        <f t="shared" si="25"/>
        <v>4812.2244500000006</v>
      </c>
      <c r="Z81" s="151"/>
    </row>
    <row r="82" spans="2:26" s="2" customFormat="1" ht="13.2">
      <c r="B82" s="153" t="s">
        <v>163</v>
      </c>
      <c r="C82" s="151">
        <f>C28</f>
        <v>547173.55215</v>
      </c>
      <c r="D82" s="151">
        <f t="shared" ref="D82:G83" si="26">D28</f>
        <v>472286.17486000003</v>
      </c>
      <c r="E82" s="151">
        <f t="shared" si="26"/>
        <v>774947.70591999998</v>
      </c>
      <c r="F82" s="151">
        <f t="shared" si="26"/>
        <v>490659.19342000003</v>
      </c>
      <c r="G82" s="151">
        <f t="shared" si="26"/>
        <v>354480.7291</v>
      </c>
      <c r="H82" s="151">
        <f t="shared" ref="H82:W83" si="27">H28</f>
        <v>155946.92736</v>
      </c>
      <c r="I82" s="151">
        <f t="shared" si="27"/>
        <v>157034.79798</v>
      </c>
      <c r="J82" s="151">
        <f t="shared" si="27"/>
        <v>134468.15015</v>
      </c>
      <c r="K82" s="151">
        <f t="shared" si="27"/>
        <v>118224.3357</v>
      </c>
      <c r="L82" s="151">
        <f t="shared" si="27"/>
        <v>46735.038460000003</v>
      </c>
      <c r="M82" s="151">
        <f t="shared" si="27"/>
        <v>30243.75938</v>
      </c>
      <c r="N82" s="151">
        <f t="shared" si="27"/>
        <v>26915.464829999997</v>
      </c>
      <c r="O82" s="151">
        <f t="shared" si="27"/>
        <v>27181.095880000001</v>
      </c>
      <c r="P82" s="151">
        <f t="shared" si="27"/>
        <v>43184.169099999999</v>
      </c>
      <c r="Q82" s="151">
        <f t="shared" si="27"/>
        <v>51760.605689999997</v>
      </c>
      <c r="R82" s="151">
        <f t="shared" si="27"/>
        <v>30638.95954</v>
      </c>
      <c r="S82" s="151">
        <f t="shared" si="27"/>
        <v>32008.917260000002</v>
      </c>
      <c r="T82" s="151">
        <f t="shared" si="27"/>
        <v>24880.28674</v>
      </c>
      <c r="U82" s="151">
        <f t="shared" si="27"/>
        <v>42087.895429999997</v>
      </c>
      <c r="V82" s="151">
        <f t="shared" si="27"/>
        <v>29908.908059999998</v>
      </c>
      <c r="W82" s="151">
        <f t="shared" si="27"/>
        <v>272626.61971</v>
      </c>
      <c r="X82" s="151">
        <f t="shared" ref="X82:Y82" si="28">X28</f>
        <v>337929.50955000002</v>
      </c>
      <c r="Y82" s="151">
        <f t="shared" si="28"/>
        <v>122839.4323</v>
      </c>
      <c r="Z82" s="151"/>
    </row>
    <row r="83" spans="2:26" s="2" customFormat="1" ht="13.2">
      <c r="B83" s="153" t="s">
        <v>164</v>
      </c>
      <c r="C83" s="151">
        <f>C29</f>
        <v>194732.09518999996</v>
      </c>
      <c r="D83" s="151">
        <f t="shared" si="26"/>
        <v>195827.77757999997</v>
      </c>
      <c r="E83" s="151">
        <f t="shared" si="26"/>
        <v>196882.57593999998</v>
      </c>
      <c r="F83" s="151">
        <f t="shared" si="26"/>
        <v>197965.56770999997</v>
      </c>
      <c r="G83" s="151">
        <f t="shared" si="26"/>
        <v>199081.07182999997</v>
      </c>
      <c r="H83" s="151">
        <f t="shared" ref="H83:T83" si="29">H29</f>
        <v>200062.89366999999</v>
      </c>
      <c r="I83" s="151">
        <f t="shared" si="29"/>
        <v>200989.36096999998</v>
      </c>
      <c r="J83" s="151">
        <f t="shared" si="29"/>
        <v>201943.64161999998</v>
      </c>
      <c r="K83" s="151">
        <f t="shared" si="29"/>
        <v>202926.57061</v>
      </c>
      <c r="L83" s="151">
        <f t="shared" si="29"/>
        <v>203763.11097999997</v>
      </c>
      <c r="M83" s="151">
        <f t="shared" si="29"/>
        <v>204535.50721999997</v>
      </c>
      <c r="N83" s="151">
        <f t="shared" si="29"/>
        <v>185558.30628999998</v>
      </c>
      <c r="O83" s="151">
        <f t="shared" si="29"/>
        <v>185558.30628999998</v>
      </c>
      <c r="P83" s="151">
        <f t="shared" si="29"/>
        <v>185558.30628999998</v>
      </c>
      <c r="Q83" s="151">
        <f t="shared" si="29"/>
        <v>185558.30628999998</v>
      </c>
      <c r="R83" s="151">
        <f t="shared" si="29"/>
        <v>185558.30628999998</v>
      </c>
      <c r="S83" s="151">
        <f t="shared" si="29"/>
        <v>155160.42341999998</v>
      </c>
      <c r="T83" s="151">
        <f t="shared" si="29"/>
        <v>153959.18069000001</v>
      </c>
      <c r="U83" s="151">
        <f t="shared" si="27"/>
        <v>152721.87625</v>
      </c>
      <c r="V83" s="151">
        <f t="shared" si="27"/>
        <v>151447.42621000001</v>
      </c>
      <c r="W83" s="151">
        <f t="shared" si="27"/>
        <v>150134.71541999999</v>
      </c>
      <c r="X83" s="151">
        <f t="shared" ref="X83:Y83" si="30">X29</f>
        <v>148782.59658000001</v>
      </c>
      <c r="Y83" s="151">
        <f t="shared" si="30"/>
        <v>147389.88599000001</v>
      </c>
      <c r="Z83" s="151"/>
    </row>
    <row r="84" spans="2:26" s="2" customFormat="1" ht="13.2">
      <c r="B84" s="8" t="s">
        <v>152</v>
      </c>
      <c r="C84" s="20">
        <f>SUM(C9:C10)</f>
        <v>3550188.1360500003</v>
      </c>
      <c r="D84" s="20">
        <f>SUM(D9:D10)</f>
        <v>4842123.4106999999</v>
      </c>
      <c r="E84" s="20">
        <f t="shared" ref="E84:G84" si="31">SUM(E9:E10)</f>
        <v>4829104.1095200004</v>
      </c>
      <c r="F84" s="20">
        <f t="shared" si="31"/>
        <v>6699816.140879998</v>
      </c>
      <c r="G84" s="20">
        <f t="shared" si="31"/>
        <v>4384133.3638500003</v>
      </c>
      <c r="H84" s="20">
        <f t="shared" ref="H84:W84" si="32">SUM(H9:H10)</f>
        <v>3809729.9790399997</v>
      </c>
      <c r="I84" s="20">
        <f t="shared" si="32"/>
        <v>4226333.8136200001</v>
      </c>
      <c r="J84" s="20">
        <f t="shared" si="32"/>
        <v>5608139.0520099998</v>
      </c>
      <c r="K84" s="20">
        <f t="shared" si="32"/>
        <v>4060920.3592999997</v>
      </c>
      <c r="L84" s="20">
        <f t="shared" si="32"/>
        <v>3427576.7211800003</v>
      </c>
      <c r="M84" s="20">
        <f t="shared" si="32"/>
        <v>3734562.6927199997</v>
      </c>
      <c r="N84" s="20">
        <f t="shared" si="32"/>
        <v>3726331.6803000001</v>
      </c>
      <c r="O84" s="20">
        <f t="shared" si="32"/>
        <v>2853008.8778300001</v>
      </c>
      <c r="P84" s="20">
        <f t="shared" si="32"/>
        <v>2163567.9515499999</v>
      </c>
      <c r="Q84" s="20">
        <f t="shared" si="32"/>
        <v>1249282.5528899999</v>
      </c>
      <c r="R84" s="20">
        <f t="shared" si="32"/>
        <v>1860371.4385500001</v>
      </c>
      <c r="S84" s="20">
        <f t="shared" si="32"/>
        <v>1667806.56387</v>
      </c>
      <c r="T84" s="20">
        <f t="shared" si="32"/>
        <v>1160610.5443800001</v>
      </c>
      <c r="U84" s="20">
        <f t="shared" si="32"/>
        <v>1657754.2223</v>
      </c>
      <c r="V84" s="20">
        <f t="shared" si="32"/>
        <v>2939289.29648</v>
      </c>
      <c r="W84" s="20">
        <f t="shared" si="32"/>
        <v>1595444.6168500001</v>
      </c>
      <c r="X84" s="20">
        <f t="shared" ref="X84:Y84" si="33">SUM(X9:X10)</f>
        <v>3300623.9932299992</v>
      </c>
      <c r="Y84" s="20">
        <f t="shared" si="33"/>
        <v>3637722.2917200001</v>
      </c>
      <c r="Z84" s="20"/>
    </row>
    <row r="85" spans="2:26" s="2" customFormat="1" ht="13.2">
      <c r="B85" s="153" t="s">
        <v>165</v>
      </c>
      <c r="C85" s="151">
        <f>C9</f>
        <v>3550188.1360500003</v>
      </c>
      <c r="D85" s="151">
        <f t="shared" ref="D85:G86" si="34">D9</f>
        <v>4842123.4106999999</v>
      </c>
      <c r="E85" s="151">
        <f t="shared" si="34"/>
        <v>4408449.9948700005</v>
      </c>
      <c r="F85" s="151">
        <f t="shared" si="34"/>
        <v>6100402.5090799984</v>
      </c>
      <c r="G85" s="151">
        <f t="shared" si="34"/>
        <v>3838340.2731700004</v>
      </c>
      <c r="H85" s="151">
        <f t="shared" ref="H85:W86" si="35">H9</f>
        <v>3318412.0420099995</v>
      </c>
      <c r="I85" s="151">
        <f t="shared" si="35"/>
        <v>3733771.1005200003</v>
      </c>
      <c r="J85" s="151">
        <f t="shared" si="35"/>
        <v>5128185.9390599998</v>
      </c>
      <c r="K85" s="151">
        <f t="shared" si="35"/>
        <v>4056124.9082799996</v>
      </c>
      <c r="L85" s="151">
        <f t="shared" si="35"/>
        <v>3422500.0237800004</v>
      </c>
      <c r="M85" s="151">
        <f t="shared" si="35"/>
        <v>3318218.0975599997</v>
      </c>
      <c r="N85" s="151">
        <f t="shared" si="35"/>
        <v>2960717.8076599999</v>
      </c>
      <c r="O85" s="151">
        <f t="shared" si="35"/>
        <v>1958500.03795</v>
      </c>
      <c r="P85" s="151">
        <f t="shared" si="35"/>
        <v>1150598.2956699999</v>
      </c>
      <c r="Q85" s="151">
        <f t="shared" si="35"/>
        <v>653309.12774000003</v>
      </c>
      <c r="R85" s="151">
        <f t="shared" si="35"/>
        <v>1075530.2287700002</v>
      </c>
      <c r="S85" s="151">
        <f t="shared" si="35"/>
        <v>915049.99162999995</v>
      </c>
      <c r="T85" s="151">
        <f t="shared" si="35"/>
        <v>667109.28419000003</v>
      </c>
      <c r="U85" s="151">
        <f t="shared" si="35"/>
        <v>875857.35756000003</v>
      </c>
      <c r="V85" s="151">
        <f t="shared" si="35"/>
        <v>2284810.1351600001</v>
      </c>
      <c r="W85" s="151">
        <f t="shared" si="35"/>
        <v>1570531.0135300001</v>
      </c>
      <c r="X85" s="151">
        <f t="shared" ref="X85:Y85" si="36">X9</f>
        <v>3045730.3435499994</v>
      </c>
      <c r="Y85" s="151">
        <f t="shared" si="36"/>
        <v>2124706.0326200002</v>
      </c>
      <c r="Z85" s="151"/>
    </row>
    <row r="86" spans="2:26" s="2" customFormat="1" ht="13.2">
      <c r="B86" s="153" t="s">
        <v>166</v>
      </c>
      <c r="C86" s="151">
        <f t="shared" ref="C86:D86" si="37">C10</f>
        <v>0</v>
      </c>
      <c r="D86" s="151">
        <f t="shared" si="37"/>
        <v>0</v>
      </c>
      <c r="E86" s="151">
        <f t="shared" si="34"/>
        <v>420654.11465</v>
      </c>
      <c r="F86" s="151">
        <f t="shared" si="34"/>
        <v>599413.63179999997</v>
      </c>
      <c r="G86" s="151">
        <f t="shared" si="34"/>
        <v>545793.09067999991</v>
      </c>
      <c r="H86" s="151">
        <f t="shared" ref="H86:T86" si="38">H10</f>
        <v>491317.93702999997</v>
      </c>
      <c r="I86" s="151">
        <f t="shared" si="38"/>
        <v>492562.71310000005</v>
      </c>
      <c r="J86" s="151">
        <f t="shared" si="38"/>
        <v>479953.11294999998</v>
      </c>
      <c r="K86" s="151">
        <f t="shared" si="38"/>
        <v>4795.4510199999995</v>
      </c>
      <c r="L86" s="151">
        <f t="shared" si="38"/>
        <v>5076.6974</v>
      </c>
      <c r="M86" s="151">
        <f t="shared" si="38"/>
        <v>416344.59516000003</v>
      </c>
      <c r="N86" s="151">
        <f t="shared" si="38"/>
        <v>765613.87263999996</v>
      </c>
      <c r="O86" s="151">
        <f t="shared" si="38"/>
        <v>894508.83987999998</v>
      </c>
      <c r="P86" s="151">
        <f t="shared" si="38"/>
        <v>1012969.65588</v>
      </c>
      <c r="Q86" s="151">
        <f t="shared" si="38"/>
        <v>595973.42515000002</v>
      </c>
      <c r="R86" s="151">
        <f t="shared" si="38"/>
        <v>784841.20978000003</v>
      </c>
      <c r="S86" s="151">
        <f t="shared" si="38"/>
        <v>752756.57224000001</v>
      </c>
      <c r="T86" s="151">
        <f t="shared" si="38"/>
        <v>493501.26019</v>
      </c>
      <c r="U86" s="151">
        <f t="shared" si="35"/>
        <v>781896.86473999999</v>
      </c>
      <c r="V86" s="151">
        <f t="shared" si="35"/>
        <v>654479.16131999996</v>
      </c>
      <c r="W86" s="151">
        <f t="shared" si="35"/>
        <v>24913.603320000002</v>
      </c>
      <c r="X86" s="151">
        <f t="shared" ref="X86:Y86" si="39">X10</f>
        <v>254893.64968</v>
      </c>
      <c r="Y86" s="151">
        <f t="shared" si="39"/>
        <v>1513016.2590999999</v>
      </c>
      <c r="Z86" s="151"/>
    </row>
    <row r="87" spans="2:26" s="2" customFormat="1" ht="13.2">
      <c r="B87" s="8" t="s">
        <v>153</v>
      </c>
      <c r="C87" s="20">
        <f>C72-C84</f>
        <v>3119229.8510599998</v>
      </c>
      <c r="D87" s="20">
        <f>D72-D84</f>
        <v>2651551.2575499993</v>
      </c>
      <c r="E87" s="20">
        <f t="shared" ref="E87:G87" si="40">E72-E84</f>
        <v>2502295.8666400006</v>
      </c>
      <c r="F87" s="20">
        <f t="shared" si="40"/>
        <v>1732579.6174700018</v>
      </c>
      <c r="G87" s="20">
        <f t="shared" si="40"/>
        <v>3476246.4021000015</v>
      </c>
      <c r="H87" s="20">
        <f t="shared" ref="H87:W87" si="41">H72-H84</f>
        <v>3956527.0255800011</v>
      </c>
      <c r="I87" s="20">
        <f t="shared" si="41"/>
        <v>3454533.8451500004</v>
      </c>
      <c r="J87" s="20">
        <f t="shared" si="41"/>
        <v>2720888.0989644555</v>
      </c>
      <c r="K87" s="20">
        <f t="shared" si="41"/>
        <v>4372040.1411300013</v>
      </c>
      <c r="L87" s="20">
        <f t="shared" si="41"/>
        <v>4399884.7050699983</v>
      </c>
      <c r="M87" s="20">
        <f t="shared" si="41"/>
        <v>3832313.8999000015</v>
      </c>
      <c r="N87" s="20">
        <f t="shared" si="41"/>
        <v>2696574.8888499998</v>
      </c>
      <c r="O87" s="20">
        <f t="shared" si="41"/>
        <v>2818516.1027299999</v>
      </c>
      <c r="P87" s="20">
        <f t="shared" si="41"/>
        <v>3230674.65277</v>
      </c>
      <c r="Q87" s="20">
        <f t="shared" si="41"/>
        <v>2775533.3428599993</v>
      </c>
      <c r="R87" s="20">
        <f t="shared" si="41"/>
        <v>1464880.6008200003</v>
      </c>
      <c r="S87" s="20">
        <f t="shared" si="41"/>
        <v>2231048.5060099997</v>
      </c>
      <c r="T87" s="20">
        <f t="shared" si="41"/>
        <v>2589521.8935899995</v>
      </c>
      <c r="U87" s="20">
        <f t="shared" si="41"/>
        <v>1933216.2039299998</v>
      </c>
      <c r="V87" s="20">
        <f t="shared" si="41"/>
        <v>476115.98194000032</v>
      </c>
      <c r="W87" s="20">
        <f t="shared" si="41"/>
        <v>1975459.0600500002</v>
      </c>
      <c r="X87" s="20">
        <f t="shared" ref="X87:Y87" si="42">X72-X84</f>
        <v>790730.21700000018</v>
      </c>
      <c r="Y87" s="20">
        <f t="shared" si="42"/>
        <v>-133528.45049000019</v>
      </c>
      <c r="Z87" s="20"/>
    </row>
    <row r="88" spans="2:26" s="2" customFormat="1" ht="13.2">
      <c r="B88"/>
      <c r="C88"/>
      <c r="D88"/>
      <c r="E88"/>
      <c r="F88"/>
      <c r="G88"/>
      <c r="H88"/>
      <c r="I88"/>
      <c r="J88"/>
      <c r="K88"/>
      <c r="L88"/>
      <c r="M88"/>
      <c r="N88"/>
      <c r="O88"/>
      <c r="P88"/>
      <c r="Q88"/>
      <c r="R88"/>
      <c r="S88"/>
      <c r="T88"/>
      <c r="U88"/>
    </row>
    <row r="89" spans="2:26" s="2" customFormat="1" ht="13.2">
      <c r="B89"/>
      <c r="C89" s="119">
        <f>C72-C84-C87</f>
        <v>0</v>
      </c>
      <c r="D89" s="119">
        <f t="shared" ref="D89:G89" si="43">D72-D84-D87</f>
        <v>0</v>
      </c>
      <c r="E89" s="119">
        <f t="shared" si="43"/>
        <v>0</v>
      </c>
      <c r="F89" s="119">
        <f t="shared" si="43"/>
        <v>0</v>
      </c>
      <c r="G89" s="119">
        <f t="shared" si="43"/>
        <v>0</v>
      </c>
      <c r="H89" s="119">
        <f t="shared" ref="H89:U89" si="44">H72-H84-H87</f>
        <v>0</v>
      </c>
      <c r="I89" s="119">
        <f t="shared" si="44"/>
        <v>0</v>
      </c>
      <c r="J89" s="119">
        <f t="shared" si="44"/>
        <v>0</v>
      </c>
      <c r="K89" s="119">
        <f t="shared" si="44"/>
        <v>0</v>
      </c>
      <c r="L89" s="119">
        <f t="shared" si="44"/>
        <v>0</v>
      </c>
      <c r="M89" s="119">
        <f t="shared" si="44"/>
        <v>0</v>
      </c>
      <c r="N89" s="119">
        <f t="shared" si="44"/>
        <v>0</v>
      </c>
      <c r="O89" s="119">
        <f t="shared" si="44"/>
        <v>0</v>
      </c>
      <c r="P89" s="119">
        <f t="shared" si="44"/>
        <v>0</v>
      </c>
      <c r="Q89" s="119">
        <f t="shared" si="44"/>
        <v>0</v>
      </c>
      <c r="R89" s="119">
        <f t="shared" si="44"/>
        <v>0</v>
      </c>
      <c r="S89" s="119">
        <f t="shared" si="44"/>
        <v>0</v>
      </c>
      <c r="T89" s="119">
        <f t="shared" si="44"/>
        <v>0</v>
      </c>
      <c r="U89" s="119">
        <f t="shared" si="44"/>
        <v>0</v>
      </c>
      <c r="W89" s="119">
        <f t="shared" ref="W89:X89" si="45">W72-W84-W87</f>
        <v>0</v>
      </c>
      <c r="X89" s="2">
        <f t="shared" si="45"/>
        <v>0</v>
      </c>
      <c r="Y89" s="2">
        <f t="shared" ref="Y89" si="46">Y72-Y84-Y87</f>
        <v>0</v>
      </c>
    </row>
    <row r="90" spans="2:26" s="2" customFormat="1" ht="13.2">
      <c r="B90"/>
      <c r="C90" s="119">
        <f>SUM(C73:C79)-SUM(C80:C83)-SUM(C85:C86)-C87</f>
        <v>0</v>
      </c>
      <c r="D90" s="119">
        <f t="shared" ref="D90:G90" si="47">SUM(D73:D79)-SUM(D80:D83)-SUM(D85:D86)-D87</f>
        <v>0</v>
      </c>
      <c r="E90" s="119">
        <f t="shared" si="47"/>
        <v>0</v>
      </c>
      <c r="F90" s="119">
        <f t="shared" si="47"/>
        <v>0</v>
      </c>
      <c r="G90" s="119">
        <f t="shared" si="47"/>
        <v>0</v>
      </c>
      <c r="H90" s="119">
        <f t="shared" ref="H90:U90" si="48">SUM(H73:H79)-SUM(H80:H83)-SUM(H85:H86)-H87</f>
        <v>0</v>
      </c>
      <c r="I90" s="119">
        <f t="shared" si="48"/>
        <v>0</v>
      </c>
      <c r="J90" s="119">
        <f t="shared" si="48"/>
        <v>0</v>
      </c>
      <c r="K90" s="119">
        <f t="shared" si="48"/>
        <v>0</v>
      </c>
      <c r="L90" s="119">
        <f t="shared" si="48"/>
        <v>0</v>
      </c>
      <c r="M90" s="119">
        <f t="shared" si="48"/>
        <v>0</v>
      </c>
      <c r="N90" s="119">
        <f t="shared" si="48"/>
        <v>0</v>
      </c>
      <c r="O90" s="119">
        <f t="shared" si="48"/>
        <v>0</v>
      </c>
      <c r="P90" s="119">
        <f t="shared" si="48"/>
        <v>0</v>
      </c>
      <c r="Q90" s="119">
        <f t="shared" si="48"/>
        <v>0</v>
      </c>
      <c r="R90" s="119">
        <f t="shared" si="48"/>
        <v>0</v>
      </c>
      <c r="S90" s="119">
        <f t="shared" si="48"/>
        <v>0</v>
      </c>
      <c r="T90" s="119">
        <f t="shared" si="48"/>
        <v>0</v>
      </c>
      <c r="U90" s="7">
        <f t="shared" si="48"/>
        <v>0</v>
      </c>
      <c r="W90" s="7">
        <f t="shared" ref="W90:X90" si="49">SUM(W73:W79)-SUM(W80:W83)-SUM(W85:W86)-W87</f>
        <v>0</v>
      </c>
      <c r="X90" s="2">
        <f t="shared" si="49"/>
        <v>0</v>
      </c>
      <c r="Y90" s="2">
        <f t="shared" ref="Y90" si="50">SUM(Y73:Y79)-SUM(Y80:Y83)-SUM(Y85:Y86)-Y87</f>
        <v>0</v>
      </c>
    </row>
    <row r="91" spans="2:26" s="2" customFormat="1" ht="13.2">
      <c r="B91" s="3"/>
    </row>
    <row r="92" spans="2:26" s="2" customFormat="1" ht="13.2">
      <c r="B92" s="3"/>
    </row>
    <row r="93" spans="2:26" s="2" customFormat="1" ht="13.2">
      <c r="B93" s="3"/>
    </row>
    <row r="94" spans="2:26" s="2" customFormat="1" ht="13.2">
      <c r="B94" s="3"/>
    </row>
    <row r="95" spans="2:26" s="2" customFormat="1" ht="13.2">
      <c r="B95" s="3"/>
    </row>
    <row r="96" spans="2:26" s="2" customFormat="1" ht="13.2">
      <c r="B96" s="3"/>
    </row>
    <row r="97" spans="2:2" s="2" customFormat="1" ht="13.2">
      <c r="B97" s="3"/>
    </row>
    <row r="98" spans="2:2" s="2" customFormat="1" ht="13.2">
      <c r="B98" s="3"/>
    </row>
    <row r="99" spans="2:2" s="2" customFormat="1" ht="13.2">
      <c r="B99" s="3"/>
    </row>
    <row r="100" spans="2:2" s="2" customFormat="1" ht="13.2">
      <c r="B100" s="3"/>
    </row>
    <row r="101" spans="2:2" s="2" customFormat="1" ht="13.2">
      <c r="B101" s="3"/>
    </row>
    <row r="102" spans="2:2" s="2" customFormat="1" ht="13.2">
      <c r="B102" s="3"/>
    </row>
    <row r="103" spans="2:2" s="2" customFormat="1" ht="13.2">
      <c r="B103" s="3"/>
    </row>
    <row r="104" spans="2:2" s="2" customFormat="1" ht="13.2">
      <c r="B104" s="3"/>
    </row>
    <row r="105" spans="2:2" s="2" customFormat="1" ht="13.2">
      <c r="B105" s="3"/>
    </row>
    <row r="106" spans="2:2" s="2" customFormat="1" ht="13.2">
      <c r="B106" s="3"/>
    </row>
    <row r="107" spans="2:2" s="2" customFormat="1" ht="13.2">
      <c r="B107" s="3"/>
    </row>
    <row r="108" spans="2:2" s="2" customFormat="1" ht="13.2">
      <c r="B108" s="3"/>
    </row>
    <row r="109" spans="2:2" s="2" customFormat="1" ht="13.2">
      <c r="B109" s="3"/>
    </row>
    <row r="110" spans="2:2" s="2" customFormat="1" ht="13.2"/>
    <row r="111" spans="2:2" s="2" customFormat="1" ht="13.2"/>
    <row r="131" spans="14:14" ht="12.75" customHeight="1">
      <c r="N131" s="119"/>
    </row>
  </sheetData>
  <mergeCells count="3">
    <mergeCell ref="C2:L2"/>
    <mergeCell ref="C3:H3"/>
    <mergeCell ref="M2:Q2"/>
  </mergeCells>
  <phoneticPr fontId="3" type="noConversion"/>
  <hyperlinks>
    <hyperlink ref="C4" r:id="rId1" xr:uid="{00000000-0004-0000-0800-000000000000}"/>
  </hyperlinks>
  <pageMargins left="0.78740157480314965" right="0.78740157480314965" top="0.98425196850393704" bottom="0.98425196850393704" header="0.51181102362204722" footer="0.51181102362204722"/>
  <pageSetup paperSize="9" scale="50" orientation="landscape" r:id="rId2"/>
  <headerFooter alignWithMargins="0">
    <oddFooter>&amp;C&amp;1#&amp;"Calibri"&amp;8&amp;K737373Classificado como Público</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2" tint="-9.9978637043366805E-2"/>
    <pageSetUpPr fitToPage="1"/>
  </sheetPr>
  <dimension ref="A1:JB82"/>
  <sheetViews>
    <sheetView showGridLines="0" showRowColHeaders="0" zoomScale="80" zoomScaleNormal="80" workbookViewId="0">
      <pane xSplit="2" ySplit="6" topLeftCell="N7" activePane="bottomRight" state="frozen"/>
      <selection activeCell="AB1" sqref="AB1"/>
      <selection pane="topRight" activeCell="AB1" sqref="AB1"/>
      <selection pane="bottomLeft" activeCell="AB1" sqref="AB1"/>
      <selection pane="bottomRight"/>
    </sheetView>
  </sheetViews>
  <sheetFormatPr defaultColWidth="0" defaultRowHeight="0" customHeight="1" zeroHeight="1"/>
  <cols>
    <col min="1" max="1" width="1.6640625" style="18" customWidth="1"/>
    <col min="2" max="2" width="41" bestFit="1" customWidth="1"/>
    <col min="3" max="30" width="12.6640625" customWidth="1"/>
    <col min="31" max="32" width="3.44140625" hidden="1" customWidth="1"/>
    <col min="33" max="33" width="11.88671875" hidden="1" customWidth="1"/>
    <col min="34" max="47" width="3.44140625" hidden="1" customWidth="1"/>
    <col min="48" max="48" width="11.88671875" hidden="1" customWidth="1"/>
    <col min="49" max="68" width="3.44140625" hidden="1" customWidth="1"/>
    <col min="69" max="16384" width="9.109375" hidden="1"/>
  </cols>
  <sheetData>
    <row r="1" spans="1:262" ht="30.75" customHeight="1">
      <c r="C1" s="75"/>
      <c r="D1" s="75"/>
      <c r="E1" s="75"/>
      <c r="F1" s="75"/>
      <c r="G1" s="75"/>
      <c r="H1" s="75"/>
      <c r="I1" s="75"/>
      <c r="J1" s="75"/>
      <c r="K1" s="75"/>
      <c r="L1" s="75"/>
      <c r="M1" s="75"/>
      <c r="N1" s="75"/>
      <c r="O1" s="75"/>
      <c r="P1" s="75"/>
      <c r="Q1" s="75"/>
      <c r="R1" s="75"/>
      <c r="S1" s="75"/>
      <c r="T1" s="75"/>
      <c r="U1" s="75"/>
      <c r="V1" s="75"/>
      <c r="W1" s="75"/>
      <c r="X1" s="75"/>
      <c r="Y1" s="75"/>
      <c r="AB1" s="75"/>
      <c r="AC1" s="75"/>
      <c r="AD1" s="75"/>
    </row>
    <row r="2" spans="1:262" ht="30.75" customHeight="1">
      <c r="C2" s="231" t="str">
        <f>Cover!C1</f>
        <v>3Q20 Results</v>
      </c>
      <c r="D2" s="231"/>
      <c r="E2" s="231"/>
      <c r="F2" s="231"/>
      <c r="G2" s="231"/>
      <c r="H2" s="231"/>
      <c r="I2" s="231"/>
      <c r="J2" s="231"/>
      <c r="K2" s="231"/>
      <c r="L2" s="231"/>
    </row>
    <row r="3" spans="1:262" ht="30.75" customHeight="1">
      <c r="C3" s="234" t="s">
        <v>125</v>
      </c>
      <c r="D3" s="234"/>
      <c r="E3" s="234"/>
      <c r="F3" s="234"/>
    </row>
    <row r="4" spans="1:262" ht="13.2">
      <c r="C4" s="85" t="s">
        <v>2</v>
      </c>
    </row>
    <row r="5" spans="1:262" s="2" customFormat="1" ht="13.8">
      <c r="A5" s="3"/>
      <c r="B5" s="14"/>
      <c r="C5" s="3"/>
      <c r="D5" s="3"/>
      <c r="E5" s="3"/>
      <c r="F5" s="3"/>
      <c r="G5" s="3"/>
      <c r="H5" s="3"/>
      <c r="I5" s="3"/>
      <c r="J5" s="3"/>
      <c r="K5" s="3"/>
      <c r="L5" s="3"/>
      <c r="M5" s="3"/>
      <c r="N5" s="3"/>
      <c r="O5" s="3"/>
      <c r="P5" s="3"/>
      <c r="Q5" s="3"/>
      <c r="R5" s="3"/>
      <c r="S5" s="3"/>
      <c r="T5" s="3"/>
      <c r="U5" s="3"/>
      <c r="V5" s="3"/>
      <c r="W5" s="3"/>
      <c r="X5" s="3"/>
      <c r="Y5" s="3"/>
      <c r="Z5" s="3"/>
      <c r="AA5" s="3"/>
      <c r="AB5" s="3"/>
      <c r="AC5" s="3"/>
      <c r="AD5" s="3"/>
    </row>
    <row r="6" spans="1:262" s="113" customFormat="1" ht="19.5" customHeight="1">
      <c r="A6" s="3"/>
      <c r="B6" s="106" t="s">
        <v>20</v>
      </c>
      <c r="C6" s="108" t="s">
        <v>21</v>
      </c>
      <c r="D6" s="110" t="s">
        <v>22</v>
      </c>
      <c r="E6" s="110" t="s">
        <v>23</v>
      </c>
      <c r="F6" s="109" t="s">
        <v>24</v>
      </c>
      <c r="G6" s="112">
        <v>2015</v>
      </c>
      <c r="H6" s="109" t="s">
        <v>7</v>
      </c>
      <c r="I6" s="110" t="s">
        <v>8</v>
      </c>
      <c r="J6" s="110" t="s">
        <v>9</v>
      </c>
      <c r="K6" s="111" t="s">
        <v>10</v>
      </c>
      <c r="L6" s="112">
        <v>2016</v>
      </c>
      <c r="M6" s="108" t="s">
        <v>11</v>
      </c>
      <c r="N6" s="110" t="s">
        <v>12</v>
      </c>
      <c r="O6" s="110" t="s">
        <v>13</v>
      </c>
      <c r="P6" s="111" t="s">
        <v>14</v>
      </c>
      <c r="Q6" s="112">
        <v>2017</v>
      </c>
      <c r="R6" s="108" t="s">
        <v>15</v>
      </c>
      <c r="S6" s="110" t="s">
        <v>16</v>
      </c>
      <c r="T6" s="110" t="s">
        <v>17</v>
      </c>
      <c r="U6" s="111" t="s">
        <v>18</v>
      </c>
      <c r="V6" s="112">
        <v>2018</v>
      </c>
      <c r="W6" s="108" t="s">
        <v>132</v>
      </c>
      <c r="X6" s="110" t="s">
        <v>131</v>
      </c>
      <c r="Y6" s="110" t="s">
        <v>133</v>
      </c>
      <c r="Z6" s="111" t="s">
        <v>134</v>
      </c>
      <c r="AA6" s="112">
        <v>2019</v>
      </c>
      <c r="AB6" s="108" t="s">
        <v>170</v>
      </c>
      <c r="AC6" s="110" t="s">
        <v>209</v>
      </c>
      <c r="AD6" s="110" t="s">
        <v>214</v>
      </c>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c r="FL6" s="110"/>
      <c r="FM6" s="110"/>
      <c r="FN6" s="110"/>
      <c r="FO6" s="110"/>
      <c r="FP6" s="110"/>
      <c r="FQ6" s="110"/>
      <c r="FR6" s="110"/>
      <c r="FS6" s="110"/>
      <c r="FT6" s="110"/>
      <c r="FU6" s="110"/>
      <c r="FV6" s="110"/>
      <c r="FW6" s="110"/>
      <c r="FX6" s="110"/>
      <c r="FY6" s="110"/>
      <c r="FZ6" s="110"/>
      <c r="GA6" s="110"/>
      <c r="GB6" s="110"/>
      <c r="GC6" s="110"/>
      <c r="GD6" s="110"/>
      <c r="GE6" s="110"/>
      <c r="GF6" s="110"/>
      <c r="GG6" s="110"/>
      <c r="GH6" s="110"/>
      <c r="GI6" s="110"/>
      <c r="GJ6" s="110"/>
      <c r="GK6" s="110"/>
      <c r="GL6" s="110"/>
      <c r="GM6" s="110"/>
      <c r="GN6" s="110"/>
      <c r="GO6" s="110"/>
      <c r="GP6" s="110"/>
      <c r="GQ6" s="110"/>
      <c r="GR6" s="110"/>
      <c r="GS6" s="110"/>
      <c r="GT6" s="110"/>
      <c r="GU6" s="110"/>
      <c r="GV6" s="110"/>
      <c r="GW6" s="110"/>
      <c r="GX6" s="110"/>
      <c r="GY6" s="110"/>
      <c r="GZ6" s="110"/>
      <c r="HA6" s="110"/>
      <c r="HB6" s="110"/>
      <c r="HC6" s="110"/>
      <c r="HD6" s="110"/>
      <c r="HE6" s="110"/>
      <c r="HF6" s="110"/>
      <c r="HG6" s="110"/>
      <c r="HH6" s="110"/>
      <c r="HI6" s="110"/>
      <c r="HJ6" s="110"/>
      <c r="HK6" s="110"/>
      <c r="HL6" s="110"/>
      <c r="HM6" s="110"/>
      <c r="HN6" s="110"/>
      <c r="HO6" s="110"/>
      <c r="HP6" s="110"/>
      <c r="HQ6" s="110"/>
      <c r="HR6" s="110"/>
      <c r="HS6" s="110"/>
      <c r="HT6" s="110"/>
      <c r="HU6" s="110"/>
      <c r="HV6" s="110"/>
      <c r="HW6" s="110"/>
      <c r="HX6" s="110"/>
      <c r="HY6" s="110"/>
      <c r="HZ6" s="110"/>
      <c r="IA6" s="110"/>
      <c r="IB6" s="110"/>
      <c r="IC6" s="110"/>
      <c r="ID6" s="110"/>
      <c r="IE6" s="110"/>
      <c r="IF6" s="110"/>
      <c r="IG6" s="110"/>
      <c r="IH6" s="110"/>
      <c r="II6" s="110"/>
      <c r="IJ6" s="110"/>
      <c r="IK6" s="110"/>
      <c r="IL6" s="110"/>
      <c r="IM6" s="110"/>
      <c r="IN6" s="110"/>
      <c r="IO6" s="110"/>
      <c r="IP6" s="110"/>
      <c r="IQ6" s="110"/>
      <c r="IR6" s="110"/>
      <c r="IS6" s="110"/>
      <c r="IT6" s="110"/>
      <c r="IU6" s="110"/>
      <c r="IV6" s="110"/>
      <c r="IW6" s="110"/>
      <c r="IX6" s="110"/>
      <c r="IY6" s="110"/>
      <c r="IZ6" s="110"/>
      <c r="JA6" s="110"/>
      <c r="JB6" s="110"/>
    </row>
    <row r="7" spans="1:262" s="5" customFormat="1" ht="13.2">
      <c r="A7" s="3"/>
      <c r="B7" s="132" t="s">
        <v>126</v>
      </c>
      <c r="C7" s="61"/>
      <c r="D7" s="62"/>
      <c r="E7" s="62"/>
      <c r="F7" s="62"/>
      <c r="G7" s="80"/>
      <c r="H7" s="72"/>
      <c r="I7" s="62"/>
      <c r="J7" s="62"/>
      <c r="K7" s="62"/>
      <c r="L7" s="83"/>
      <c r="M7" s="72"/>
      <c r="N7" s="96"/>
      <c r="O7" s="72"/>
      <c r="P7" s="76"/>
      <c r="Q7" s="84"/>
      <c r="R7" s="62"/>
      <c r="S7" s="72"/>
      <c r="T7" s="72"/>
      <c r="U7" s="76"/>
      <c r="V7" s="84"/>
      <c r="W7" s="62"/>
      <c r="X7" s="72"/>
      <c r="Y7" s="72"/>
      <c r="Z7" s="76"/>
      <c r="AA7" s="84"/>
      <c r="AB7" s="62"/>
      <c r="AC7" s="72"/>
      <c r="AD7" s="72"/>
    </row>
    <row r="8" spans="1:262" s="5" customFormat="1" ht="13.2">
      <c r="A8" s="3"/>
      <c r="B8" s="133" t="s">
        <v>33</v>
      </c>
      <c r="C8" s="61">
        <v>16.663673374847409</v>
      </c>
      <c r="D8" s="62">
        <v>16.083887626058775</v>
      </c>
      <c r="E8" s="62">
        <v>16.406007423826786</v>
      </c>
      <c r="F8" s="62">
        <v>17.637894163562542</v>
      </c>
      <c r="G8" s="80">
        <v>16.683151233920917</v>
      </c>
      <c r="H8" s="72">
        <v>17.100000000000001</v>
      </c>
      <c r="I8" s="62">
        <v>17.217390737685367</v>
      </c>
      <c r="J8" s="62">
        <v>18.415844202416935</v>
      </c>
      <c r="K8" s="62">
        <v>19.238726367393138</v>
      </c>
      <c r="L8" s="83">
        <v>17.899999999999999</v>
      </c>
      <c r="M8" s="72">
        <v>19.02039247826373</v>
      </c>
      <c r="N8" s="96">
        <v>19.383606457648714</v>
      </c>
      <c r="O8" s="72">
        <v>20.518711011872011</v>
      </c>
      <c r="P8" s="76">
        <v>21.9</v>
      </c>
      <c r="Q8" s="84">
        <v>20.2</v>
      </c>
      <c r="R8" s="62">
        <v>21.63542868244409</v>
      </c>
      <c r="S8" s="62">
        <v>21.873959190004328</v>
      </c>
      <c r="T8" s="62">
        <v>22.584582232097258</v>
      </c>
      <c r="U8" s="62">
        <v>23.741712240831017</v>
      </c>
      <c r="V8" s="84">
        <v>22.445848627604647</v>
      </c>
      <c r="W8" s="62">
        <v>22.795381862603151</v>
      </c>
      <c r="X8" s="62">
        <v>23.168420598491988</v>
      </c>
      <c r="Y8" s="62">
        <v>23.862537409586192</v>
      </c>
      <c r="Z8" s="62">
        <v>25.122080975826833</v>
      </c>
      <c r="AA8" s="84">
        <v>23.730858299317561</v>
      </c>
      <c r="AB8" s="62">
        <v>23.935667819791764</v>
      </c>
      <c r="AC8" s="62">
        <v>23.405123865278199</v>
      </c>
      <c r="AD8" s="62">
        <v>25.424333455880021</v>
      </c>
    </row>
    <row r="9" spans="1:262" s="5" customFormat="1" ht="13.2">
      <c r="A9" s="3"/>
      <c r="B9" s="46" t="s">
        <v>27</v>
      </c>
      <c r="C9" s="137">
        <v>10.43390867669744</v>
      </c>
      <c r="D9" s="138">
        <v>9.9102268757751251</v>
      </c>
      <c r="E9" s="138">
        <v>10.01771213174162</v>
      </c>
      <c r="F9" s="138">
        <v>11.306360216950209</v>
      </c>
      <c r="G9" s="139">
        <v>10.4</v>
      </c>
      <c r="H9" s="89">
        <v>10.746819499077086</v>
      </c>
      <c r="I9" s="138">
        <v>10.950854000259373</v>
      </c>
      <c r="J9" s="138">
        <v>11.594972445542062</v>
      </c>
      <c r="K9" s="138">
        <v>11.790078303973367</v>
      </c>
      <c r="L9" s="140">
        <v>11.254399304424966</v>
      </c>
      <c r="M9" s="89">
        <v>11.188953471149873</v>
      </c>
      <c r="N9" s="141">
        <v>11.188378475819169</v>
      </c>
      <c r="O9" s="89">
        <v>11.719578005341788</v>
      </c>
      <c r="P9" s="89">
        <v>12.077799783082058</v>
      </c>
      <c r="Q9" s="140">
        <v>11.526191616691968</v>
      </c>
      <c r="R9" s="138">
        <v>11.371411225810368</v>
      </c>
      <c r="S9" s="89">
        <v>11.24106370915996</v>
      </c>
      <c r="T9" s="89">
        <v>11.553195554868145</v>
      </c>
      <c r="U9" s="89">
        <v>11.991552657374857</v>
      </c>
      <c r="V9" s="140">
        <v>11.530552725372678</v>
      </c>
      <c r="W9" s="138">
        <v>11.554701772269219</v>
      </c>
      <c r="X9" s="89">
        <v>11.573047907734541</v>
      </c>
      <c r="Y9" s="89">
        <v>12.014586582874083</v>
      </c>
      <c r="Z9" s="89">
        <v>12.939563333816769</v>
      </c>
      <c r="AA9" s="140">
        <v>12.010378624747485</v>
      </c>
      <c r="AB9" s="138">
        <v>12.084961626636952</v>
      </c>
      <c r="AC9" s="89">
        <v>11.407827750049607</v>
      </c>
      <c r="AD9" s="89">
        <v>13.163965802413998</v>
      </c>
    </row>
    <row r="10" spans="1:262" s="2" customFormat="1" ht="13.2">
      <c r="A10" s="3"/>
      <c r="B10" s="46" t="s">
        <v>28</v>
      </c>
      <c r="C10" s="137">
        <v>42.409445013258917</v>
      </c>
      <c r="D10" s="138">
        <v>40.719087882036114</v>
      </c>
      <c r="E10" s="138">
        <v>40.081360827449174</v>
      </c>
      <c r="F10" s="138">
        <v>39.36017643128163</v>
      </c>
      <c r="G10" s="139">
        <v>40.608879687391834</v>
      </c>
      <c r="H10" s="142">
        <v>37.476972160784882</v>
      </c>
      <c r="I10" s="138">
        <v>36.352568316178655</v>
      </c>
      <c r="J10" s="138">
        <v>37.386028996971788</v>
      </c>
      <c r="K10" s="138">
        <v>39.527748222798209</v>
      </c>
      <c r="L10" s="143">
        <v>37.669547666395374</v>
      </c>
      <c r="M10" s="89">
        <v>38.655047575540458</v>
      </c>
      <c r="N10" s="141">
        <v>39.332897225284746</v>
      </c>
      <c r="O10" s="136">
        <v>40.108461943866139</v>
      </c>
      <c r="P10" s="136">
        <v>40.393847453621348</v>
      </c>
      <c r="Q10" s="143">
        <v>39.655901293957825</v>
      </c>
      <c r="R10" s="138">
        <v>39.954589601320151</v>
      </c>
      <c r="S10" s="136">
        <v>40.046293515386225</v>
      </c>
      <c r="T10" s="136">
        <v>39.663142854923947</v>
      </c>
      <c r="U10" s="136">
        <v>39.807403020012949</v>
      </c>
      <c r="V10" s="143">
        <v>39.866319710734267</v>
      </c>
      <c r="W10" s="138">
        <v>38.16158722301747</v>
      </c>
      <c r="X10" s="136">
        <v>37.177103702309267</v>
      </c>
      <c r="Y10" s="136">
        <v>37.447384039372594</v>
      </c>
      <c r="Z10" s="136">
        <v>39.469010761025238</v>
      </c>
      <c r="AA10" s="143">
        <v>38.06667474000762</v>
      </c>
      <c r="AB10" s="138">
        <v>37.229237168045451</v>
      </c>
      <c r="AC10" s="136">
        <v>36.066690164723141</v>
      </c>
      <c r="AD10" s="136">
        <v>37.994064385579357</v>
      </c>
    </row>
    <row r="11" spans="1:262" s="2" customFormat="1" ht="13.2">
      <c r="A11" s="3"/>
      <c r="B11" s="149" t="s">
        <v>135</v>
      </c>
      <c r="C11" s="146">
        <v>0</v>
      </c>
      <c r="D11" s="45">
        <v>0</v>
      </c>
      <c r="E11" s="45">
        <v>0</v>
      </c>
      <c r="F11" s="45">
        <v>0</v>
      </c>
      <c r="G11" s="135">
        <v>0</v>
      </c>
      <c r="H11" s="89">
        <v>0</v>
      </c>
      <c r="I11" s="45">
        <v>0</v>
      </c>
      <c r="J11" s="45">
        <v>0</v>
      </c>
      <c r="K11" s="45">
        <v>0</v>
      </c>
      <c r="L11" s="140">
        <v>0</v>
      </c>
      <c r="M11" s="89">
        <v>0</v>
      </c>
      <c r="N11" s="89">
        <v>0</v>
      </c>
      <c r="O11" s="89">
        <v>0</v>
      </c>
      <c r="P11" s="89">
        <v>0</v>
      </c>
      <c r="Q11" s="147">
        <v>0</v>
      </c>
      <c r="R11" s="45">
        <v>43.821528569228072</v>
      </c>
      <c r="S11" s="89">
        <v>44.090783205960605</v>
      </c>
      <c r="T11" s="89">
        <v>43.67723637867735</v>
      </c>
      <c r="U11" s="89">
        <v>44.139410805970918</v>
      </c>
      <c r="V11" s="140">
        <v>43.934093198303053</v>
      </c>
      <c r="W11" s="45">
        <v>42.648374648339654</v>
      </c>
      <c r="X11" s="89">
        <v>42.912831261772027</v>
      </c>
      <c r="Y11" s="89">
        <v>44.069474941238845</v>
      </c>
      <c r="Z11" s="89">
        <v>46.988783777281917</v>
      </c>
      <c r="AA11" s="140">
        <v>44.141218895856035</v>
      </c>
      <c r="AB11" s="45">
        <v>44.553357373012709</v>
      </c>
      <c r="AC11" s="89">
        <v>43.439716615395405</v>
      </c>
      <c r="AD11" s="89">
        <v>46.347235190152638</v>
      </c>
    </row>
    <row r="12" spans="1:262" s="2" customFormat="1" ht="13.2">
      <c r="A12" s="3"/>
      <c r="B12" s="133" t="s">
        <v>34</v>
      </c>
      <c r="C12" s="144">
        <v>30.902287419614048</v>
      </c>
      <c r="D12" s="136">
        <v>30.902287419614048</v>
      </c>
      <c r="E12" s="136">
        <v>35.186942336399106</v>
      </c>
      <c r="F12" s="136">
        <v>25.11806338310879</v>
      </c>
      <c r="G12" s="139">
        <v>30.465766492882263</v>
      </c>
      <c r="H12" s="136">
        <v>28.641705735536025</v>
      </c>
      <c r="I12" s="136">
        <v>32.37714714743101</v>
      </c>
      <c r="J12" s="136">
        <v>28.21048378474628</v>
      </c>
      <c r="K12" s="136">
        <v>27.370517095074305</v>
      </c>
      <c r="L12" s="145">
        <v>29.149963440696904</v>
      </c>
      <c r="M12" s="89">
        <v>34.302258641506249</v>
      </c>
      <c r="N12" s="99">
        <v>43.107823657389183</v>
      </c>
      <c r="O12" s="138">
        <v>39.611479164242446</v>
      </c>
      <c r="P12" s="138">
        <v>42</v>
      </c>
      <c r="Q12" s="145">
        <v>39.626874721751292</v>
      </c>
      <c r="R12" s="89">
        <v>47.6</v>
      </c>
      <c r="S12" s="89">
        <v>48.451428095159443</v>
      </c>
      <c r="T12" s="89">
        <v>43.3</v>
      </c>
      <c r="U12" s="89">
        <v>46.2</v>
      </c>
      <c r="V12" s="145">
        <v>46.4</v>
      </c>
      <c r="W12" s="89">
        <v>56.061877131018996</v>
      </c>
      <c r="X12" s="89">
        <v>44.428188938165825</v>
      </c>
      <c r="Y12" s="89">
        <v>43.755157945022916</v>
      </c>
      <c r="Z12" s="89">
        <v>41.03047605083087</v>
      </c>
      <c r="AA12" s="145">
        <v>41.03047605083087</v>
      </c>
      <c r="AB12" s="89">
        <v>54.63170663406256</v>
      </c>
      <c r="AC12" s="89">
        <v>27.029703134554772</v>
      </c>
      <c r="AD12" s="89">
        <v>38.691819138463671</v>
      </c>
    </row>
    <row r="13" spans="1:262" s="55" customFormat="1" ht="13.2">
      <c r="A13" s="3"/>
      <c r="B13" s="133" t="s">
        <v>36</v>
      </c>
      <c r="C13" s="87">
        <v>0</v>
      </c>
      <c r="D13" s="87">
        <v>0</v>
      </c>
      <c r="E13" s="87">
        <v>0</v>
      </c>
      <c r="F13" s="87">
        <v>0</v>
      </c>
      <c r="G13" s="88">
        <v>0</v>
      </c>
      <c r="H13" s="87">
        <v>58.058157361665501</v>
      </c>
      <c r="I13" s="87">
        <v>57.989188921457888</v>
      </c>
      <c r="J13" s="87">
        <v>55.289027736269581</v>
      </c>
      <c r="K13" s="87">
        <v>60.126609068140908</v>
      </c>
      <c r="L13" s="88">
        <v>57.9</v>
      </c>
      <c r="M13" s="89">
        <v>62.925852108546479</v>
      </c>
      <c r="N13" s="99">
        <v>63.965195789368153</v>
      </c>
      <c r="O13" s="45">
        <v>70.152565305303526</v>
      </c>
      <c r="P13" s="45">
        <v>72.066186287744102</v>
      </c>
      <c r="Q13" s="88">
        <v>67.3</v>
      </c>
      <c r="R13" s="87">
        <v>70.810646300849484</v>
      </c>
      <c r="S13" s="87">
        <v>72.099520028322686</v>
      </c>
      <c r="T13" s="87">
        <v>79.105631401208129</v>
      </c>
      <c r="U13" s="87">
        <v>82.062675172010827</v>
      </c>
      <c r="V13" s="88">
        <v>76</v>
      </c>
      <c r="W13" s="87">
        <v>80.755576015292618</v>
      </c>
      <c r="X13" s="87">
        <v>79.03374352351122</v>
      </c>
      <c r="Y13" s="87">
        <v>82.847014774678613</v>
      </c>
      <c r="Z13" s="87">
        <v>84.031657009161648</v>
      </c>
      <c r="AA13" s="88">
        <v>80.755576015292633</v>
      </c>
      <c r="AB13" s="87">
        <v>83.663590360112195</v>
      </c>
      <c r="AC13" s="87">
        <v>85.022141857779459</v>
      </c>
      <c r="AD13" s="87">
        <v>90.541171480386609</v>
      </c>
    </row>
    <row r="14" spans="1:262" s="2" customFormat="1" ht="13.2">
      <c r="A14" s="3"/>
      <c r="B14" s="133" t="s">
        <v>39</v>
      </c>
      <c r="C14" s="7">
        <v>923.74789764021875</v>
      </c>
      <c r="D14" s="7">
        <v>1184.40984009</v>
      </c>
      <c r="E14" s="7">
        <v>1168.13230462</v>
      </c>
      <c r="F14" s="7">
        <v>1487.9484897328944</v>
      </c>
      <c r="G14" s="81">
        <v>4764.2385320831127</v>
      </c>
      <c r="H14" s="7">
        <v>710.2351553499991</v>
      </c>
      <c r="I14" s="7">
        <v>975.00560500999939</v>
      </c>
      <c r="J14" s="7">
        <v>1121.7711752700009</v>
      </c>
      <c r="K14" s="7">
        <v>1695.3833652300209</v>
      </c>
      <c r="L14" s="81">
        <v>4502.3953008600201</v>
      </c>
      <c r="M14" s="74">
        <v>669</v>
      </c>
      <c r="N14" s="98">
        <v>809</v>
      </c>
      <c r="O14" s="44">
        <v>1009</v>
      </c>
      <c r="P14" s="44">
        <v>1661</v>
      </c>
      <c r="Q14" s="81">
        <v>4148</v>
      </c>
      <c r="R14" s="44">
        <v>646.0361521300008</v>
      </c>
      <c r="S14" s="44">
        <v>1017.5156321700006</v>
      </c>
      <c r="T14" s="44">
        <v>904.88321569999869</v>
      </c>
      <c r="U14" s="44">
        <v>1408.6030000000001</v>
      </c>
      <c r="V14" s="103">
        <f>SUM(R14:U14)</f>
        <v>3977.038</v>
      </c>
      <c r="W14" s="44">
        <v>685</v>
      </c>
      <c r="X14" s="44">
        <v>983</v>
      </c>
      <c r="Y14" s="44">
        <v>961</v>
      </c>
      <c r="Z14" s="44">
        <v>1366</v>
      </c>
      <c r="AA14" s="103">
        <v>3995</v>
      </c>
      <c r="AB14" s="44">
        <v>929</v>
      </c>
      <c r="AC14" s="44">
        <v>702.79524425000568</v>
      </c>
      <c r="AD14" s="44">
        <v>871.33057624000207</v>
      </c>
    </row>
    <row r="15" spans="1:262" s="2" customFormat="1" ht="13.2">
      <c r="A15" s="3"/>
      <c r="B15" s="133" t="s">
        <v>142</v>
      </c>
      <c r="C15" s="75">
        <v>923.74789764021875</v>
      </c>
      <c r="D15" s="75">
        <v>1184.40984009</v>
      </c>
      <c r="E15" s="75">
        <v>1165.3825842200001</v>
      </c>
      <c r="F15" s="75">
        <v>1493.2366983328943</v>
      </c>
      <c r="G15" s="103">
        <v>4766.7770202831125</v>
      </c>
      <c r="H15" s="75">
        <v>710.23515643999895</v>
      </c>
      <c r="I15" s="75">
        <v>975.00605778111947</v>
      </c>
      <c r="J15" s="75">
        <v>1065.271416660001</v>
      </c>
      <c r="K15" s="75">
        <v>1695.3833652300209</v>
      </c>
      <c r="L15" s="103">
        <v>4445.8959961111404</v>
      </c>
      <c r="M15" s="74">
        <v>669</v>
      </c>
      <c r="N15" s="98">
        <v>809</v>
      </c>
      <c r="O15" s="44">
        <v>1009</v>
      </c>
      <c r="P15" s="44">
        <v>1661</v>
      </c>
      <c r="Q15" s="103">
        <v>4148</v>
      </c>
      <c r="R15" s="44">
        <v>646.03615213000046</v>
      </c>
      <c r="S15" s="44">
        <v>1017.51563217</v>
      </c>
      <c r="T15" s="44">
        <v>905</v>
      </c>
      <c r="U15" s="44">
        <f>U14</f>
        <v>1408.6030000000001</v>
      </c>
      <c r="V15" s="103">
        <v>3977.1547843000008</v>
      </c>
      <c r="W15" s="44">
        <f t="shared" ref="W15:AB15" si="0">W14</f>
        <v>685</v>
      </c>
      <c r="X15" s="44">
        <f t="shared" si="0"/>
        <v>983</v>
      </c>
      <c r="Y15" s="44">
        <f t="shared" si="0"/>
        <v>961</v>
      </c>
      <c r="Z15" s="44">
        <f t="shared" si="0"/>
        <v>1366</v>
      </c>
      <c r="AA15" s="103">
        <f t="shared" si="0"/>
        <v>3995</v>
      </c>
      <c r="AB15" s="44">
        <f t="shared" si="0"/>
        <v>929</v>
      </c>
      <c r="AC15" s="44">
        <f t="shared" ref="AC15:AD15" si="1">AC14</f>
        <v>702.79524425000568</v>
      </c>
      <c r="AD15" s="44">
        <f t="shared" si="1"/>
        <v>871.33057624000207</v>
      </c>
    </row>
    <row r="16" spans="1:262" s="2" customFormat="1" ht="13.2">
      <c r="A16" s="3"/>
      <c r="B16" s="32"/>
    </row>
    <row r="17" spans="1:30" s="5" customFormat="1" ht="13.2">
      <c r="A17" s="3"/>
      <c r="B17" s="132" t="s">
        <v>140</v>
      </c>
      <c r="C17" s="61"/>
      <c r="D17" s="62"/>
      <c r="E17" s="62"/>
      <c r="F17" s="62"/>
      <c r="G17" s="80"/>
      <c r="H17" s="72"/>
      <c r="I17" s="62"/>
      <c r="J17" s="62"/>
      <c r="K17" s="62"/>
      <c r="L17" s="83"/>
      <c r="M17" s="72"/>
      <c r="N17" s="96"/>
      <c r="O17" s="72"/>
      <c r="P17" s="76"/>
      <c r="Q17" s="135"/>
      <c r="U17" s="45"/>
      <c r="V17" s="84"/>
      <c r="Z17" s="45"/>
      <c r="AA17" s="84"/>
    </row>
    <row r="18" spans="1:30" ht="12.75" customHeight="1">
      <c r="B18" s="133" t="s">
        <v>33</v>
      </c>
      <c r="C18" s="73">
        <v>0</v>
      </c>
      <c r="D18" s="73">
        <v>0</v>
      </c>
      <c r="E18" s="73">
        <v>0</v>
      </c>
      <c r="F18" s="89">
        <v>0</v>
      </c>
      <c r="G18" s="135">
        <v>0</v>
      </c>
      <c r="H18" s="73">
        <v>0</v>
      </c>
      <c r="I18" s="73">
        <v>0</v>
      </c>
      <c r="J18" s="73">
        <v>0</v>
      </c>
      <c r="K18" s="89">
        <v>0</v>
      </c>
      <c r="L18" s="135">
        <v>0</v>
      </c>
      <c r="M18" s="73">
        <v>0</v>
      </c>
      <c r="N18" s="73">
        <v>0</v>
      </c>
      <c r="O18" s="73">
        <v>0</v>
      </c>
      <c r="P18" s="89">
        <v>0</v>
      </c>
      <c r="Q18" s="135">
        <v>0</v>
      </c>
      <c r="R18" s="45">
        <v>21.651889250429264</v>
      </c>
      <c r="S18" s="45">
        <v>21.894041394456227</v>
      </c>
      <c r="T18" s="45">
        <v>22.597463178054792</v>
      </c>
      <c r="U18" s="45">
        <v>23.740525224593881</v>
      </c>
      <c r="V18" s="84">
        <v>22.460769488977476</v>
      </c>
      <c r="W18" s="45">
        <v>22.8</v>
      </c>
      <c r="X18" s="45">
        <v>23.167016337052107</v>
      </c>
      <c r="Y18" s="45">
        <v>23.860964663061011</v>
      </c>
      <c r="Z18" s="45">
        <v>25.109997524052776</v>
      </c>
      <c r="AA18" s="84">
        <v>23.72595867296781</v>
      </c>
      <c r="AB18" s="45">
        <v>23.892360664831539</v>
      </c>
      <c r="AC18" s="45">
        <v>23.370308776563203</v>
      </c>
      <c r="AD18" s="45">
        <v>25.352817083639767</v>
      </c>
    </row>
    <row r="19" spans="1:30" ht="12.75" customHeight="1">
      <c r="B19" s="46" t="s">
        <v>27</v>
      </c>
      <c r="C19" s="45">
        <v>0</v>
      </c>
      <c r="D19" s="45">
        <v>0</v>
      </c>
      <c r="E19" s="45">
        <v>0</v>
      </c>
      <c r="F19" s="89">
        <v>0</v>
      </c>
      <c r="G19" s="135">
        <v>0</v>
      </c>
      <c r="H19" s="45">
        <v>0</v>
      </c>
      <c r="I19" s="45">
        <v>0</v>
      </c>
      <c r="J19" s="45">
        <v>0</v>
      </c>
      <c r="K19" s="89">
        <v>0</v>
      </c>
      <c r="L19" s="135">
        <v>0</v>
      </c>
      <c r="M19" s="45">
        <v>0</v>
      </c>
      <c r="N19" s="45">
        <v>0</v>
      </c>
      <c r="O19" s="45">
        <v>0</v>
      </c>
      <c r="P19" s="89">
        <v>0</v>
      </c>
      <c r="Q19" s="135">
        <v>0</v>
      </c>
      <c r="R19" s="45">
        <v>11.371411225810368</v>
      </c>
      <c r="S19" s="45">
        <v>11.24106370915996</v>
      </c>
      <c r="T19" s="45">
        <v>11.553195554868145</v>
      </c>
      <c r="U19" s="45">
        <v>11.991552657374857</v>
      </c>
      <c r="V19" s="83">
        <v>11.530552725372678</v>
      </c>
      <c r="W19" s="45">
        <v>11.554701772269219</v>
      </c>
      <c r="X19" s="45">
        <v>11.573047907734541</v>
      </c>
      <c r="Y19" s="45">
        <v>12.014586582874083</v>
      </c>
      <c r="Z19" s="45">
        <v>12.939563333816769</v>
      </c>
      <c r="AA19" s="83">
        <v>12.010378624747485</v>
      </c>
      <c r="AB19" s="45">
        <v>12.084961626636952</v>
      </c>
      <c r="AC19" s="45">
        <v>11.407827750049607</v>
      </c>
      <c r="AD19" s="45">
        <v>13.141669474081143</v>
      </c>
    </row>
    <row r="20" spans="1:30" ht="12.75" customHeight="1">
      <c r="B20" s="46" t="s">
        <v>28</v>
      </c>
      <c r="C20" s="45">
        <v>0</v>
      </c>
      <c r="D20" s="45">
        <v>0</v>
      </c>
      <c r="E20" s="45">
        <v>0</v>
      </c>
      <c r="F20" s="136">
        <v>0</v>
      </c>
      <c r="G20" s="135">
        <v>0</v>
      </c>
      <c r="H20" s="45">
        <v>0</v>
      </c>
      <c r="I20" s="45">
        <v>0</v>
      </c>
      <c r="J20" s="45">
        <v>0</v>
      </c>
      <c r="K20" s="136">
        <v>0</v>
      </c>
      <c r="L20" s="135">
        <v>0</v>
      </c>
      <c r="M20" s="44">
        <v>0</v>
      </c>
      <c r="N20" s="44">
        <v>0</v>
      </c>
      <c r="O20" s="44">
        <v>0</v>
      </c>
      <c r="P20" s="136">
        <v>0</v>
      </c>
      <c r="Q20" s="135">
        <v>0</v>
      </c>
      <c r="R20" s="45">
        <v>39.993413331658026</v>
      </c>
      <c r="S20" s="45">
        <v>39.675394155142079</v>
      </c>
      <c r="T20" s="45">
        <v>39.666302078517717</v>
      </c>
      <c r="U20" s="45">
        <v>39.901183631633224</v>
      </c>
      <c r="V20" s="84">
        <v>39.807785994800135</v>
      </c>
      <c r="W20" s="45">
        <v>38.154989459155992</v>
      </c>
      <c r="X20" s="45">
        <v>37.10636889191651</v>
      </c>
      <c r="Y20" s="45">
        <v>37.459678766846814</v>
      </c>
      <c r="Z20" s="45">
        <v>39.445124214498371</v>
      </c>
      <c r="AA20" s="84">
        <v>38.044396704922285</v>
      </c>
      <c r="AB20" s="45">
        <v>37.172550809048509</v>
      </c>
      <c r="AC20" s="45">
        <v>35.981514436452009</v>
      </c>
      <c r="AD20" s="45">
        <v>37.776509346680804</v>
      </c>
    </row>
    <row r="21" spans="1:30" ht="12.75" customHeight="1">
      <c r="B21" s="148" t="s">
        <v>135</v>
      </c>
      <c r="C21" s="146">
        <v>0</v>
      </c>
      <c r="D21" s="45">
        <v>0</v>
      </c>
      <c r="E21" s="45">
        <v>0</v>
      </c>
      <c r="F21" s="45">
        <v>0</v>
      </c>
      <c r="G21" s="135">
        <v>0</v>
      </c>
      <c r="H21" s="89">
        <v>0</v>
      </c>
      <c r="I21" s="45">
        <v>0</v>
      </c>
      <c r="J21" s="45">
        <v>0</v>
      </c>
      <c r="K21" s="45">
        <v>0</v>
      </c>
      <c r="L21" s="140">
        <v>0</v>
      </c>
      <c r="M21" s="89">
        <v>0</v>
      </c>
      <c r="N21" s="89">
        <v>0</v>
      </c>
      <c r="O21" s="89">
        <v>0</v>
      </c>
      <c r="P21" s="89">
        <v>0</v>
      </c>
      <c r="Q21" s="147">
        <v>0</v>
      </c>
      <c r="R21" s="45">
        <v>43.864375631529136</v>
      </c>
      <c r="S21" s="89">
        <v>43.679971696455084</v>
      </c>
      <c r="T21" s="89">
        <v>43.680738624088555</v>
      </c>
      <c r="U21" s="89">
        <v>44.244067521052813</v>
      </c>
      <c r="V21" s="140">
        <v>43.871012077353079</v>
      </c>
      <c r="W21" s="45">
        <v>42.640946919922122</v>
      </c>
      <c r="X21" s="89">
        <v>42.830445133041998</v>
      </c>
      <c r="Y21" s="89">
        <v>44.084079758403284</v>
      </c>
      <c r="Z21" s="89">
        <v>46.960083183532426</v>
      </c>
      <c r="AA21" s="140">
        <v>44.115159198674348</v>
      </c>
      <c r="AB21" s="45">
        <v>44.484876914666962</v>
      </c>
      <c r="AC21" s="89">
        <v>43.336129872707367</v>
      </c>
      <c r="AD21" s="89">
        <v>46.079500268216407</v>
      </c>
    </row>
    <row r="22" spans="1:30" ht="12.75" customHeight="1">
      <c r="B22" s="133" t="s">
        <v>34</v>
      </c>
      <c r="C22" s="138">
        <v>0</v>
      </c>
      <c r="D22" s="138">
        <v>0</v>
      </c>
      <c r="E22" s="138">
        <v>0</v>
      </c>
      <c r="F22" s="89">
        <v>0</v>
      </c>
      <c r="G22" s="135">
        <v>0</v>
      </c>
      <c r="H22" s="138">
        <v>0</v>
      </c>
      <c r="I22" s="138">
        <v>0</v>
      </c>
      <c r="J22" s="138">
        <v>0</v>
      </c>
      <c r="K22" s="89">
        <v>0</v>
      </c>
      <c r="L22" s="135">
        <v>0</v>
      </c>
      <c r="M22" s="138">
        <v>0</v>
      </c>
      <c r="N22" s="138">
        <v>0</v>
      </c>
      <c r="O22" s="138">
        <v>0</v>
      </c>
      <c r="P22" s="89">
        <v>0</v>
      </c>
      <c r="Q22" s="135">
        <v>0</v>
      </c>
      <c r="R22" s="138">
        <v>56.602503095764199</v>
      </c>
      <c r="S22" s="138">
        <v>57.126266857184035</v>
      </c>
      <c r="T22" s="138">
        <v>51.414998607771032</v>
      </c>
      <c r="U22" s="138">
        <v>52.933839527637389</v>
      </c>
      <c r="V22" s="145">
        <v>54.50470222660357</v>
      </c>
      <c r="W22" s="138">
        <v>62.883844610222695</v>
      </c>
      <c r="X22" s="138">
        <v>51.09007456463187</v>
      </c>
      <c r="Y22" s="138">
        <v>50.077178914039528</v>
      </c>
      <c r="Z22" s="138">
        <v>44.132827776310705</v>
      </c>
      <c r="AA22" s="145">
        <v>51.720615145898897</v>
      </c>
      <c r="AB22" s="138">
        <v>59.595384913760917</v>
      </c>
      <c r="AC22" s="138">
        <v>35.451025850087447</v>
      </c>
      <c r="AD22" s="138">
        <v>42.039578998502371</v>
      </c>
    </row>
    <row r="23" spans="1:30" ht="12.75" customHeight="1">
      <c r="B23" s="133" t="s">
        <v>36</v>
      </c>
      <c r="C23" s="45">
        <v>0</v>
      </c>
      <c r="D23" s="45">
        <v>0</v>
      </c>
      <c r="E23" s="45">
        <v>0</v>
      </c>
      <c r="F23" s="89">
        <v>0</v>
      </c>
      <c r="G23" s="135">
        <v>0</v>
      </c>
      <c r="H23" s="45">
        <v>0</v>
      </c>
      <c r="I23" s="45">
        <v>0</v>
      </c>
      <c r="J23" s="45">
        <v>0</v>
      </c>
      <c r="K23" s="89">
        <v>0</v>
      </c>
      <c r="L23" s="135">
        <v>0</v>
      </c>
      <c r="M23" s="45">
        <v>0</v>
      </c>
      <c r="N23" s="45">
        <v>0</v>
      </c>
      <c r="O23" s="45">
        <v>0</v>
      </c>
      <c r="P23" s="89">
        <v>0</v>
      </c>
      <c r="Q23" s="135">
        <v>0</v>
      </c>
      <c r="R23" s="45">
        <v>71.063837063472917</v>
      </c>
      <c r="S23" s="45">
        <v>72.329155674207499</v>
      </c>
      <c r="T23" s="45">
        <v>75.277092233942582</v>
      </c>
      <c r="U23" s="45">
        <v>80.230970287978266</v>
      </c>
      <c r="V23" s="88">
        <v>74.902256820455861</v>
      </c>
      <c r="W23" s="45">
        <v>79.605888465344648</v>
      </c>
      <c r="X23" s="45">
        <v>77.996020913039445</v>
      </c>
      <c r="Y23" s="45">
        <v>81.754099600602743</v>
      </c>
      <c r="Z23" s="45">
        <v>83.765668145209801</v>
      </c>
      <c r="AA23" s="88">
        <v>80.780419281049163</v>
      </c>
      <c r="AB23" s="45">
        <v>84.470957303993302</v>
      </c>
      <c r="AC23" s="45">
        <v>83.9366639665337</v>
      </c>
      <c r="AD23" s="45">
        <v>89.365411101276393</v>
      </c>
    </row>
    <row r="24" spans="1:30" ht="12.75" customHeight="1">
      <c r="B24" s="133" t="s">
        <v>39</v>
      </c>
      <c r="C24" s="45">
        <v>0</v>
      </c>
      <c r="D24" s="45">
        <v>0</v>
      </c>
      <c r="E24" s="45">
        <v>0</v>
      </c>
      <c r="F24" s="136">
        <v>0</v>
      </c>
      <c r="G24" s="135">
        <v>0</v>
      </c>
      <c r="H24" s="45">
        <v>0</v>
      </c>
      <c r="I24" s="45">
        <v>0</v>
      </c>
      <c r="J24" s="45">
        <v>0</v>
      </c>
      <c r="K24" s="136">
        <v>0</v>
      </c>
      <c r="L24" s="135">
        <v>0</v>
      </c>
      <c r="M24" s="44">
        <v>0</v>
      </c>
      <c r="N24" s="44">
        <v>0</v>
      </c>
      <c r="O24" s="44">
        <v>0</v>
      </c>
      <c r="P24" s="136">
        <v>0</v>
      </c>
      <c r="Q24" s="135">
        <v>0</v>
      </c>
      <c r="R24" s="44">
        <v>613</v>
      </c>
      <c r="S24" s="44">
        <v>981</v>
      </c>
      <c r="T24" s="44">
        <v>866</v>
      </c>
      <c r="U24" s="44">
        <v>1371</v>
      </c>
      <c r="V24" s="103">
        <f>SUM(R24:U24)</f>
        <v>3831</v>
      </c>
      <c r="W24" s="44">
        <v>650</v>
      </c>
      <c r="X24" s="44">
        <v>945</v>
      </c>
      <c r="Y24" s="44">
        <v>924</v>
      </c>
      <c r="Z24" s="44">
        <v>1334</v>
      </c>
      <c r="AA24" s="103">
        <v>3853</v>
      </c>
      <c r="AB24" s="44">
        <v>904</v>
      </c>
      <c r="AC24" s="44">
        <v>673.40000000000009</v>
      </c>
      <c r="AD24" s="44">
        <v>849.99199999999973</v>
      </c>
    </row>
    <row r="25" spans="1:30" ht="12.75" customHeight="1">
      <c r="B25" s="133" t="s">
        <v>142</v>
      </c>
      <c r="C25" s="44">
        <v>0</v>
      </c>
      <c r="D25" s="44">
        <v>0</v>
      </c>
      <c r="E25" s="44">
        <v>0</v>
      </c>
      <c r="F25" s="89">
        <v>0</v>
      </c>
      <c r="G25" s="135">
        <v>0</v>
      </c>
      <c r="H25" s="44">
        <v>0</v>
      </c>
      <c r="I25" s="44">
        <v>0</v>
      </c>
      <c r="J25" s="44">
        <v>0</v>
      </c>
      <c r="K25" s="89">
        <v>0</v>
      </c>
      <c r="L25" s="135">
        <v>0</v>
      </c>
      <c r="M25" s="44">
        <v>0</v>
      </c>
      <c r="N25" s="44">
        <v>0</v>
      </c>
      <c r="O25" s="44">
        <v>0</v>
      </c>
      <c r="P25" s="89">
        <v>0</v>
      </c>
      <c r="Q25" s="135">
        <v>0</v>
      </c>
      <c r="R25" s="44">
        <v>613</v>
      </c>
      <c r="S25" s="44">
        <v>981</v>
      </c>
      <c r="T25" s="44">
        <v>866</v>
      </c>
      <c r="U25" s="44">
        <v>1371</v>
      </c>
      <c r="V25" s="103">
        <f>SUM(R25:U25)</f>
        <v>3831</v>
      </c>
      <c r="W25" s="44">
        <v>650</v>
      </c>
      <c r="X25" s="44">
        <v>944.7025199900188</v>
      </c>
      <c r="Y25" s="44">
        <v>924.08355114000278</v>
      </c>
      <c r="Z25" s="44">
        <v>1334</v>
      </c>
      <c r="AA25" s="103">
        <v>3852.8784760200265</v>
      </c>
      <c r="AB25" s="44">
        <v>904.3514538500018</v>
      </c>
      <c r="AC25" s="44">
        <v>672.94594948000372</v>
      </c>
      <c r="AD25" s="44">
        <v>850.08069018013316</v>
      </c>
    </row>
    <row r="26" spans="1:30" ht="12.75" hidden="1" customHeight="1"/>
    <row r="27" spans="1:30" ht="12.75" hidden="1" customHeight="1"/>
    <row r="28" spans="1:30" ht="12.75" hidden="1" customHeight="1"/>
    <row r="29" spans="1:30" ht="12.75" hidden="1" customHeight="1"/>
    <row r="30" spans="1:30" ht="12.75" hidden="1" customHeight="1"/>
    <row r="31" spans="1:30" ht="12.75" hidden="1" customHeight="1"/>
    <row r="32" spans="1:30"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customHeight="1"/>
    <row r="81" ht="12.75" customHeight="1"/>
    <row r="82" ht="12.75" customHeight="1"/>
  </sheetData>
  <mergeCells count="2">
    <mergeCell ref="C2:L2"/>
    <mergeCell ref="C3:F3"/>
  </mergeCells>
  <hyperlinks>
    <hyperlink ref="C4" display="www.tim.com.br/ri" xr:uid="{00000000-0004-0000-0A00-000000000000}"/>
  </hyperlinks>
  <pageMargins left="0.78740157480314965" right="0.78740157480314965" top="0.98425196850393704" bottom="0.98425196850393704" header="0.51181102362204722" footer="0.51181102362204722"/>
  <pageSetup paperSize="9" scale="22" orientation="portrait" r:id="rId1"/>
  <headerFooter alignWithMargins="0">
    <oddFooter>&amp;C&amp;1#&amp;"Calibri"&amp;8&amp;K737373Classificado como Público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theme="2" tint="-9.9978637043366805E-2"/>
    <pageSetUpPr fitToPage="1"/>
  </sheetPr>
  <dimension ref="A1:XFD85"/>
  <sheetViews>
    <sheetView showGridLines="0" showRowColHeaders="0" zoomScale="80" zoomScaleNormal="80" workbookViewId="0">
      <pane xSplit="2" ySplit="6" topLeftCell="N7" activePane="bottomRight" state="frozen"/>
      <selection activeCell="AB1" sqref="AB1"/>
      <selection pane="topRight" activeCell="AB1" sqref="AB1"/>
      <selection pane="bottomLeft" activeCell="AB1" sqref="AB1"/>
      <selection pane="bottomRight"/>
    </sheetView>
  </sheetViews>
  <sheetFormatPr defaultColWidth="0" defaultRowHeight="13.2" zeroHeight="1"/>
  <cols>
    <col min="1" max="1" width="1.6640625" style="18" customWidth="1"/>
    <col min="2" max="2" width="41" bestFit="1" customWidth="1"/>
    <col min="3" max="30" width="12.6640625" customWidth="1"/>
    <col min="31" max="16384" width="12.6640625" hidden="1"/>
  </cols>
  <sheetData>
    <row r="1" spans="1:16384" ht="30.75" customHeight="1">
      <c r="C1" s="75"/>
      <c r="D1" s="75"/>
      <c r="E1" s="75"/>
      <c r="F1" s="75"/>
      <c r="G1" s="75"/>
      <c r="H1" s="75"/>
      <c r="I1" s="75"/>
      <c r="J1" s="75"/>
      <c r="K1" s="75"/>
      <c r="L1" s="75"/>
      <c r="M1" s="75"/>
      <c r="N1" s="75"/>
      <c r="O1" s="75"/>
      <c r="P1" s="75"/>
      <c r="Q1" s="75"/>
      <c r="R1" s="75"/>
      <c r="S1" s="75"/>
      <c r="T1" s="75"/>
      <c r="U1" s="75"/>
      <c r="V1" s="75"/>
      <c r="X1" s="75"/>
      <c r="Y1" s="75"/>
      <c r="AC1" s="75"/>
    </row>
    <row r="2" spans="1:16384" ht="30.75" customHeight="1">
      <c r="C2" s="231" t="str">
        <f>Cover!C1</f>
        <v>3Q20 Results</v>
      </c>
      <c r="D2" s="231"/>
      <c r="E2" s="231"/>
      <c r="F2" s="231"/>
      <c r="G2" s="231"/>
      <c r="H2" s="231"/>
      <c r="I2" s="231"/>
      <c r="J2" s="231"/>
      <c r="K2" s="231"/>
      <c r="L2" s="231"/>
    </row>
    <row r="3" spans="1:16384" ht="30.75" customHeight="1">
      <c r="C3" s="232" t="s">
        <v>25</v>
      </c>
      <c r="D3" s="232"/>
      <c r="E3" s="232"/>
    </row>
    <row r="4" spans="1:16384">
      <c r="C4" s="121" t="s">
        <v>2</v>
      </c>
    </row>
    <row r="5" spans="1:16384" s="2" customFormat="1" ht="13.8">
      <c r="A5" s="3"/>
      <c r="B5" s="14"/>
      <c r="C5" s="3"/>
      <c r="D5" s="3"/>
      <c r="E5" s="3"/>
      <c r="F5" s="3"/>
      <c r="G5" s="3"/>
      <c r="H5" s="3"/>
      <c r="I5" s="3"/>
      <c r="J5" s="3"/>
      <c r="K5" s="3"/>
      <c r="L5" s="3"/>
      <c r="M5" s="3"/>
      <c r="N5" s="3"/>
      <c r="O5" s="3"/>
      <c r="P5" s="3"/>
      <c r="Q5" s="3"/>
      <c r="R5" s="3"/>
      <c r="S5" s="3"/>
      <c r="T5" s="3"/>
      <c r="U5" s="3"/>
      <c r="V5" s="3"/>
      <c r="X5" s="3"/>
      <c r="Y5" s="3"/>
      <c r="Z5" s="3"/>
      <c r="AA5" s="3"/>
      <c r="AC5" s="3"/>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1:16384" s="113" customFormat="1" ht="19.5" customHeight="1">
      <c r="A6" s="3"/>
      <c r="B6" s="106" t="s">
        <v>20</v>
      </c>
      <c r="C6" s="108" t="s">
        <v>21</v>
      </c>
      <c r="D6" s="110" t="s">
        <v>22</v>
      </c>
      <c r="E6" s="110" t="s">
        <v>23</v>
      </c>
      <c r="F6" s="109" t="s">
        <v>24</v>
      </c>
      <c r="G6" s="112" t="s">
        <v>217</v>
      </c>
      <c r="H6" s="109" t="s">
        <v>7</v>
      </c>
      <c r="I6" s="110" t="s">
        <v>8</v>
      </c>
      <c r="J6" s="110" t="s">
        <v>9</v>
      </c>
      <c r="K6" s="111" t="s">
        <v>10</v>
      </c>
      <c r="L6" s="112" t="s">
        <v>218</v>
      </c>
      <c r="M6" s="108" t="s">
        <v>11</v>
      </c>
      <c r="N6" s="110" t="s">
        <v>12</v>
      </c>
      <c r="O6" s="110" t="s">
        <v>13</v>
      </c>
      <c r="P6" s="111" t="s">
        <v>14</v>
      </c>
      <c r="Q6" s="112" t="s">
        <v>219</v>
      </c>
      <c r="R6" s="108" t="s">
        <v>15</v>
      </c>
      <c r="S6" s="110" t="s">
        <v>16</v>
      </c>
      <c r="T6" s="110" t="s">
        <v>17</v>
      </c>
      <c r="U6" s="111" t="s">
        <v>18</v>
      </c>
      <c r="V6" s="112" t="s">
        <v>220</v>
      </c>
      <c r="W6" s="108" t="s">
        <v>132</v>
      </c>
      <c r="X6" s="110" t="s">
        <v>131</v>
      </c>
      <c r="Y6" s="110" t="s">
        <v>133</v>
      </c>
      <c r="Z6" s="111" t="s">
        <v>134</v>
      </c>
      <c r="AA6" s="112" t="s">
        <v>221</v>
      </c>
      <c r="AB6" s="108" t="s">
        <v>170</v>
      </c>
      <c r="AC6" s="110" t="s">
        <v>209</v>
      </c>
      <c r="AD6" s="110" t="s">
        <v>214</v>
      </c>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16384" s="2" customFormat="1">
      <c r="A7" s="3"/>
      <c r="B7" s="3" t="s">
        <v>222</v>
      </c>
      <c r="C7" s="137">
        <v>283.41939600000001</v>
      </c>
      <c r="D7" s="138">
        <v>282.47408899999999</v>
      </c>
      <c r="E7" s="138">
        <v>275.90893</v>
      </c>
      <c r="F7" s="138">
        <v>257.81408399999998</v>
      </c>
      <c r="G7" s="168">
        <v>257.81408399999998</v>
      </c>
      <c r="H7" s="169">
        <v>257.81021600000003</v>
      </c>
      <c r="I7" s="138">
        <v>253.40733499999999</v>
      </c>
      <c r="J7" s="138">
        <v>251.02840800000001</v>
      </c>
      <c r="K7" s="138">
        <v>244.068949</v>
      </c>
      <c r="L7" s="168">
        <v>244.068949</v>
      </c>
      <c r="M7" s="169">
        <v>242.79029</v>
      </c>
      <c r="N7" s="170">
        <v>242.12444600000001</v>
      </c>
      <c r="O7" s="138">
        <v>241.06295</v>
      </c>
      <c r="P7" s="138">
        <v>236.48853399999999</v>
      </c>
      <c r="Q7" s="168">
        <v>236.48853399999999</v>
      </c>
      <c r="R7" s="138">
        <v>235.8</v>
      </c>
      <c r="S7" s="45">
        <v>235.1</v>
      </c>
      <c r="T7" s="45">
        <v>234.2</v>
      </c>
      <c r="U7" s="138">
        <v>229.2</v>
      </c>
      <c r="V7" s="168">
        <v>229.2</v>
      </c>
      <c r="W7" s="138">
        <v>228.1</v>
      </c>
      <c r="X7" s="45">
        <v>228.33907199999999</v>
      </c>
      <c r="Y7" s="45">
        <v>228.35386</v>
      </c>
      <c r="Z7" s="138">
        <v>226.67358100000001</v>
      </c>
      <c r="AA7" s="168">
        <v>226.67358100000001</v>
      </c>
      <c r="AB7" s="138">
        <v>226.28075100000001</v>
      </c>
      <c r="AC7" s="215">
        <v>225.18686400000001</v>
      </c>
      <c r="AD7" s="223">
        <v>228.29942</v>
      </c>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s="2" customFormat="1">
      <c r="A8" s="3"/>
      <c r="B8" s="3" t="s">
        <v>223</v>
      </c>
      <c r="C8" s="171">
        <v>1.3979999999999999</v>
      </c>
      <c r="D8" s="71">
        <v>1.393</v>
      </c>
      <c r="E8" s="71">
        <v>1.349</v>
      </c>
      <c r="F8" s="71">
        <v>1.2609999999999999</v>
      </c>
      <c r="G8" s="172">
        <v>1.2609999999999999</v>
      </c>
      <c r="H8" s="71">
        <v>1.2609999999999999</v>
      </c>
      <c r="I8" s="71">
        <v>1.2390000000000001</v>
      </c>
      <c r="J8" s="71">
        <v>1.218</v>
      </c>
      <c r="K8" s="71">
        <v>1.1839999999999999</v>
      </c>
      <c r="L8" s="172">
        <v>1.1839999999999999</v>
      </c>
      <c r="M8" s="71">
        <v>1.1779999999999999</v>
      </c>
      <c r="N8" s="173">
        <v>1.175</v>
      </c>
      <c r="O8" s="71">
        <v>1.161</v>
      </c>
      <c r="P8" s="71">
        <v>1.139</v>
      </c>
      <c r="Q8" s="172">
        <v>1.139</v>
      </c>
      <c r="R8" s="71">
        <v>1.135</v>
      </c>
      <c r="S8" s="71">
        <v>1.1319999999999999</v>
      </c>
      <c r="T8" s="71">
        <v>1.1240000000000001</v>
      </c>
      <c r="U8" s="71">
        <v>1.099</v>
      </c>
      <c r="V8" s="172">
        <v>1.099</v>
      </c>
      <c r="W8" s="71">
        <v>0.996</v>
      </c>
      <c r="X8" s="71">
        <v>0.98899999999999999</v>
      </c>
      <c r="Y8" s="71">
        <v>0.98399999999999999</v>
      </c>
      <c r="Z8" s="71">
        <v>0.96899999999999997</v>
      </c>
      <c r="AA8" s="172">
        <v>0.96899999999999997</v>
      </c>
      <c r="AB8" s="71">
        <v>0.96199999999999997</v>
      </c>
      <c r="AC8" s="216">
        <v>0.95699999999999996</v>
      </c>
      <c r="AD8" s="211">
        <v>0.94599999999999995</v>
      </c>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s="2" customFormat="1">
      <c r="A9" s="3"/>
      <c r="B9" s="3" t="s">
        <v>26</v>
      </c>
      <c r="C9" s="174">
        <v>75749.126999999993</v>
      </c>
      <c r="D9" s="73">
        <v>74600.398000000001</v>
      </c>
      <c r="E9" s="73">
        <v>72573.085000000006</v>
      </c>
      <c r="F9" s="73">
        <v>66234.263999999996</v>
      </c>
      <c r="G9" s="175">
        <v>66234.263999999996</v>
      </c>
      <c r="H9" s="176">
        <v>67269.108999999997</v>
      </c>
      <c r="I9" s="73">
        <v>63988.142999999996</v>
      </c>
      <c r="J9" s="73">
        <v>63247.069000000003</v>
      </c>
      <c r="K9" s="73">
        <v>63417.934999999998</v>
      </c>
      <c r="L9" s="175">
        <v>63417.934999999998</v>
      </c>
      <c r="M9" s="176">
        <v>61867.606</v>
      </c>
      <c r="N9" s="97">
        <v>60831.205000000002</v>
      </c>
      <c r="O9" s="73">
        <v>59390.156999999999</v>
      </c>
      <c r="P9" s="73">
        <v>58634.434999999998</v>
      </c>
      <c r="Q9" s="175">
        <v>58634.434999999998</v>
      </c>
      <c r="R9" s="73">
        <v>57894.1</v>
      </c>
      <c r="S9" s="44">
        <v>56553.8</v>
      </c>
      <c r="T9" s="44">
        <v>56241.5</v>
      </c>
      <c r="U9" s="73">
        <v>55922.5</v>
      </c>
      <c r="V9" s="175">
        <v>55922.5</v>
      </c>
      <c r="W9" s="73">
        <v>55082.9</v>
      </c>
      <c r="X9" s="44">
        <v>54971.54</v>
      </c>
      <c r="Y9" s="44">
        <v>54527.18</v>
      </c>
      <c r="Z9" s="73">
        <v>54446.923000000003</v>
      </c>
      <c r="AA9" s="175">
        <v>54446.923000000003</v>
      </c>
      <c r="AB9" s="73">
        <v>52825.684999999998</v>
      </c>
      <c r="AC9" s="217">
        <v>52031.438000000002</v>
      </c>
      <c r="AD9" s="190">
        <v>51158.832000000002</v>
      </c>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2" customFormat="1">
      <c r="A10" s="3"/>
      <c r="B10" s="49" t="s">
        <v>27</v>
      </c>
      <c r="C10" s="174">
        <v>62734.500999999997</v>
      </c>
      <c r="D10" s="73">
        <v>61060.796999999999</v>
      </c>
      <c r="E10" s="73">
        <v>58756.623</v>
      </c>
      <c r="F10" s="73">
        <v>52653.705999999998</v>
      </c>
      <c r="G10" s="175">
        <v>52653.705999999998</v>
      </c>
      <c r="H10" s="176">
        <v>53721.332000000002</v>
      </c>
      <c r="I10" s="73">
        <v>50228.89</v>
      </c>
      <c r="J10" s="73">
        <v>49005.279999999999</v>
      </c>
      <c r="K10" s="73">
        <v>48536.633000000002</v>
      </c>
      <c r="L10" s="175">
        <v>48536.633000000002</v>
      </c>
      <c r="M10" s="176">
        <v>46541.300999999999</v>
      </c>
      <c r="N10" s="97">
        <v>44996.031000000003</v>
      </c>
      <c r="O10" s="73">
        <v>42619.563999999998</v>
      </c>
      <c r="P10" s="73">
        <v>40835.807999999997</v>
      </c>
      <c r="Q10" s="175">
        <v>40835.807999999997</v>
      </c>
      <c r="R10" s="73">
        <v>39425.955000000002</v>
      </c>
      <c r="S10" s="44">
        <v>37473.718000000001</v>
      </c>
      <c r="T10" s="44">
        <v>36604.184000000001</v>
      </c>
      <c r="U10" s="73">
        <v>35693.955000000002</v>
      </c>
      <c r="V10" s="175">
        <v>35693.955000000002</v>
      </c>
      <c r="W10" s="44">
        <v>34507.241000000002</v>
      </c>
      <c r="X10" s="44">
        <v>33647.550000000003</v>
      </c>
      <c r="Y10" s="44">
        <v>33283.828000000001</v>
      </c>
      <c r="Z10" s="73">
        <v>32983.65</v>
      </c>
      <c r="AA10" s="175">
        <v>32983.65</v>
      </c>
      <c r="AB10" s="44">
        <v>31153.119999999999</v>
      </c>
      <c r="AC10" s="217">
        <v>30713.206999999999</v>
      </c>
      <c r="AD10" s="190">
        <v>29422.553</v>
      </c>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s="2" customFormat="1">
      <c r="A11" s="3"/>
      <c r="B11" s="49" t="s">
        <v>28</v>
      </c>
      <c r="C11" s="174">
        <v>13014.626</v>
      </c>
      <c r="D11" s="73">
        <v>13539.601000000001</v>
      </c>
      <c r="E11" s="73">
        <v>13816.462</v>
      </c>
      <c r="F11" s="73">
        <v>13580.558000000001</v>
      </c>
      <c r="G11" s="175">
        <v>13580.558000000001</v>
      </c>
      <c r="H11" s="176">
        <v>13547.777</v>
      </c>
      <c r="I11" s="73">
        <v>13759.253000000001</v>
      </c>
      <c r="J11" s="73">
        <v>14241.789000000001</v>
      </c>
      <c r="K11" s="73">
        <v>14881.302</v>
      </c>
      <c r="L11" s="175">
        <v>14881.302</v>
      </c>
      <c r="M11" s="176">
        <v>15326.305</v>
      </c>
      <c r="N11" s="97">
        <v>15835.174000000001</v>
      </c>
      <c r="O11" s="73">
        <v>16770.593000000001</v>
      </c>
      <c r="P11" s="73">
        <v>17798.627</v>
      </c>
      <c r="Q11" s="175">
        <v>17798.627</v>
      </c>
      <c r="R11" s="73">
        <v>18468.116999999998</v>
      </c>
      <c r="S11" s="44">
        <v>19080.062000000002</v>
      </c>
      <c r="T11" s="44">
        <v>19637.276999999998</v>
      </c>
      <c r="U11" s="73">
        <v>20228.573</v>
      </c>
      <c r="V11" s="175">
        <v>20228.573</v>
      </c>
      <c r="W11" s="44">
        <v>20575.667000000001</v>
      </c>
      <c r="X11" s="44">
        <v>21323.99</v>
      </c>
      <c r="Y11" s="44">
        <v>21243.351999999999</v>
      </c>
      <c r="Z11" s="73">
        <v>21463.273000000001</v>
      </c>
      <c r="AA11" s="175">
        <v>21463.273000000001</v>
      </c>
      <c r="AB11" s="44">
        <v>21672.564999999999</v>
      </c>
      <c r="AC11" s="217">
        <v>21318.231</v>
      </c>
      <c r="AD11" s="190">
        <v>21736.278999999999</v>
      </c>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s="2" customFormat="1">
      <c r="A12" s="3"/>
      <c r="B12" s="133" t="s">
        <v>138</v>
      </c>
      <c r="C12" s="177">
        <v>11698.866</v>
      </c>
      <c r="D12" s="177">
        <v>12139.261</v>
      </c>
      <c r="E12" s="177">
        <v>12386.870999999999</v>
      </c>
      <c r="F12" s="34">
        <v>12319.621000000001</v>
      </c>
      <c r="G12" s="175">
        <v>12319.621000000001</v>
      </c>
      <c r="H12" s="177">
        <v>12260.984</v>
      </c>
      <c r="I12" s="177">
        <v>12409.032000000001</v>
      </c>
      <c r="J12" s="177">
        <v>12803.894</v>
      </c>
      <c r="K12" s="34">
        <v>13359.404</v>
      </c>
      <c r="L12" s="175">
        <v>13359.404</v>
      </c>
      <c r="M12" s="177">
        <v>13751.383</v>
      </c>
      <c r="N12" s="177">
        <v>14276.980000000001</v>
      </c>
      <c r="O12" s="177">
        <v>15114.629000000001</v>
      </c>
      <c r="P12" s="34">
        <v>16102.745000000001</v>
      </c>
      <c r="Q12" s="175">
        <v>16102.745000000001</v>
      </c>
      <c r="R12" s="177">
        <v>16710.923999999999</v>
      </c>
      <c r="S12" s="177">
        <v>17238.496000000003</v>
      </c>
      <c r="T12" s="177">
        <v>17668.48</v>
      </c>
      <c r="U12" s="34">
        <v>18053.857</v>
      </c>
      <c r="V12" s="175">
        <v>18053.857</v>
      </c>
      <c r="W12" s="177">
        <v>18207.27</v>
      </c>
      <c r="X12" s="177">
        <v>18059.219000000001</v>
      </c>
      <c r="Y12" s="177">
        <v>17769.764999999999</v>
      </c>
      <c r="Z12" s="34">
        <v>17820.178</v>
      </c>
      <c r="AA12" s="175">
        <v>17820.178</v>
      </c>
      <c r="AB12" s="177">
        <v>17880.075999999997</v>
      </c>
      <c r="AC12" s="177">
        <f t="shared" ref="AC12:AD12" si="0">AC11-AC13</f>
        <v>17456.612000000001</v>
      </c>
      <c r="AD12" s="224">
        <f t="shared" si="0"/>
        <v>17594.456999999999</v>
      </c>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s="2" customFormat="1">
      <c r="A13" s="3"/>
      <c r="B13" s="133" t="s">
        <v>139</v>
      </c>
      <c r="C13" s="177">
        <v>1315.76</v>
      </c>
      <c r="D13" s="34">
        <v>1400.34</v>
      </c>
      <c r="E13" s="34">
        <v>1429.5909999999999</v>
      </c>
      <c r="F13" s="34">
        <v>1260.9369999999999</v>
      </c>
      <c r="G13" s="175">
        <v>1260.9369999999999</v>
      </c>
      <c r="H13" s="34">
        <v>1286.7929999999999</v>
      </c>
      <c r="I13" s="34">
        <v>1350.221</v>
      </c>
      <c r="J13" s="34">
        <v>1437.895</v>
      </c>
      <c r="K13" s="34">
        <v>1521.8979999999999</v>
      </c>
      <c r="L13" s="175">
        <v>1521.8979999999999</v>
      </c>
      <c r="M13" s="34">
        <v>1574.922</v>
      </c>
      <c r="N13" s="94">
        <v>1558.194</v>
      </c>
      <c r="O13" s="34">
        <v>1655.9639999999999</v>
      </c>
      <c r="P13" s="34">
        <v>1695.8820000000001</v>
      </c>
      <c r="Q13" s="175">
        <v>1695.8820000000001</v>
      </c>
      <c r="R13" s="34">
        <v>1757.193</v>
      </c>
      <c r="S13" s="34">
        <v>1841.566</v>
      </c>
      <c r="T13" s="34">
        <v>1968.797</v>
      </c>
      <c r="U13" s="34">
        <v>2174.7159999999999</v>
      </c>
      <c r="V13" s="175">
        <v>2174.7159999999999</v>
      </c>
      <c r="W13" s="34">
        <v>2368.3969999999999</v>
      </c>
      <c r="X13" s="34">
        <v>3264.7710000000002</v>
      </c>
      <c r="Y13" s="34">
        <v>3473.587</v>
      </c>
      <c r="Z13" s="34">
        <v>3643.0949999999998</v>
      </c>
      <c r="AA13" s="175">
        <v>3643.0949999999998</v>
      </c>
      <c r="AB13" s="34">
        <v>3792.489</v>
      </c>
      <c r="AC13" s="218">
        <v>3861.6190000000001</v>
      </c>
      <c r="AD13" s="200">
        <v>4141.8220000000001</v>
      </c>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s="2" customFormat="1">
      <c r="A14" s="3"/>
      <c r="B14" s="16" t="s">
        <v>29</v>
      </c>
      <c r="C14" s="177">
        <v>3039.2869999999998</v>
      </c>
      <c r="D14" s="34">
        <v>3812.3879999999999</v>
      </c>
      <c r="E14" s="34">
        <v>5050.3990000000003</v>
      </c>
      <c r="F14" s="34">
        <v>7110.5659999999998</v>
      </c>
      <c r="G14" s="175">
        <v>7110.5659999999998</v>
      </c>
      <c r="H14" s="34">
        <v>9155.2790000000005</v>
      </c>
      <c r="I14" s="34">
        <v>11175.517</v>
      </c>
      <c r="J14" s="34">
        <v>13658.132</v>
      </c>
      <c r="K14" s="34">
        <v>16866.467000000001</v>
      </c>
      <c r="L14" s="175">
        <v>16866.467000000001</v>
      </c>
      <c r="M14" s="34">
        <v>19707.268</v>
      </c>
      <c r="N14" s="94">
        <v>22398.772000000001</v>
      </c>
      <c r="O14" s="34">
        <v>24797.452000000001</v>
      </c>
      <c r="P14" s="34">
        <v>27611.472000000002</v>
      </c>
      <c r="Q14" s="175">
        <v>27611.472000000002</v>
      </c>
      <c r="R14" s="34">
        <v>29545.589</v>
      </c>
      <c r="S14" s="34">
        <v>31313.492999999999</v>
      </c>
      <c r="T14" s="34">
        <v>33112.101000000002</v>
      </c>
      <c r="U14" s="34">
        <v>34487.531999999999</v>
      </c>
      <c r="V14" s="175">
        <v>34487.531999999999</v>
      </c>
      <c r="W14" s="34">
        <v>35671.980000000003</v>
      </c>
      <c r="X14" s="34">
        <v>36430.337</v>
      </c>
      <c r="Y14" s="34">
        <v>37340.012999999999</v>
      </c>
      <c r="Z14" s="34">
        <v>38640.57</v>
      </c>
      <c r="AA14" s="175">
        <v>38640.57</v>
      </c>
      <c r="AB14" s="34">
        <v>38619.822</v>
      </c>
      <c r="AC14" s="218">
        <v>39275.326999999997</v>
      </c>
      <c r="AD14" s="200">
        <v>40196.616000000002</v>
      </c>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s="2" customFormat="1">
      <c r="A15" s="3"/>
      <c r="B15" s="3" t="s">
        <v>224</v>
      </c>
      <c r="C15" s="29">
        <v>0.26726867698214979</v>
      </c>
      <c r="D15" s="50">
        <v>0.2640964283276262</v>
      </c>
      <c r="E15" s="50">
        <v>0.26303275142272486</v>
      </c>
      <c r="F15" s="50">
        <v>0.256907081926525</v>
      </c>
      <c r="G15" s="178">
        <v>0.256907081926525</v>
      </c>
      <c r="H15" s="51">
        <v>0.26092491617942709</v>
      </c>
      <c r="I15" s="50">
        <v>0.25251101354268218</v>
      </c>
      <c r="J15" s="50">
        <v>0.25195183885323447</v>
      </c>
      <c r="K15" s="50">
        <v>0.25983614572782054</v>
      </c>
      <c r="L15" s="178">
        <v>0.25983614572782054</v>
      </c>
      <c r="M15" s="51">
        <v>0.25481911158802933</v>
      </c>
      <c r="N15" s="179">
        <v>0.25123941842700181</v>
      </c>
      <c r="O15" s="50">
        <v>0.24636783462576892</v>
      </c>
      <c r="P15" s="50">
        <v>0.24793774991222195</v>
      </c>
      <c r="Q15" s="178">
        <v>0.24793774991222195</v>
      </c>
      <c r="R15" s="50">
        <v>0.24553449171318939</v>
      </c>
      <c r="S15" s="180">
        <v>0.24057644542397202</v>
      </c>
      <c r="T15" s="180">
        <v>0.24009481159283905</v>
      </c>
      <c r="U15" s="50">
        <v>0.24398836912204291</v>
      </c>
      <c r="V15" s="178">
        <v>0.24398836912204291</v>
      </c>
      <c r="W15" s="50">
        <v>0.2414878079799449</v>
      </c>
      <c r="X15" s="180">
        <v>0.24074521946029456</v>
      </c>
      <c r="Y15" s="180">
        <v>0.23878370175130825</v>
      </c>
      <c r="Z15" s="50">
        <v>0.24019968608516401</v>
      </c>
      <c r="AA15" s="178">
        <v>0.24019968608516401</v>
      </c>
      <c r="AB15" s="50">
        <v>0.2334519607458789</v>
      </c>
      <c r="AC15" s="219">
        <v>0.23105893956585319</v>
      </c>
      <c r="AD15" s="225">
        <v>0.22408656141132552</v>
      </c>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16384" s="2" customFormat="1">
      <c r="A16" s="3"/>
      <c r="B16" s="49" t="s">
        <v>27</v>
      </c>
      <c r="C16" s="29">
        <v>0.2932645367481081</v>
      </c>
      <c r="D16" s="50">
        <v>0.28879735350429919</v>
      </c>
      <c r="E16" s="50">
        <v>0.28863936381878502</v>
      </c>
      <c r="F16" s="50">
        <v>0.28531919579138021</v>
      </c>
      <c r="G16" s="178">
        <v>0.28531919579138021</v>
      </c>
      <c r="H16" s="51">
        <v>0.29181300297690227</v>
      </c>
      <c r="I16" s="50">
        <v>0.28098424326597121</v>
      </c>
      <c r="J16" s="50">
        <v>0.28090025756867393</v>
      </c>
      <c r="K16" s="50">
        <v>0.29470224968984293</v>
      </c>
      <c r="L16" s="178">
        <v>0.29470224968984293</v>
      </c>
      <c r="M16" s="51">
        <v>0.28673928796393977</v>
      </c>
      <c r="N16" s="179">
        <v>0.28088482278833554</v>
      </c>
      <c r="O16" s="50">
        <v>0.27260937299714494</v>
      </c>
      <c r="P16" s="50">
        <v>0.27484842041037899</v>
      </c>
      <c r="Q16" s="178">
        <v>0.27484842041037899</v>
      </c>
      <c r="R16" s="50">
        <v>0.27149370856718152</v>
      </c>
      <c r="S16" s="180">
        <v>0.26397541027373483</v>
      </c>
      <c r="T16" s="180">
        <v>0.26440718461296608</v>
      </c>
      <c r="U16" s="50">
        <v>0.27542475432754571</v>
      </c>
      <c r="V16" s="178">
        <v>0.27542475432754571</v>
      </c>
      <c r="W16" s="50">
        <v>0.2723629003703516</v>
      </c>
      <c r="X16" s="180">
        <v>0.2715185614565726</v>
      </c>
      <c r="Y16" s="180">
        <v>0.27359722724003771</v>
      </c>
      <c r="Z16" s="50">
        <v>0.28231545224626764</v>
      </c>
      <c r="AA16" s="178">
        <v>0.28231545224626764</v>
      </c>
      <c r="AB16" s="50">
        <v>0.27311112338843535</v>
      </c>
      <c r="AC16" s="219">
        <v>0.26978604625341795</v>
      </c>
      <c r="AD16" s="225">
        <v>0.25970688539374037</v>
      </c>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1:16384" s="2" customFormat="1">
      <c r="A17" s="3"/>
      <c r="B17" s="49" t="s">
        <v>28</v>
      </c>
      <c r="C17" s="29">
        <v>0.18725647326030212</v>
      </c>
      <c r="D17" s="50">
        <v>0.19058372122978995</v>
      </c>
      <c r="E17" s="50">
        <v>0.1909807385861205</v>
      </c>
      <c r="F17" s="50">
        <v>0.18534716444957075</v>
      </c>
      <c r="G17" s="178">
        <v>0.18534716444957075</v>
      </c>
      <c r="H17" s="51">
        <v>0.18378550017874887</v>
      </c>
      <c r="I17" s="50">
        <v>0.18432472127108762</v>
      </c>
      <c r="J17" s="50">
        <v>0.18599584390687224</v>
      </c>
      <c r="K17" s="50">
        <v>0.18748863024413079</v>
      </c>
      <c r="L17" s="178">
        <v>0.18748863024413079</v>
      </c>
      <c r="M17" s="51">
        <v>0.19044084986520482</v>
      </c>
      <c r="N17" s="179">
        <v>0.19327554708187583</v>
      </c>
      <c r="O17" s="50">
        <v>0.19794469382390723</v>
      </c>
      <c r="P17" s="50">
        <v>0.20245776064079501</v>
      </c>
      <c r="Q17" s="178">
        <v>0.20245776064079501</v>
      </c>
      <c r="R17" s="50">
        <v>0.2039115121065731</v>
      </c>
      <c r="S17" s="180">
        <v>0.20490415891481564</v>
      </c>
      <c r="T17" s="180">
        <v>0.20496448565729655</v>
      </c>
      <c r="U17" s="50">
        <v>0.20308673862187021</v>
      </c>
      <c r="V17" s="178">
        <v>0.20308673862187021</v>
      </c>
      <c r="W17" s="50">
        <v>0.20291130363342652</v>
      </c>
      <c r="X17" s="180">
        <v>0.20422245739377776</v>
      </c>
      <c r="Y17" s="180">
        <v>0.19909195218209758</v>
      </c>
      <c r="Z17" s="50">
        <v>0.19540315442392969</v>
      </c>
      <c r="AA17" s="178">
        <v>0.19540315442392969</v>
      </c>
      <c r="AB17" s="50">
        <v>0.19313741275100915</v>
      </c>
      <c r="AC17" s="219">
        <v>0.19146271456268596</v>
      </c>
      <c r="AD17" s="225">
        <v>0.18899791818022035</v>
      </c>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s="2" customFormat="1">
      <c r="A18" s="3"/>
      <c r="B18" s="3" t="s">
        <v>30</v>
      </c>
      <c r="C18" s="58">
        <v>9350.357</v>
      </c>
      <c r="D18" s="59">
        <v>8793.7379999999994</v>
      </c>
      <c r="E18" s="59">
        <v>7811.7390000000005</v>
      </c>
      <c r="F18" s="59">
        <v>8245.1620000000003</v>
      </c>
      <c r="G18" s="79">
        <v>34200.995999999999</v>
      </c>
      <c r="H18" s="59">
        <v>7551.6219999999994</v>
      </c>
      <c r="I18" s="59">
        <v>7128.4809999999998</v>
      </c>
      <c r="J18" s="59">
        <v>7811.8420000000006</v>
      </c>
      <c r="K18" s="59">
        <v>8965.6819999999989</v>
      </c>
      <c r="L18" s="79">
        <v>31457.627</v>
      </c>
      <c r="M18" s="34">
        <v>7016.0360000000001</v>
      </c>
      <c r="N18" s="95">
        <v>6924.4750000000004</v>
      </c>
      <c r="O18" s="70">
        <v>6918.0349999999999</v>
      </c>
      <c r="P18" s="70">
        <v>6828.0160000000005</v>
      </c>
      <c r="Q18" s="79">
        <v>27686.562000000002</v>
      </c>
      <c r="R18" s="57">
        <v>6139.8410000000003</v>
      </c>
      <c r="S18" s="70">
        <v>5885.0280000000002</v>
      </c>
      <c r="T18" s="70">
        <v>6069.4040000000005</v>
      </c>
      <c r="U18" s="70">
        <v>6082.9539999999997</v>
      </c>
      <c r="V18" s="79">
        <v>24177.226999999999</v>
      </c>
      <c r="W18" s="57">
        <v>5626.1229999999996</v>
      </c>
      <c r="X18" s="70">
        <v>6212.7309999999998</v>
      </c>
      <c r="Y18" s="70">
        <v>5934.47</v>
      </c>
      <c r="Z18" s="70">
        <v>6475.59</v>
      </c>
      <c r="AA18" s="79">
        <v>24248.914000000001</v>
      </c>
      <c r="AB18" s="57">
        <v>5357.2</v>
      </c>
      <c r="AC18" s="220">
        <v>5190.4660000000003</v>
      </c>
      <c r="AD18" s="226">
        <v>7614.6759999999995</v>
      </c>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s="5" customFormat="1">
      <c r="A19" s="3"/>
      <c r="B19" s="3" t="s">
        <v>31</v>
      </c>
      <c r="C19" s="31">
        <v>28.55</v>
      </c>
      <c r="D19" s="35">
        <v>-1148.729</v>
      </c>
      <c r="E19" s="35">
        <v>-2027.3130000000001</v>
      </c>
      <c r="F19" s="35">
        <v>-6338.8209999999999</v>
      </c>
      <c r="G19" s="79">
        <v>-9486.3130000000001</v>
      </c>
      <c r="H19" s="70">
        <v>1034.845</v>
      </c>
      <c r="I19" s="35">
        <v>-3280.9659999999999</v>
      </c>
      <c r="J19" s="35">
        <v>-741.07399999999996</v>
      </c>
      <c r="K19" s="35">
        <v>170.86600000000001</v>
      </c>
      <c r="L19" s="79">
        <v>-2816.3290000000002</v>
      </c>
      <c r="M19" s="70">
        <v>-1550.329</v>
      </c>
      <c r="N19" s="95">
        <v>-1036.4010000000001</v>
      </c>
      <c r="O19" s="70">
        <v>-1441.048</v>
      </c>
      <c r="P19" s="70">
        <v>-755.72199999999998</v>
      </c>
      <c r="Q19" s="79">
        <v>-4783.5</v>
      </c>
      <c r="R19" s="33">
        <v>-740.36300000000006</v>
      </c>
      <c r="S19" s="70">
        <v>-1340.2919999999999</v>
      </c>
      <c r="T19" s="70">
        <v>-312.31900000000002</v>
      </c>
      <c r="U19" s="70">
        <v>-318.93299999999999</v>
      </c>
      <c r="V19" s="79">
        <v>-2711.9069999999997</v>
      </c>
      <c r="W19" s="33">
        <v>-839.62</v>
      </c>
      <c r="X19" s="70">
        <v>-111.36799999999999</v>
      </c>
      <c r="Y19" s="70">
        <v>-444.36</v>
      </c>
      <c r="Z19" s="70">
        <v>-80.257000000000005</v>
      </c>
      <c r="AA19" s="79">
        <v>-1475.605</v>
      </c>
      <c r="AB19" s="33">
        <v>-1621.2380000000001</v>
      </c>
      <c r="AC19" s="220">
        <v>-794.24699999999996</v>
      </c>
      <c r="AD19" s="226">
        <v>-872.60599999999999</v>
      </c>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s="5" customFormat="1">
      <c r="B20" s="5" t="s">
        <v>32</v>
      </c>
      <c r="C20" s="117">
        <v>4.1017167058018937E-2</v>
      </c>
      <c r="D20" s="117">
        <v>4.4024942018726955E-2</v>
      </c>
      <c r="E20" s="117">
        <v>4.4542336021717727E-2</v>
      </c>
      <c r="F20" s="117">
        <v>6.9278459176077667E-2</v>
      </c>
      <c r="G20" s="118">
        <v>4.9391653221832754E-2</v>
      </c>
      <c r="H20" s="117">
        <v>3.2431913753017051E-2</v>
      </c>
      <c r="I20" s="117">
        <v>5.2755011953899172E-2</v>
      </c>
      <c r="J20" s="117">
        <v>4.4846925937691962E-2</v>
      </c>
      <c r="K20" s="117">
        <v>4.6382674012939447E-2</v>
      </c>
      <c r="L20" s="118">
        <v>4.4021370714912404E-2</v>
      </c>
      <c r="M20" s="117">
        <v>4.5679133659396833E-2</v>
      </c>
      <c r="N20" s="117">
        <v>4.3342800639606355E-2</v>
      </c>
      <c r="O20" s="117">
        <v>4.6206910979636966E-2</v>
      </c>
      <c r="P20" s="117">
        <v>4.2988476234778188E-2</v>
      </c>
      <c r="Q20" s="118">
        <v>4.4569582704306082E-2</v>
      </c>
      <c r="R20" s="117">
        <v>3.9400765057683758E-2</v>
      </c>
      <c r="S20" s="117">
        <v>4.2057802259120258E-2</v>
      </c>
      <c r="T20" s="117">
        <v>3.782049702219243E-2</v>
      </c>
      <c r="U20" s="117">
        <v>3.8009476506911735E-2</v>
      </c>
      <c r="V20" s="118">
        <v>3.9335669790073496E-2</v>
      </c>
      <c r="W20" s="117">
        <v>3.8825256204153356E-2</v>
      </c>
      <c r="X20" s="117">
        <v>3.822046391691334E-2</v>
      </c>
      <c r="Y20" s="117">
        <v>3.8845002622702206E-2</v>
      </c>
      <c r="Z20" s="117">
        <v>4.0143248656256687E-2</v>
      </c>
      <c r="AA20" s="118">
        <v>3.9004817861281689E-2</v>
      </c>
      <c r="AB20" s="117">
        <v>4.3389978052175794E-2</v>
      </c>
      <c r="AC20" s="211">
        <v>3.8097237371117011E-2</v>
      </c>
      <c r="AD20" s="211">
        <v>5.4681300640007459E-2</v>
      </c>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55" customFormat="1">
      <c r="A21" s="3"/>
      <c r="B21" s="3" t="s">
        <v>141</v>
      </c>
      <c r="C21" s="181">
        <v>0</v>
      </c>
      <c r="D21" s="75">
        <v>0</v>
      </c>
      <c r="E21" s="75">
        <v>0</v>
      </c>
      <c r="F21" s="75">
        <v>0</v>
      </c>
      <c r="G21" s="175">
        <v>0</v>
      </c>
      <c r="H21" s="75">
        <v>0</v>
      </c>
      <c r="I21" s="75">
        <v>609</v>
      </c>
      <c r="J21" s="75">
        <v>518</v>
      </c>
      <c r="K21" s="75">
        <v>524</v>
      </c>
      <c r="L21" s="175">
        <v>524</v>
      </c>
      <c r="M21" s="34">
        <v>689.67</v>
      </c>
      <c r="N21" s="98">
        <v>705.61400000000003</v>
      </c>
      <c r="O21" s="44">
        <v>717.30700000000002</v>
      </c>
      <c r="P21" s="77">
        <v>676.49199999999996</v>
      </c>
      <c r="Q21" s="175">
        <v>676.49199999999996</v>
      </c>
      <c r="R21" s="75">
        <v>739.45399999999995</v>
      </c>
      <c r="S21" s="44">
        <v>785.02300000000002</v>
      </c>
      <c r="T21" s="44">
        <v>840.28200000000004</v>
      </c>
      <c r="U21" s="77">
        <v>897.02800000000002</v>
      </c>
      <c r="V21" s="175">
        <v>897.02800000000002</v>
      </c>
      <c r="W21" s="75">
        <v>945.94200000000001</v>
      </c>
      <c r="X21" s="44">
        <v>1005.603</v>
      </c>
      <c r="Y21" s="44">
        <v>1050.7439999999999</v>
      </c>
      <c r="Z21" s="77">
        <v>1079.172</v>
      </c>
      <c r="AA21" s="175">
        <v>1079.172</v>
      </c>
      <c r="AB21" s="75">
        <v>1100.8979999999999</v>
      </c>
      <c r="AC21" s="190">
        <v>1037.181</v>
      </c>
      <c r="AD21" s="190">
        <v>982.56200000000001</v>
      </c>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55" customFormat="1">
      <c r="A22" s="3"/>
      <c r="B22" s="3" t="s">
        <v>35</v>
      </c>
      <c r="C22" s="75">
        <v>149.48500000000001</v>
      </c>
      <c r="D22" s="75">
        <v>165.56</v>
      </c>
      <c r="E22" s="75">
        <v>199.392</v>
      </c>
      <c r="F22" s="75">
        <v>231.768</v>
      </c>
      <c r="G22" s="175">
        <v>231.768</v>
      </c>
      <c r="H22" s="75">
        <v>255.66200000000001</v>
      </c>
      <c r="I22" s="75">
        <v>283.58199999999999</v>
      </c>
      <c r="J22" s="75">
        <v>298.935</v>
      </c>
      <c r="K22" s="75">
        <v>305.79399999999998</v>
      </c>
      <c r="L22" s="175">
        <v>305.79399999999998</v>
      </c>
      <c r="M22" s="34">
        <v>322.35399999999998</v>
      </c>
      <c r="N22" s="98">
        <v>348.42200000000003</v>
      </c>
      <c r="O22" s="44">
        <v>375.55700000000002</v>
      </c>
      <c r="P22" s="44">
        <v>392.00400000000002</v>
      </c>
      <c r="Q22" s="175">
        <v>392.00400000000002</v>
      </c>
      <c r="R22" s="75">
        <v>410.65100000000001</v>
      </c>
      <c r="S22" s="44">
        <v>423.31200000000001</v>
      </c>
      <c r="T22" s="44">
        <v>448.65499999999997</v>
      </c>
      <c r="U22" s="44">
        <v>467.00900000000001</v>
      </c>
      <c r="V22" s="175">
        <v>467.00900000000001</v>
      </c>
      <c r="W22" s="75">
        <v>485.65300000000002</v>
      </c>
      <c r="X22" s="44">
        <v>506.59399999999999</v>
      </c>
      <c r="Y22" s="44">
        <v>536.67600000000004</v>
      </c>
      <c r="Z22" s="44">
        <v>565.77</v>
      </c>
      <c r="AA22" s="175">
        <v>565.77</v>
      </c>
      <c r="AB22" s="75">
        <v>583.80799999999999</v>
      </c>
      <c r="AC22" s="190">
        <v>605.64499999999998</v>
      </c>
      <c r="AD22" s="190">
        <v>626.93100000000004</v>
      </c>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2" customFormat="1">
      <c r="A23" s="3"/>
      <c r="B23" s="16" t="s">
        <v>136</v>
      </c>
      <c r="C23" s="182">
        <v>0</v>
      </c>
      <c r="D23" s="182">
        <v>0</v>
      </c>
      <c r="E23" s="182">
        <v>0</v>
      </c>
      <c r="F23" s="182">
        <v>0</v>
      </c>
      <c r="G23" s="175">
        <v>0</v>
      </c>
      <c r="H23" s="182">
        <v>0</v>
      </c>
      <c r="I23" s="182">
        <v>0</v>
      </c>
      <c r="J23" s="182">
        <v>0</v>
      </c>
      <c r="K23" s="183">
        <v>0</v>
      </c>
      <c r="L23" s="175">
        <v>0</v>
      </c>
      <c r="M23" s="182">
        <v>0</v>
      </c>
      <c r="N23" s="183">
        <v>0</v>
      </c>
      <c r="O23" s="183">
        <v>0</v>
      </c>
      <c r="P23" s="183">
        <v>0</v>
      </c>
      <c r="Q23" s="175">
        <v>0</v>
      </c>
      <c r="R23" s="156">
        <v>2.9620000000000002</v>
      </c>
      <c r="S23" s="44">
        <v>13</v>
      </c>
      <c r="T23" s="44">
        <v>27.623999999999999</v>
      </c>
      <c r="U23" s="44">
        <v>48.374000000000002</v>
      </c>
      <c r="V23" s="175">
        <v>48.374000000000002</v>
      </c>
      <c r="W23" s="156">
        <v>71.212999999999994</v>
      </c>
      <c r="X23" s="156">
        <v>98.141000000000005</v>
      </c>
      <c r="Y23" s="156">
        <v>132.45599999999999</v>
      </c>
      <c r="Z23" s="156">
        <v>167.31800000000001</v>
      </c>
      <c r="AA23" s="175">
        <v>167.31800000000001</v>
      </c>
      <c r="AB23" s="156">
        <v>195.596</v>
      </c>
      <c r="AC23" s="212">
        <v>228.68899999999999</v>
      </c>
      <c r="AD23" s="212">
        <v>265.54500000000002</v>
      </c>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2" customFormat="1">
      <c r="A24" s="3"/>
      <c r="B24" s="16" t="s">
        <v>137</v>
      </c>
      <c r="C24" s="156">
        <v>149.48500000000001</v>
      </c>
      <c r="D24" s="156">
        <v>165.56</v>
      </c>
      <c r="E24" s="156">
        <v>199.392</v>
      </c>
      <c r="F24" s="156">
        <v>231.768</v>
      </c>
      <c r="G24" s="175">
        <v>231.768</v>
      </c>
      <c r="H24" s="156">
        <v>255.66200000000001</v>
      </c>
      <c r="I24" s="156">
        <v>283.58199999999999</v>
      </c>
      <c r="J24" s="156">
        <v>298.935</v>
      </c>
      <c r="K24" s="156">
        <v>305.79399999999998</v>
      </c>
      <c r="L24" s="175">
        <v>305.79399999999998</v>
      </c>
      <c r="M24" s="34">
        <v>322.35399999999998</v>
      </c>
      <c r="N24" s="44">
        <v>348.42200000000003</v>
      </c>
      <c r="O24" s="44">
        <v>375.55700000000002</v>
      </c>
      <c r="P24" s="44">
        <v>392.00400000000002</v>
      </c>
      <c r="Q24" s="175">
        <v>392.00400000000002</v>
      </c>
      <c r="R24" s="156">
        <v>407.68900000000002</v>
      </c>
      <c r="S24" s="44">
        <v>410.31200000000001</v>
      </c>
      <c r="T24" s="44">
        <v>421.03100000000001</v>
      </c>
      <c r="U24" s="44">
        <v>418.63499999999999</v>
      </c>
      <c r="V24" s="175">
        <v>418.63499999999999</v>
      </c>
      <c r="W24" s="156">
        <v>414.44</v>
      </c>
      <c r="X24" s="44">
        <v>408.45299999999997</v>
      </c>
      <c r="Y24" s="44">
        <v>404.22</v>
      </c>
      <c r="Z24" s="44">
        <v>398.452</v>
      </c>
      <c r="AA24" s="175">
        <v>398.452</v>
      </c>
      <c r="AB24" s="156">
        <v>388.22500000000002</v>
      </c>
      <c r="AC24" s="190">
        <v>376.95600000000002</v>
      </c>
      <c r="AD24" s="190">
        <v>361.38600000000002</v>
      </c>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2" customFormat="1">
      <c r="A25" s="3"/>
      <c r="B25" s="16" t="s">
        <v>216</v>
      </c>
      <c r="C25" s="156"/>
      <c r="D25" s="156"/>
      <c r="E25" s="156"/>
      <c r="F25" s="156"/>
      <c r="G25" s="175"/>
      <c r="H25" s="156"/>
      <c r="I25" s="156"/>
      <c r="J25" s="156"/>
      <c r="K25" s="156"/>
      <c r="L25" s="175"/>
      <c r="M25" s="34"/>
      <c r="N25" s="44"/>
      <c r="O25" s="44"/>
      <c r="P25" s="44"/>
      <c r="Q25" s="175"/>
      <c r="R25" s="212">
        <v>3506</v>
      </c>
      <c r="S25" s="190">
        <v>3719</v>
      </c>
      <c r="T25" s="190">
        <v>4095.6380000000004</v>
      </c>
      <c r="U25" s="190">
        <v>4346.8190000000004</v>
      </c>
      <c r="V25" s="221">
        <f>U25</f>
        <v>4346.8190000000004</v>
      </c>
      <c r="W25" s="212">
        <v>4541.434299999999</v>
      </c>
      <c r="X25" s="190">
        <v>4781.9589800000003</v>
      </c>
      <c r="Y25" s="190">
        <v>5112.7687900000001</v>
      </c>
      <c r="Z25" s="190">
        <v>5473.9108100000003</v>
      </c>
      <c r="AA25" s="221">
        <f>Z25</f>
        <v>5473.9108100000003</v>
      </c>
      <c r="AB25" s="212">
        <v>5648.0907699999998</v>
      </c>
      <c r="AC25" s="190">
        <v>5864.2997699999996</v>
      </c>
      <c r="AD25" s="190">
        <v>6156.6577700000007</v>
      </c>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2" customFormat="1">
      <c r="A26" s="3"/>
      <c r="B26" s="3" t="s">
        <v>37</v>
      </c>
      <c r="C26" s="7">
        <v>1807.768</v>
      </c>
      <c r="D26" s="7">
        <v>1532.1489999999999</v>
      </c>
      <c r="E26" s="7">
        <v>868.96299999999997</v>
      </c>
      <c r="F26" s="7">
        <v>450.399</v>
      </c>
      <c r="G26" s="79">
        <v>4659.2790000000005</v>
      </c>
      <c r="H26" s="7">
        <v>363.01100000000002</v>
      </c>
      <c r="I26" s="7">
        <v>358.37900000000002</v>
      </c>
      <c r="J26" s="7">
        <v>282.97800000000001</v>
      </c>
      <c r="K26" s="7">
        <v>271.91800000000001</v>
      </c>
      <c r="L26" s="79">
        <v>1276.2860000000001</v>
      </c>
      <c r="M26" s="34">
        <v>248.44</v>
      </c>
      <c r="N26" s="97">
        <v>303.60200000000003</v>
      </c>
      <c r="O26" s="73">
        <v>266.286</v>
      </c>
      <c r="P26" s="73">
        <v>296.61</v>
      </c>
      <c r="Q26" s="79">
        <v>1114.9380000000001</v>
      </c>
      <c r="R26" s="56">
        <v>265.39299999999997</v>
      </c>
      <c r="S26" s="73">
        <v>275.01300000000003</v>
      </c>
      <c r="T26" s="73">
        <v>256.28500000000003</v>
      </c>
      <c r="U26" s="73">
        <v>284.09899999999999</v>
      </c>
      <c r="V26" s="79">
        <v>1080.79</v>
      </c>
      <c r="W26" s="73">
        <v>245.702</v>
      </c>
      <c r="X26" s="73">
        <v>243.82599999999999</v>
      </c>
      <c r="Y26" s="73">
        <v>233.727</v>
      </c>
      <c r="Z26" s="73">
        <v>277.017</v>
      </c>
      <c r="AA26" s="79">
        <v>1000.2719999999999</v>
      </c>
      <c r="AB26" s="73">
        <v>173.52600000000001</v>
      </c>
      <c r="AC26" s="190">
        <v>87.873000000000005</v>
      </c>
      <c r="AD26" s="190">
        <v>145.44900000000001</v>
      </c>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2" customFormat="1">
      <c r="A27" s="3"/>
      <c r="B27" s="3" t="s">
        <v>38</v>
      </c>
      <c r="C27" s="78">
        <v>0.55139169078241579</v>
      </c>
      <c r="D27" s="78">
        <v>0.59451798309091219</v>
      </c>
      <c r="E27" s="78">
        <v>0.62706572671091665</v>
      </c>
      <c r="F27" s="78">
        <v>0.67644811270230665</v>
      </c>
      <c r="G27" s="90">
        <v>0.67644811270230665</v>
      </c>
      <c r="H27" s="78">
        <v>0.68762036653774772</v>
      </c>
      <c r="I27" s="78">
        <v>0.70285711628856995</v>
      </c>
      <c r="J27" s="78">
        <v>0.71628102499818225</v>
      </c>
      <c r="K27" s="78">
        <v>0.72774430791868361</v>
      </c>
      <c r="L27" s="90">
        <v>0.72774430791868361</v>
      </c>
      <c r="M27" s="78">
        <v>0.73554321212632789</v>
      </c>
      <c r="N27" s="78">
        <v>0.77008381580886198</v>
      </c>
      <c r="O27" s="78">
        <v>0.77406348327049612</v>
      </c>
      <c r="P27" s="78">
        <v>0.80906979554314895</v>
      </c>
      <c r="Q27" s="90">
        <v>0.80906979554314895</v>
      </c>
      <c r="R27" s="78">
        <v>0.82055121309689016</v>
      </c>
      <c r="S27" s="78">
        <v>0.83913714035491138</v>
      </c>
      <c r="T27" s="78">
        <v>0.83020074613608097</v>
      </c>
      <c r="U27" s="78">
        <v>0.85037097341203027</v>
      </c>
      <c r="V27" s="90">
        <v>0.85037097341203027</v>
      </c>
      <c r="W27" s="78">
        <v>0.85674167891741115</v>
      </c>
      <c r="X27" s="78">
        <v>0.86833236490412546</v>
      </c>
      <c r="Y27" s="78">
        <v>0.86161641654856436</v>
      </c>
      <c r="Z27" s="78">
        <v>0.87232394645906974</v>
      </c>
      <c r="AA27" s="90">
        <v>0.87232394645906974</v>
      </c>
      <c r="AB27" s="78">
        <v>0.87512070843007128</v>
      </c>
      <c r="AC27" s="201">
        <v>0.87493570310850821</v>
      </c>
      <c r="AD27" s="201">
        <v>0.88668713368685459</v>
      </c>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s="2" customFormat="1">
      <c r="A28" s="3"/>
      <c r="B28" s="16" t="s">
        <v>5</v>
      </c>
      <c r="C28" s="101">
        <v>339.97177255700944</v>
      </c>
      <c r="D28" s="102">
        <v>335.58461003312999</v>
      </c>
      <c r="E28" s="102">
        <v>427.35488634111243</v>
      </c>
      <c r="F28" s="102">
        <v>484.86920939784289</v>
      </c>
      <c r="G28" s="103">
        <v>396.94511958227372</v>
      </c>
      <c r="H28" s="34">
        <v>501.60768765225845</v>
      </c>
      <c r="I28" s="102">
        <v>598.5667741349373</v>
      </c>
      <c r="J28" s="102">
        <v>663.39766744341489</v>
      </c>
      <c r="K28" s="102">
        <v>796.17659796190992</v>
      </c>
      <c r="L28" s="105">
        <v>639.93718179813015</v>
      </c>
      <c r="M28" s="34">
        <v>932.13193250128973</v>
      </c>
      <c r="N28" s="94">
        <v>1106.9404437154747</v>
      </c>
      <c r="O28" s="34">
        <v>1358.615811606353</v>
      </c>
      <c r="P28" s="104">
        <v>1541.4369647245433</v>
      </c>
      <c r="Q28" s="105">
        <v>1198.4048891787027</v>
      </c>
      <c r="R28" s="102">
        <v>1786.6272811923502</v>
      </c>
      <c r="S28" s="102">
        <v>2065.9144381607621</v>
      </c>
      <c r="T28" s="102">
        <v>2296.8987386736108</v>
      </c>
      <c r="U28" s="102">
        <v>2584.7796163994785</v>
      </c>
      <c r="V28" s="105">
        <v>2183.5550186065502</v>
      </c>
      <c r="W28" s="102">
        <v>2660</v>
      </c>
      <c r="X28" s="102">
        <v>2808.3333333333335</v>
      </c>
      <c r="Y28" s="102">
        <v>3154.4</v>
      </c>
      <c r="Z28" s="102">
        <v>3412</v>
      </c>
      <c r="AA28" s="105">
        <v>3009.45</v>
      </c>
      <c r="AB28" s="102">
        <v>3592</v>
      </c>
      <c r="AC28" s="213">
        <v>3553</v>
      </c>
      <c r="AD28" s="227">
        <v>3736</v>
      </c>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1:16384" s="2" customFormat="1">
      <c r="A29" s="3"/>
      <c r="B29" s="16" t="s">
        <v>208</v>
      </c>
      <c r="C29" s="101">
        <v>120.33298442965236</v>
      </c>
      <c r="D29" s="102">
        <v>118.72286186402427</v>
      </c>
      <c r="E29" s="102">
        <v>118.74845031768828</v>
      </c>
      <c r="F29" s="102">
        <v>120.02049797231753</v>
      </c>
      <c r="G29" s="103">
        <v>119.45177620040954</v>
      </c>
      <c r="H29" s="34">
        <v>118.60920965421269</v>
      </c>
      <c r="I29" s="102">
        <v>118.25554110766355</v>
      </c>
      <c r="J29" s="102">
        <v>116.3137479916912</v>
      </c>
      <c r="K29" s="102">
        <v>113.0733885600493</v>
      </c>
      <c r="L29" s="105">
        <v>116.56297182840417</v>
      </c>
      <c r="M29" s="34">
        <v>106.62793790921731</v>
      </c>
      <c r="N29" s="94">
        <v>106.72684137388946</v>
      </c>
      <c r="O29" s="34">
        <v>110.43553250741661</v>
      </c>
      <c r="P29" s="104">
        <v>115.49631167057768</v>
      </c>
      <c r="Q29" s="105">
        <v>109.74558051631863</v>
      </c>
      <c r="R29" s="102">
        <v>115.29609365279671</v>
      </c>
      <c r="S29" s="34">
        <v>122.37216430235706</v>
      </c>
      <c r="T29" s="34">
        <v>128.9649394140958</v>
      </c>
      <c r="U29" s="104">
        <v>127.10569093695784</v>
      </c>
      <c r="V29" s="105">
        <v>123.35818378996147</v>
      </c>
      <c r="W29" s="102">
        <v>123.81150995673188</v>
      </c>
      <c r="X29" s="34">
        <v>123.85871777852054</v>
      </c>
      <c r="Y29" s="34">
        <v>125.28553314375466</v>
      </c>
      <c r="Z29" s="104">
        <v>121.53129781423168</v>
      </c>
      <c r="AA29" s="105">
        <v>123.81150995673188</v>
      </c>
      <c r="AB29" s="102">
        <v>118.92857708855412</v>
      </c>
      <c r="AC29" s="200">
        <v>124.27029913462677</v>
      </c>
      <c r="AD29" s="200">
        <v>126.56024720758717</v>
      </c>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pans="1:16384" s="2" customFormat="1">
      <c r="A30" s="3"/>
      <c r="B30" s="3" t="s">
        <v>40</v>
      </c>
      <c r="C30" s="60">
        <v>12785</v>
      </c>
      <c r="D30" s="60">
        <v>12930</v>
      </c>
      <c r="E30" s="60">
        <v>13132</v>
      </c>
      <c r="F30" s="60">
        <v>13062</v>
      </c>
      <c r="G30" s="82">
        <v>13062</v>
      </c>
      <c r="H30" s="60">
        <v>12297</v>
      </c>
      <c r="I30" s="60">
        <v>12104</v>
      </c>
      <c r="J30" s="60">
        <v>9956</v>
      </c>
      <c r="K30" s="60">
        <v>9863</v>
      </c>
      <c r="L30" s="82">
        <v>9863</v>
      </c>
      <c r="M30" s="35">
        <v>9687</v>
      </c>
      <c r="N30" s="100">
        <v>9482</v>
      </c>
      <c r="O30" s="73">
        <v>9404</v>
      </c>
      <c r="P30" s="35">
        <v>9519</v>
      </c>
      <c r="Q30" s="82">
        <v>9519</v>
      </c>
      <c r="R30" s="56">
        <v>9681</v>
      </c>
      <c r="S30" s="73">
        <v>9621</v>
      </c>
      <c r="T30" s="73">
        <v>9537</v>
      </c>
      <c r="U30" s="35">
        <v>9661</v>
      </c>
      <c r="V30" s="82">
        <v>9661</v>
      </c>
      <c r="W30" s="56">
        <v>9411</v>
      </c>
      <c r="X30" s="73">
        <v>9414</v>
      </c>
      <c r="Y30" s="73">
        <v>9540</v>
      </c>
      <c r="Z30" s="35">
        <v>9700</v>
      </c>
      <c r="AA30" s="82">
        <v>9700</v>
      </c>
      <c r="AB30" s="56">
        <v>9588</v>
      </c>
      <c r="AC30" s="190">
        <v>9608</v>
      </c>
      <c r="AD30" s="190">
        <v>9409</v>
      </c>
    </row>
    <row r="31" spans="1:16384" s="2" customFormat="1">
      <c r="A31" s="3"/>
      <c r="B31" s="32"/>
      <c r="L31" s="9"/>
    </row>
    <row r="32" spans="1:16384" s="2" customFormat="1" hidden="1">
      <c r="A32" s="3"/>
      <c r="B32" s="32"/>
    </row>
    <row r="33" spans="1:7" s="2" customFormat="1" hidden="1">
      <c r="A33" s="3"/>
      <c r="B33" s="32"/>
    </row>
    <row r="34" spans="1:7" s="2" customFormat="1" hidden="1">
      <c r="A34" s="3"/>
      <c r="B34" s="32"/>
    </row>
    <row r="35" spans="1:7" s="2" customFormat="1" hidden="1">
      <c r="A35" s="3"/>
      <c r="B35" s="32"/>
    </row>
    <row r="36" spans="1:7" s="2" customFormat="1" hidden="1">
      <c r="A36" s="3"/>
      <c r="B36" s="32"/>
    </row>
    <row r="37" spans="1:7" s="2" customFormat="1" hidden="1">
      <c r="A37" s="3"/>
      <c r="B37" s="32"/>
    </row>
    <row r="38" spans="1:7" s="2" customFormat="1" hidden="1">
      <c r="A38" s="3"/>
      <c r="B38" s="32"/>
    </row>
    <row r="39" spans="1:7" s="2" customFormat="1" hidden="1">
      <c r="A39" s="63"/>
      <c r="B39" s="17"/>
      <c r="C39" s="3"/>
      <c r="D39" s="3"/>
      <c r="E39" s="3"/>
      <c r="F39" s="3"/>
      <c r="G39" s="3"/>
    </row>
    <row r="40" spans="1:7" s="2" customFormat="1" hidden="1">
      <c r="A40" s="3"/>
      <c r="B40" s="17"/>
      <c r="C40" s="3"/>
      <c r="D40" s="3"/>
      <c r="E40" s="3"/>
      <c r="F40" s="3"/>
      <c r="G40" s="3"/>
    </row>
    <row r="41" spans="1:7" s="2" customFormat="1" ht="13.8" hidden="1">
      <c r="A41" s="3"/>
      <c r="B41" s="14"/>
      <c r="C41" s="3"/>
      <c r="D41" s="3"/>
      <c r="E41" s="3"/>
      <c r="F41" s="3"/>
      <c r="G41" s="3"/>
    </row>
    <row r="42" spans="1:7" s="2" customFormat="1" hidden="1">
      <c r="A42" s="3"/>
      <c r="B42" s="6"/>
      <c r="C42" s="3"/>
      <c r="D42" s="3"/>
      <c r="E42" s="3"/>
    </row>
    <row r="43" spans="1:7" s="2" customFormat="1" hidden="1">
      <c r="A43" s="3"/>
      <c r="B43" s="3"/>
      <c r="C43" s="3"/>
      <c r="D43" s="3"/>
      <c r="E43" s="3"/>
    </row>
    <row r="44" spans="1:7" s="2" customFormat="1" hidden="1">
      <c r="A44" s="3"/>
      <c r="B44" s="3"/>
      <c r="C44" s="3"/>
      <c r="D44" s="3"/>
      <c r="E44" s="3"/>
    </row>
    <row r="45" spans="1:7" s="2" customFormat="1" hidden="1">
      <c r="A45" s="3"/>
      <c r="B45" s="3"/>
      <c r="C45" s="3"/>
      <c r="D45" s="3"/>
      <c r="E45" s="3"/>
    </row>
    <row r="46" spans="1:7" s="2" customFormat="1" hidden="1">
      <c r="A46" s="3"/>
      <c r="B46" s="3"/>
      <c r="C46" s="3"/>
      <c r="D46" s="3"/>
      <c r="E46" s="3"/>
    </row>
    <row r="47" spans="1:7" s="2" customFormat="1" hidden="1">
      <c r="A47" s="3"/>
      <c r="B47" s="3"/>
      <c r="C47" s="3"/>
      <c r="D47" s="3"/>
      <c r="E47" s="3"/>
    </row>
    <row r="48" spans="1:7" s="2" customFormat="1" hidden="1">
      <c r="A48" s="3"/>
      <c r="B48" s="3"/>
      <c r="C48" s="3"/>
      <c r="D48" s="3"/>
      <c r="E48" s="3"/>
    </row>
    <row r="49" spans="1:29" s="2" customFormat="1" hidden="1">
      <c r="A49" s="3"/>
      <c r="B49" s="3"/>
      <c r="C49" s="3"/>
      <c r="D49" s="3"/>
      <c r="E49" s="3"/>
    </row>
    <row r="50" spans="1:29" s="2" customFormat="1" hidden="1">
      <c r="A50" s="3"/>
      <c r="B50" s="3"/>
      <c r="C50" s="3"/>
      <c r="D50" s="3"/>
      <c r="E50" s="3"/>
    </row>
    <row r="51" spans="1:29" s="2" customFormat="1" hidden="1">
      <c r="A51" s="3"/>
      <c r="B51" s="3"/>
      <c r="C51" s="3"/>
      <c r="D51" s="3"/>
      <c r="E51" s="3"/>
    </row>
    <row r="52" spans="1:29" s="2" customFormat="1" hidden="1">
      <c r="A52" s="3"/>
      <c r="B52" s="3"/>
      <c r="C52" s="3"/>
      <c r="D52" s="3"/>
      <c r="E52" s="3"/>
    </row>
    <row r="53" spans="1:29" s="2" customFormat="1" hidden="1">
      <c r="A53" s="3"/>
      <c r="B53" s="3"/>
      <c r="C53" s="3"/>
      <c r="D53" s="3"/>
      <c r="E53" s="3"/>
    </row>
    <row r="54" spans="1:29" s="2" customFormat="1" hidden="1">
      <c r="A54" s="3"/>
      <c r="B54" s="3"/>
      <c r="C54" s="3"/>
      <c r="D54" s="3"/>
      <c r="E54" s="3"/>
    </row>
    <row r="55" spans="1:29" s="2" customFormat="1" hidden="1">
      <c r="A55" s="3"/>
      <c r="B55" s="3"/>
      <c r="C55" s="3"/>
      <c r="D55" s="3"/>
      <c r="E55" s="3"/>
    </row>
    <row r="56" spans="1:29" s="2" customFormat="1" hidden="1">
      <c r="A56" s="3"/>
      <c r="B56" s="3"/>
      <c r="C56" s="3"/>
      <c r="D56" s="3"/>
      <c r="E56" s="3"/>
    </row>
    <row r="57" spans="1:29" s="2" customFormat="1" hidden="1">
      <c r="A57" s="3"/>
      <c r="B57" s="3"/>
      <c r="C57" s="3"/>
      <c r="D57" s="3"/>
      <c r="E57" s="3"/>
    </row>
    <row r="58" spans="1:29" s="2" customFormat="1" hidden="1">
      <c r="A58" s="3"/>
      <c r="B58" s="3"/>
      <c r="C58" s="3"/>
      <c r="D58" s="3"/>
      <c r="E58" s="3"/>
    </row>
    <row r="59" spans="1:29" s="2" customFormat="1" hidden="1">
      <c r="A59" s="3"/>
      <c r="B59" s="3"/>
      <c r="C59" s="3"/>
      <c r="D59" s="3"/>
      <c r="E59" s="3"/>
    </row>
    <row r="60" spans="1:29" s="2" customFormat="1" hidden="1">
      <c r="A60" s="3"/>
      <c r="B60" s="3"/>
      <c r="C60" s="3"/>
      <c r="D60" s="3"/>
      <c r="E60" s="3"/>
    </row>
    <row r="61" spans="1:29" hidden="1">
      <c r="A61" s="3"/>
      <c r="B61" s="5"/>
      <c r="C61" s="3"/>
      <c r="D61" s="3"/>
      <c r="E61" s="3"/>
      <c r="F61" s="2"/>
      <c r="G61" s="2"/>
      <c r="H61" s="2"/>
      <c r="I61" s="2"/>
      <c r="J61" s="2"/>
      <c r="K61" s="2"/>
      <c r="L61" s="2"/>
      <c r="M61" s="2"/>
      <c r="N61" s="2"/>
      <c r="O61" s="2"/>
      <c r="P61" s="2"/>
      <c r="Q61" s="2"/>
      <c r="R61" s="2"/>
      <c r="S61" s="2"/>
      <c r="T61" s="2"/>
      <c r="U61" s="2"/>
      <c r="V61" s="2"/>
      <c r="W61" s="2"/>
      <c r="X61" s="2"/>
      <c r="Y61" s="2"/>
      <c r="Z61" s="2"/>
      <c r="AA61" s="2"/>
      <c r="AB61" s="2"/>
      <c r="AC61" s="2"/>
    </row>
    <row r="62" spans="1:29" hidden="1">
      <c r="A62" s="3"/>
      <c r="B62" s="17"/>
      <c r="C62" s="3"/>
      <c r="D62" s="3"/>
      <c r="E62" s="3"/>
      <c r="F62" s="2"/>
      <c r="G62" s="2"/>
      <c r="H62" s="2"/>
      <c r="I62" s="2"/>
      <c r="J62" s="2"/>
      <c r="K62" s="2"/>
      <c r="L62" s="2"/>
      <c r="M62" s="2"/>
      <c r="N62" s="2"/>
      <c r="O62" s="2"/>
      <c r="P62" s="2"/>
      <c r="Q62" s="2"/>
      <c r="R62" s="2"/>
      <c r="S62" s="2"/>
      <c r="T62" s="2"/>
      <c r="U62" s="2"/>
      <c r="V62" s="2"/>
      <c r="W62" s="2"/>
      <c r="X62" s="2"/>
      <c r="Y62" s="2"/>
      <c r="Z62" s="2"/>
      <c r="AA62" s="2"/>
      <c r="AB62" s="2"/>
      <c r="AC62" s="2"/>
    </row>
    <row r="63" spans="1:29" hidden="1">
      <c r="B63" s="17"/>
    </row>
    <row r="64" spans="1:29"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sheetData>
  <mergeCells count="2">
    <mergeCell ref="C2:L2"/>
    <mergeCell ref="C3:E3"/>
  </mergeCells>
  <phoneticPr fontId="0" type="noConversion"/>
  <hyperlinks>
    <hyperlink ref="C4" r:id="rId1" xr:uid="{00000000-0004-0000-0B00-000000000000}"/>
  </hyperlinks>
  <pageMargins left="0.78740157480314965" right="0.78740157480314965" top="0.98425196850393704" bottom="0.98425196850393704" header="0.51181102362204722" footer="0.51181102362204722"/>
  <pageSetup paperSize="9" scale="22" orientation="portrait" r:id="rId2"/>
  <headerFooter alignWithMargins="0">
    <oddFooter>&amp;C&amp;1#&amp;"Calibri"&amp;8&amp;K737373Classificado como Público</oddFooter>
  </headerFooter>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8</vt:i4>
      </vt:variant>
      <vt:variant>
        <vt:lpstr>Intervalos Nomeados</vt:lpstr>
      </vt:variant>
      <vt:variant>
        <vt:i4>6</vt:i4>
      </vt:variant>
    </vt:vector>
  </HeadingPairs>
  <TitlesOfParts>
    <vt:vector size="14" baseType="lpstr">
      <vt:lpstr>Cover</vt:lpstr>
      <vt:lpstr>P&amp;L IFRS 16</vt:lpstr>
      <vt:lpstr>Balance Sheet IFRS 16</vt:lpstr>
      <vt:lpstr>Cash Flow</vt:lpstr>
      <vt:lpstr>P&amp;L Pro-forma</vt:lpstr>
      <vt:lpstr>Balance Sheet Pro-forma</vt:lpstr>
      <vt:lpstr>Financial Indicators</vt:lpstr>
      <vt:lpstr>Operational Indicators</vt:lpstr>
      <vt:lpstr>'Balance Sheet Pro-forma'!Area_de_impressao</vt:lpstr>
      <vt:lpstr>'Cash Flow'!Area_de_impressao</vt:lpstr>
      <vt:lpstr>Cover!Area_de_impressao</vt:lpstr>
      <vt:lpstr>'Financial Indicators'!Area_de_impressao</vt:lpstr>
      <vt:lpstr>'Operational Indicators'!Area_de_impressao</vt:lpstr>
      <vt:lpstr>'P&amp;L Pro-forma'!Area_de_impressao</vt:lpstr>
    </vt:vector>
  </TitlesOfParts>
  <Company>TIM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Supporting Spreadsheet</dc:title>
  <dc:creator>TIM -  Investor Relations</dc:creator>
  <cp:lastModifiedBy>Lucas Marques Carneiro</cp:lastModifiedBy>
  <cp:lastPrinted>2018-07-19T13:30:41Z</cp:lastPrinted>
  <dcterms:created xsi:type="dcterms:W3CDTF">2011-01-26T13:18:53Z</dcterms:created>
  <dcterms:modified xsi:type="dcterms:W3CDTF">2020-11-17T22:20:08Z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6e7e18f-5bef-4af5-83ed-4f28cda7ebe7_Enabled">
    <vt:lpwstr>True</vt:lpwstr>
  </property>
  <property fmtid="{D5CDD505-2E9C-101B-9397-08002B2CF9AE}" pid="3" name="MSIP_Label_66e7e18f-5bef-4af5-83ed-4f28cda7ebe7_SiteId">
    <vt:lpwstr>57b8c96e-ac2f-4d78-a149-f1fc6817d3c4</vt:lpwstr>
  </property>
  <property fmtid="{D5CDD505-2E9C-101B-9397-08002B2CF9AE}" pid="4" name="MSIP_Label_66e7e18f-5bef-4af5-83ed-4f28cda7ebe7_Owner">
    <vt:lpwstr>lmcarneiro@timbrasil.com.br</vt:lpwstr>
  </property>
  <property fmtid="{D5CDD505-2E9C-101B-9397-08002B2CF9AE}" pid="5" name="MSIP_Label_66e7e18f-5bef-4af5-83ed-4f28cda7ebe7_SetDate">
    <vt:lpwstr>2020-11-16T19:40:48.8901873Z</vt:lpwstr>
  </property>
  <property fmtid="{D5CDD505-2E9C-101B-9397-08002B2CF9AE}" pid="6" name="MSIP_Label_66e7e18f-5bef-4af5-83ed-4f28cda7ebe7_Name">
    <vt:lpwstr>Público</vt:lpwstr>
  </property>
  <property fmtid="{D5CDD505-2E9C-101B-9397-08002B2CF9AE}" pid="7" name="MSIP_Label_66e7e18f-5bef-4af5-83ed-4f28cda7ebe7_Application">
    <vt:lpwstr>Microsoft Azure Information Protection</vt:lpwstr>
  </property>
  <property fmtid="{D5CDD505-2E9C-101B-9397-08002B2CF9AE}" pid="8" name="MSIP_Label_66e7e18f-5bef-4af5-83ed-4f28cda7ebe7_ActionId">
    <vt:lpwstr>05d16724-78b1-45a5-8d04-decc41b5769a</vt:lpwstr>
  </property>
  <property fmtid="{D5CDD505-2E9C-101B-9397-08002B2CF9AE}" pid="9" name="MSIP_Label_66e7e18f-5bef-4af5-83ed-4f28cda7ebe7_Extended_MSFT_Method">
    <vt:lpwstr>Manual</vt:lpwstr>
  </property>
  <property fmtid="{D5CDD505-2E9C-101B-9397-08002B2CF9AE}" pid="10" name="Sensitivity">
    <vt:lpwstr>Público</vt:lpwstr>
  </property>
</Properties>
</file>