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Z:\Divulgação\2021\3T21\6. Série Histórica\"/>
    </mc:Choice>
  </mc:AlternateContent>
  <bookViews>
    <workbookView xWindow="735" yWindow="-16320" windowWidth="29040" windowHeight="15840" tabRatio="834" firstSheet="1" activeTab="3"/>
  </bookViews>
  <sheets>
    <sheet name="Home" sheetId="21" r:id="rId1"/>
    <sheet name="Operational Highlights Cielo" sheetId="1" r:id="rId2"/>
    <sheet name="Operational Highlights Cateno" sheetId="2" r:id="rId3"/>
    <sheet name="Consolidated B. Sheet COSIF" sheetId="4" r:id="rId4"/>
    <sheet name="Consolidated P&amp;L COSIF" sheetId="6" r:id="rId5"/>
    <sheet name="Cielo Brasil P&amp;L COSIF" sheetId="8" r:id="rId6"/>
    <sheet name="Cateno P&amp;L COSIF" sheetId="50" r:id="rId7"/>
    <sheet name="Other Subsidiaries P&amp;L COSIF" sheetId="12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5" i="4" l="1"/>
  <c r="M38" i="4"/>
  <c r="P34" i="6" l="1"/>
  <c r="O34" i="6"/>
  <c r="N34" i="6"/>
  <c r="M34" i="6"/>
  <c r="P23" i="6"/>
  <c r="O23" i="6"/>
  <c r="N23" i="6"/>
  <c r="O23" i="50" l="1"/>
  <c r="L34" i="50"/>
  <c r="P23" i="50"/>
  <c r="N23" i="50"/>
  <c r="M23" i="50"/>
  <c r="L23" i="50"/>
  <c r="AM8" i="1" l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G11" i="1"/>
  <c r="G11" i="1" l="1"/>
  <c r="O11" i="1"/>
  <c r="W11" i="1"/>
  <c r="AE11" i="1"/>
  <c r="AM11" i="1"/>
  <c r="H11" i="1"/>
  <c r="P11" i="1"/>
  <c r="X11" i="1"/>
  <c r="AF11" i="1"/>
  <c r="U11" i="1"/>
  <c r="N11" i="1"/>
  <c r="V11" i="1"/>
  <c r="AD11" i="1"/>
  <c r="AL11" i="1"/>
  <c r="J11" i="1"/>
  <c r="Z11" i="1"/>
  <c r="C11" i="1"/>
  <c r="K11" i="1"/>
  <c r="S11" i="1"/>
  <c r="AA11" i="1"/>
  <c r="AI11" i="1"/>
  <c r="I11" i="1"/>
  <c r="Q11" i="1"/>
  <c r="Y15" i="1"/>
  <c r="AG15" i="1"/>
  <c r="B15" i="1"/>
  <c r="R11" i="1"/>
  <c r="AH11" i="1"/>
  <c r="D11" i="1"/>
  <c r="L11" i="1"/>
  <c r="T11" i="1"/>
  <c r="AB11" i="1"/>
  <c r="AJ11" i="1"/>
  <c r="E11" i="1"/>
  <c r="M11" i="1"/>
  <c r="AC11" i="1"/>
  <c r="AK11" i="1"/>
  <c r="F11" i="1"/>
  <c r="AF15" i="1"/>
  <c r="X15" i="1"/>
  <c r="H15" i="1"/>
  <c r="P15" i="1"/>
  <c r="AH15" i="1"/>
  <c r="Y11" i="1"/>
  <c r="B11" i="1"/>
  <c r="Q15" i="1"/>
  <c r="I15" i="1"/>
  <c r="AI15" i="1"/>
  <c r="AE15" i="1"/>
  <c r="W15" i="1"/>
  <c r="O15" i="1"/>
  <c r="G15" i="1"/>
  <c r="AJ15" i="1"/>
  <c r="AD15" i="1"/>
  <c r="V15" i="1"/>
  <c r="N15" i="1"/>
  <c r="F15" i="1"/>
  <c r="AK15" i="1"/>
  <c r="AC15" i="1"/>
  <c r="U15" i="1"/>
  <c r="M15" i="1"/>
  <c r="E15" i="1"/>
  <c r="AL15" i="1"/>
  <c r="AB15" i="1"/>
  <c r="T15" i="1"/>
  <c r="L15" i="1"/>
  <c r="AM15" i="1"/>
  <c r="AA15" i="1"/>
  <c r="S15" i="1"/>
  <c r="K15" i="1"/>
  <c r="C15" i="1"/>
  <c r="Z15" i="1"/>
  <c r="R15" i="1"/>
  <c r="J15" i="1"/>
  <c r="D15" i="1"/>
  <c r="L34" i="6" l="1"/>
  <c r="K34" i="6"/>
  <c r="J34" i="6"/>
  <c r="I34" i="6"/>
  <c r="H34" i="6"/>
  <c r="G34" i="6"/>
  <c r="F34" i="6"/>
  <c r="E34" i="6"/>
  <c r="D34" i="6"/>
  <c r="C34" i="6"/>
  <c r="B34" i="6"/>
  <c r="M23" i="6"/>
  <c r="L23" i="6"/>
  <c r="K23" i="6"/>
  <c r="J23" i="6"/>
  <c r="I23" i="6"/>
  <c r="H23" i="6"/>
  <c r="G23" i="6"/>
  <c r="F23" i="6"/>
  <c r="E23" i="6"/>
  <c r="D23" i="6"/>
  <c r="C23" i="6"/>
  <c r="B23" i="6"/>
  <c r="I34" i="8"/>
  <c r="H34" i="8"/>
  <c r="G34" i="8"/>
  <c r="F34" i="8"/>
  <c r="E34" i="8"/>
  <c r="D34" i="8"/>
  <c r="C34" i="8"/>
  <c r="B34" i="8"/>
  <c r="I23" i="8"/>
  <c r="H23" i="8"/>
  <c r="G23" i="8"/>
  <c r="F23" i="8"/>
  <c r="E23" i="8"/>
  <c r="D23" i="8"/>
  <c r="C23" i="8"/>
  <c r="B23" i="8"/>
  <c r="M34" i="50"/>
  <c r="K34" i="50"/>
  <c r="J34" i="50"/>
  <c r="I34" i="50"/>
  <c r="H34" i="50"/>
  <c r="G34" i="50"/>
  <c r="F34" i="50"/>
  <c r="E34" i="50"/>
  <c r="D34" i="50"/>
  <c r="C34" i="50"/>
  <c r="B34" i="50"/>
  <c r="K23" i="50"/>
  <c r="J23" i="50"/>
  <c r="I23" i="50"/>
  <c r="H23" i="50"/>
  <c r="G23" i="50"/>
  <c r="F23" i="50"/>
  <c r="E23" i="50"/>
  <c r="D23" i="50"/>
  <c r="C23" i="50"/>
  <c r="B23" i="50"/>
  <c r="I34" i="12"/>
  <c r="H34" i="12"/>
  <c r="G34" i="12"/>
  <c r="F34" i="12"/>
  <c r="E34" i="12"/>
  <c r="D34" i="12"/>
  <c r="C34" i="12"/>
  <c r="B34" i="12"/>
  <c r="I23" i="12"/>
  <c r="H23" i="12"/>
  <c r="G23" i="12"/>
  <c r="F23" i="12"/>
  <c r="E23" i="12"/>
  <c r="D23" i="12"/>
  <c r="C23" i="12"/>
  <c r="B23" i="12"/>
  <c r="C9" i="12" l="1"/>
  <c r="D9" i="12"/>
  <c r="E9" i="12"/>
  <c r="F9" i="12"/>
  <c r="G9" i="12"/>
  <c r="H9" i="12"/>
  <c r="I9" i="12"/>
  <c r="B9" i="12"/>
  <c r="I20" i="12" l="1"/>
  <c r="G20" i="12"/>
  <c r="D20" i="12"/>
  <c r="B20" i="12"/>
  <c r="H20" i="12"/>
  <c r="F20" i="12"/>
  <c r="E20" i="12"/>
  <c r="C20" i="12"/>
</calcChain>
</file>

<file path=xl/sharedStrings.xml><?xml version="1.0" encoding="utf-8"?>
<sst xmlns="http://schemas.openxmlformats.org/spreadsheetml/2006/main" count="384" uniqueCount="171">
  <si>
    <t>-</t>
  </si>
  <si>
    <t>EBITDA</t>
  </si>
  <si>
    <t>Home</t>
  </si>
  <si>
    <t>DEBIT (R$)</t>
  </si>
  <si>
    <t>PREPAYMENT REVENUE</t>
  </si>
  <si>
    <t>    % Prepaid volume as % of total credit value of transactions</t>
  </si>
  <si>
    <t>    Average Term (days)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</si>
  <si>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</si>
  <si>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</si>
  <si>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</si>
  <si>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</si>
  <si>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</si>
  <si>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</si>
  <si>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</si>
  <si>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</si>
  <si>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</si>
  <si>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</si>
  <si>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</si>
  <si>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</si>
  <si>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</si>
  <si>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</si>
  <si>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</si>
  <si>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</si>
  <si>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</si>
  <si>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</si>
  <si>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</si>
  <si>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</si>
  <si>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</si>
  <si>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</si>
  <si>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</si>
  <si>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</si>
  <si>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</si>
  <si>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</si>
  <si>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</si>
  <si>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</si>
  <si>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</si>
  <si>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</si>
  <si>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</si>
  <si>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</si>
  <si>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</si>
  <si>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</si>
  <si>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</si>
  <si>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</si>
  <si>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</si>
  <si>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Operational Highlights Cateno</t>
  </si>
  <si>
    <t>FINANCIAL VOLUME</t>
  </si>
  <si>
    <t>Credit Volume</t>
  </si>
  <si>
    <t>Debit Volume</t>
  </si>
  <si>
    <t>Net Revenue</t>
  </si>
  <si>
    <t>Costs + Expenses</t>
  </si>
  <si>
    <t>Amortization</t>
  </si>
  <si>
    <t>Operating Income</t>
  </si>
  <si>
    <t>Financial Income</t>
  </si>
  <si>
    <t>Income Tax\ CSLL</t>
  </si>
  <si>
    <t>NET INCOME</t>
  </si>
  <si>
    <t>Share Cielo – 70%</t>
  </si>
  <si>
    <t>ASSETS</t>
  </si>
  <si>
    <t>Senior quotas obrigations - FIDC</t>
  </si>
  <si>
    <t>SHAREHOLDER´S EQUITY</t>
  </si>
  <si>
    <t>Current</t>
  </si>
  <si>
    <t>Total Cash</t>
  </si>
  <si>
    <t>Cash and due from banks</t>
  </si>
  <si>
    <t>Interbank investments</t>
  </si>
  <si>
    <t>Securities and derivative financial instruments</t>
  </si>
  <si>
    <t>Other receivables</t>
  </si>
  <si>
    <t>Income receivables</t>
  </si>
  <si>
    <t>Receivables from issuers</t>
  </si>
  <si>
    <t>Receivables from related parties</t>
  </si>
  <si>
    <t>Tax credits</t>
  </si>
  <si>
    <t>Compensate/reclaim tax and social contributions</t>
  </si>
  <si>
    <t>Others</t>
  </si>
  <si>
    <t>Provision for doubtful receivables</t>
  </si>
  <si>
    <t>Other assets</t>
  </si>
  <si>
    <t>Total current assets</t>
  </si>
  <si>
    <t xml:space="preserve">Long-term assets </t>
  </si>
  <si>
    <t>Others financing tools, including derivatives</t>
  </si>
  <si>
    <t>Debtors related to guarantee deposits</t>
  </si>
  <si>
    <t>Permanent</t>
  </si>
  <si>
    <t>Investments</t>
  </si>
  <si>
    <t>Fixed Assets</t>
  </si>
  <si>
    <t>Intangible Assets</t>
  </si>
  <si>
    <t>Total long-term assets</t>
  </si>
  <si>
    <t>TOTAL ASSETS</t>
  </si>
  <si>
    <t>LIABILITIES AND SHAREHOLDER´S EQUITY</t>
  </si>
  <si>
    <t>Current liabilities</t>
  </si>
  <si>
    <t>Borrowing</t>
  </si>
  <si>
    <t>Derivative financial instruments</t>
  </si>
  <si>
    <t>Other obligations</t>
  </si>
  <si>
    <t>Social and statutory</t>
  </si>
  <si>
    <t xml:space="preserve">Tax and social security </t>
  </si>
  <si>
    <t>Payables to merchants</t>
  </si>
  <si>
    <t>Payables to related parties</t>
  </si>
  <si>
    <t>Total current liabilities</t>
  </si>
  <si>
    <t>Long-term liabilities</t>
  </si>
  <si>
    <t>Deferred tax and contributions</t>
  </si>
  <si>
    <t>Provisions for contingencies</t>
  </si>
  <si>
    <t xml:space="preserve">Provisions for invested obligations </t>
  </si>
  <si>
    <t>Senior quotas obrigations - investment funds and diverse</t>
  </si>
  <si>
    <t>Total long-term liabilities</t>
  </si>
  <si>
    <t>Issued Capital</t>
  </si>
  <si>
    <t>Capital Reserve</t>
  </si>
  <si>
    <t>Earnings Reserves</t>
  </si>
  <si>
    <t xml:space="preserve">Asset and liability valuation adjustment </t>
  </si>
  <si>
    <t>Accumulated profits or losses</t>
  </si>
  <si>
    <t>Attributed to:</t>
  </si>
  <si>
    <t xml:space="preserve">  Owners of the Parent Company</t>
  </si>
  <si>
    <t xml:space="preserve">  Noncontrolling interests</t>
  </si>
  <si>
    <t>Total equity</t>
  </si>
  <si>
    <t>TOTAL LIABILITIES AND SHAREHOLDER´S EQUITY</t>
  </si>
  <si>
    <t>Gross operating revenue</t>
  </si>
  <si>
    <t>Taxes on services</t>
  </si>
  <si>
    <t>Net operating revenue</t>
  </si>
  <si>
    <t>Total costs</t>
  </si>
  <si>
    <t>Cost of service rendered</t>
  </si>
  <si>
    <t>Depreciation and amortization</t>
  </si>
  <si>
    <t>Gross income</t>
  </si>
  <si>
    <t>Operating expenses</t>
  </si>
  <si>
    <t>Personnel</t>
  </si>
  <si>
    <t>General and administratives</t>
  </si>
  <si>
    <t>Sales and Marketing expenses</t>
  </si>
  <si>
    <t>Other operating ( Expenses) income, net</t>
  </si>
  <si>
    <t>Equity Interest</t>
  </si>
  <si>
    <t>Total cost + expenses</t>
  </si>
  <si>
    <t>Operating income</t>
  </si>
  <si>
    <t>EBITDA Margin</t>
  </si>
  <si>
    <t>Financial income</t>
  </si>
  <si>
    <t>Financial revenue</t>
  </si>
  <si>
    <t>Financial expenses</t>
  </si>
  <si>
    <t>Acquisition of receivables, net</t>
  </si>
  <si>
    <t>Net exchange variation</t>
  </si>
  <si>
    <t>Income before income tax and social contribution</t>
  </si>
  <si>
    <t>Income tax and social contribution</t>
  </si>
  <si>
    <t>Deferred</t>
  </si>
  <si>
    <t>Net income</t>
  </si>
  <si>
    <t>Net margin</t>
  </si>
  <si>
    <t>Atributted to owner´s of the Company</t>
  </si>
  <si>
    <t xml:space="preserve">Atributted to non Cielo interest </t>
  </si>
  <si>
    <t>1Q19*</t>
  </si>
  <si>
    <t>2Q19*</t>
  </si>
  <si>
    <t>3Q19*</t>
  </si>
  <si>
    <t>4Q19*</t>
  </si>
  <si>
    <t>Operational Highlights Cielo</t>
  </si>
  <si>
    <t>R$ thousand</t>
  </si>
  <si>
    <t xml:space="preserve">    Financial Volume </t>
  </si>
  <si>
    <t xml:space="preserve">Financial Volume </t>
  </si>
  <si>
    <t>    Number of transactions (Thousands)</t>
  </si>
  <si>
    <t xml:space="preserve">Financial Volume excluding AGRO product </t>
  </si>
  <si>
    <t>    Number of transactions excluding Agro product (Thousands)</t>
  </si>
  <si>
    <t xml:space="preserve">Financial Volume of Agro Product </t>
  </si>
  <si>
    <t>    Number of transactions of Agro product (Thousands)</t>
  </si>
  <si>
    <t xml:space="preserve">    Prepaid Volume </t>
  </si>
  <si>
    <t>Consolidated Balance Sheet - COSIF</t>
  </si>
  <si>
    <t>Consolidated P&amp;L - COSIF</t>
  </si>
  <si>
    <t>Cielo Brasil P&amp;L - COSIF</t>
  </si>
  <si>
    <t>Cateno P&amp;L - COSIF</t>
  </si>
  <si>
    <t>Other Subsidiaries P&amp;L - COSIF</t>
  </si>
  <si>
    <t>Consolidated includes: Cielo Brasil, Cateno and Other Subsidiaries</t>
  </si>
  <si>
    <t>Cielo Brasil’s income statements consolidate the companies’ operations: Cielo, Servinet, Aliança and Stelo (that incorporated Braspag in 09.30.20); and account for the result of equity
interest of Orizon and Paggo.</t>
  </si>
  <si>
    <t>The statements of other subsidiaries consolidate the operations of the companies M4U, MerchantE, Cielo USA and Braspag until 09.30.20</t>
  </si>
  <si>
    <t xml:space="preserve">*Restated Values </t>
  </si>
  <si>
    <t>Senior quotas obligations - FIDC</t>
  </si>
  <si>
    <t>2Q21</t>
  </si>
  <si>
    <t>3Q21</t>
  </si>
  <si>
    <t>CREDIT AND DEBIT (R$)</t>
  </si>
  <si>
    <t>ACTIVE CLENT BASE (THOUSAND)</t>
  </si>
  <si>
    <t xml:space="preserve">YIELD OF REVENUE </t>
  </si>
  <si>
    <t xml:space="preserve">Transaction Financial Volume </t>
  </si>
  <si>
    <t xml:space="preserve">Number of transactions (Thousands) </t>
  </si>
  <si>
    <t xml:space="preserve">% on Total Financial Volume </t>
  </si>
  <si>
    <t>CREDIT (R$)</t>
  </si>
  <si>
    <t>1Q20*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</si>
</sst>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;\(#,##0\)"/>
    <numFmt numFmtId="167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rgb="FF204986"/>
      <name val="Arial Narrow"/>
      <family val="2"/>
    </font>
    <font>
      <b/>
      <sz val="8"/>
      <color theme="2" tint="-0.749992370372631"/>
      <name val="Arial Narrow"/>
      <family val="2"/>
    </font>
    <font>
      <sz val="8"/>
      <color theme="2" tint="-0.749992370372631"/>
      <name val="Arial Narrow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24"/>
      <color theme="0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Arial Narrow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gradientFill degree="270">
        <stop position="0">
          <color rgb="FF204986"/>
        </stop>
        <stop position="1">
          <color rgb="FF008EC0"/>
        </stop>
      </gradientFill>
    </fill>
    <fill>
      <patternFill patternType="solid">
        <fgColor rgb="FFF1F2F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3" fontId="1" fillId="2" borderId="0" xfId="0" applyNumberFormat="1" applyFont="1" applyFill="1" applyBorder="1" applyAlignment="1">
      <alignment horizontal="right" wrapText="1"/>
    </xf>
    <xf numFmtId="0" fontId="0" fillId="0" borderId="0" xfId="0" applyFill="1"/>
    <xf numFmtId="0" fontId="6" fillId="0" borderId="0" xfId="0" applyFont="1"/>
    <xf numFmtId="0" fontId="7" fillId="0" borderId="0" xfId="0" applyFont="1"/>
    <xf numFmtId="0" fontId="8" fillId="0" borderId="3" xfId="2" applyFont="1" applyBorder="1" applyAlignment="1">
      <alignment horizontal="right" vertical="center"/>
    </xf>
    <xf numFmtId="0" fontId="5" fillId="4" borderId="1" xfId="1" applyNumberFormat="1" applyFont="1" applyFill="1" applyBorder="1" applyAlignment="1">
      <alignment vertical="top"/>
    </xf>
    <xf numFmtId="0" fontId="8" fillId="0" borderId="0" xfId="0" applyFont="1" applyAlignment="1">
      <alignment horizontal="centerContinuous"/>
    </xf>
    <xf numFmtId="165" fontId="9" fillId="3" borderId="2" xfId="6" applyNumberFormat="1" applyFont="1" applyFill="1" applyBorder="1" applyAlignment="1">
      <alignment horizontal="left" vertical="center" indent="1"/>
    </xf>
    <xf numFmtId="166" fontId="9" fillId="3" borderId="2" xfId="6" applyNumberFormat="1" applyFont="1" applyFill="1" applyBorder="1" applyAlignment="1">
      <alignment horizontal="right" vertical="center"/>
    </xf>
    <xf numFmtId="165" fontId="10" fillId="3" borderId="2" xfId="6" applyNumberFormat="1" applyFont="1" applyFill="1" applyBorder="1" applyAlignment="1">
      <alignment horizontal="left" vertical="center" indent="1"/>
    </xf>
    <xf numFmtId="166" fontId="10" fillId="3" borderId="2" xfId="6" applyNumberFormat="1" applyFont="1" applyFill="1" applyBorder="1" applyAlignment="1">
      <alignment horizontal="right" vertical="center"/>
    </xf>
    <xf numFmtId="165" fontId="11" fillId="5" borderId="2" xfId="6" applyNumberFormat="1" applyFont="1" applyFill="1" applyBorder="1" applyAlignment="1">
      <alignment horizontal="left" vertical="center" indent="1"/>
    </xf>
    <xf numFmtId="166" fontId="11" fillId="5" borderId="2" xfId="6" applyNumberFormat="1" applyFont="1" applyFill="1" applyBorder="1" applyAlignment="1">
      <alignment horizontal="right" vertical="center"/>
    </xf>
    <xf numFmtId="166" fontId="6" fillId="0" borderId="0" xfId="0" applyNumberFormat="1" applyFont="1"/>
    <xf numFmtId="165" fontId="12" fillId="3" borderId="2" xfId="6" applyNumberFormat="1" applyFont="1" applyFill="1" applyBorder="1" applyAlignment="1">
      <alignment horizontal="left" vertical="center" indent="1"/>
    </xf>
    <xf numFmtId="166" fontId="12" fillId="3" borderId="2" xfId="6" applyNumberFormat="1" applyFont="1" applyFill="1" applyBorder="1" applyAlignment="1">
      <alignment horizontal="right" vertical="center"/>
    </xf>
    <xf numFmtId="0" fontId="9" fillId="3" borderId="2" xfId="6" applyNumberFormat="1" applyFont="1" applyFill="1" applyBorder="1" applyAlignment="1">
      <alignment horizontal="right" vertical="center"/>
    </xf>
    <xf numFmtId="165" fontId="9" fillId="3" borderId="2" xfId="6" applyNumberFormat="1" applyFont="1" applyFill="1" applyBorder="1" applyAlignment="1">
      <alignment horizontal="left" vertical="center" indent="2"/>
    </xf>
    <xf numFmtId="0" fontId="8" fillId="0" borderId="4" xfId="2" applyFont="1" applyBorder="1" applyAlignment="1">
      <alignment horizontal="left" vertical="center" indent="1"/>
    </xf>
    <xf numFmtId="165" fontId="13" fillId="3" borderId="2" xfId="6" applyNumberFormat="1" applyFont="1" applyFill="1" applyBorder="1" applyAlignment="1">
      <alignment horizontal="left" vertical="center" indent="1"/>
    </xf>
    <xf numFmtId="166" fontId="13" fillId="3" borderId="2" xfId="6" applyNumberFormat="1" applyFont="1" applyFill="1" applyBorder="1" applyAlignment="1">
      <alignment horizontal="right" vertical="center"/>
    </xf>
    <xf numFmtId="166" fontId="0" fillId="0" borderId="0" xfId="0" applyNumberFormat="1"/>
    <xf numFmtId="0" fontId="8" fillId="0" borderId="4" xfId="2" applyFont="1" applyFill="1" applyBorder="1" applyAlignment="1">
      <alignment horizontal="left" vertical="center" indent="1"/>
    </xf>
    <xf numFmtId="165" fontId="13" fillId="3" borderId="2" xfId="6" applyNumberFormat="1" applyFont="1" applyFill="1" applyBorder="1" applyAlignment="1">
      <alignment horizontal="left" vertical="center" indent="2"/>
    </xf>
    <xf numFmtId="166" fontId="11" fillId="0" borderId="2" xfId="6" applyNumberFormat="1" applyFont="1" applyFill="1" applyBorder="1" applyAlignment="1">
      <alignment horizontal="center" vertical="center"/>
    </xf>
    <xf numFmtId="165" fontId="11" fillId="5" borderId="2" xfId="6" applyNumberFormat="1" applyFont="1" applyFill="1" applyBorder="1" applyAlignment="1">
      <alignment horizontal="center" vertical="center"/>
    </xf>
    <xf numFmtId="165" fontId="11" fillId="0" borderId="2" xfId="6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wrapText="1"/>
    </xf>
    <xf numFmtId="165" fontId="11" fillId="5" borderId="2" xfId="6" applyNumberFormat="1" applyFont="1" applyFill="1" applyBorder="1" applyAlignment="1">
      <alignment horizontal="left" vertical="center"/>
    </xf>
    <xf numFmtId="0" fontId="11" fillId="5" borderId="2" xfId="6" applyNumberFormat="1" applyFont="1" applyFill="1" applyBorder="1" applyAlignment="1">
      <alignment horizontal="right" vertical="center"/>
    </xf>
    <xf numFmtId="0" fontId="11" fillId="5" borderId="2" xfId="6" applyNumberFormat="1" applyFont="1" applyFill="1" applyBorder="1" applyAlignment="1">
      <alignment horizontal="left" vertical="center" indent="1"/>
    </xf>
    <xf numFmtId="0" fontId="11" fillId="5" borderId="2" xfId="6" applyNumberFormat="1" applyFont="1" applyFill="1" applyBorder="1" applyAlignment="1">
      <alignment horizontal="left" vertical="center"/>
    </xf>
    <xf numFmtId="0" fontId="15" fillId="0" borderId="0" xfId="0" applyFont="1" applyFill="1"/>
    <xf numFmtId="0" fontId="6" fillId="0" borderId="0" xfId="0" applyFont="1" applyFill="1"/>
    <xf numFmtId="0" fontId="16" fillId="0" borderId="0" xfId="8" applyFont="1" applyFill="1" applyAlignment="1">
      <alignment horizontal="center" vertical="center"/>
    </xf>
    <xf numFmtId="0" fontId="17" fillId="4" borderId="1" xfId="1" applyNumberFormat="1" applyFont="1" applyFill="1" applyBorder="1" applyAlignment="1">
      <alignment horizontal="right" vertical="center"/>
    </xf>
    <xf numFmtId="0" fontId="17" fillId="4" borderId="1" xfId="7" applyNumberFormat="1" applyFont="1" applyFill="1" applyBorder="1" applyAlignment="1">
      <alignment horizontal="right" vertical="center"/>
    </xf>
    <xf numFmtId="0" fontId="0" fillId="0" borderId="0" xfId="0" applyBorder="1"/>
    <xf numFmtId="0" fontId="18" fillId="0" borderId="0" xfId="0" applyFont="1"/>
    <xf numFmtId="167" fontId="9" fillId="3" borderId="2" xfId="6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 wrapText="1"/>
    </xf>
    <xf numFmtId="165" fontId="9" fillId="3" borderId="0" xfId="6" applyNumberFormat="1" applyFont="1" applyFill="1" applyBorder="1" applyAlignment="1">
      <alignment horizontal="left" vertical="center" indent="1"/>
    </xf>
    <xf numFmtId="166" fontId="9" fillId="3" borderId="0" xfId="6" applyNumberFormat="1" applyFont="1" applyFill="1" applyBorder="1" applyAlignment="1">
      <alignment horizontal="right" vertical="center"/>
    </xf>
    <xf numFmtId="167" fontId="13" fillId="3" borderId="2" xfId="10" applyNumberFormat="1" applyFont="1" applyFill="1" applyBorder="1" applyAlignment="1">
      <alignment horizontal="right" vertical="center"/>
    </xf>
    <xf numFmtId="166" fontId="11" fillId="5" borderId="2" xfId="6" applyNumberFormat="1" applyFont="1" applyFill="1" applyBorder="1" applyAlignment="1">
      <alignment vertical="center"/>
    </xf>
    <xf numFmtId="165" fontId="11" fillId="5" borderId="2" xfId="6" applyNumberFormat="1" applyFont="1" applyFill="1" applyBorder="1" applyAlignment="1">
      <alignment vertical="center"/>
    </xf>
    <xf numFmtId="10" fontId="11" fillId="5" borderId="2" xfId="6" applyNumberFormat="1" applyFont="1" applyFill="1" applyBorder="1" applyAlignment="1">
      <alignment vertical="center"/>
    </xf>
    <xf numFmtId="165" fontId="13" fillId="3" borderId="2" xfId="6" applyNumberFormat="1" applyFont="1" applyFill="1" applyBorder="1" applyAlignment="1">
      <alignment horizontal="left" vertical="center"/>
    </xf>
    <xf numFmtId="0" fontId="20" fillId="0" borderId="0" xfId="0" applyFont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1">
    <cellStyle name="Hiperlink" xfId="7" builtinId="8"/>
    <cellStyle name="Hiperlink 2" xfId="9"/>
    <cellStyle name="Normal" xfId="0" builtinId="0"/>
    <cellStyle name="Normal 2" xfId="2"/>
    <cellStyle name="Normal 28" xfId="8"/>
    <cellStyle name="Normal 5" xfId="3"/>
    <cellStyle name="Porcentagem" xfId="10" builtinId="5"/>
    <cellStyle name="Separador de milhares 2 4" xfId="4"/>
    <cellStyle name="Vírgula" xfId="6" builtinId="3"/>
    <cellStyle name="Vírgula 3" xfId="1"/>
    <cellStyle name="Vírgula 4" xfId="5"/>
  </cellStyles>
  <dxfs count="0"/>
  <tableStyles count="0" defaultTableStyle="TableStyleMedium2" defaultPivotStyle="PivotStyleLight16"/>
  <colors>
    <mruColors>
      <color rgb="FFADB9CA"/>
      <color rgb="FFE3E7ED"/>
      <color rgb="FFE0E565"/>
      <color rgb="FFE09BD5"/>
      <color rgb="FF732E98"/>
      <color rgb="FF008EC0"/>
      <color rgb="FF204986"/>
      <color rgb="FF6494DA"/>
      <color rgb="FFF1F2F2"/>
      <color rgb="FFCACD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Operational Highlights Cielo'!A1"/><Relationship Id="rId7" Type="http://schemas.openxmlformats.org/officeDocument/2006/relationships/hyperlink" Target="#'Other Subsidiaries P&amp;L COSIF'!A1"/><Relationship Id="rId2" Type="http://schemas.openxmlformats.org/officeDocument/2006/relationships/hyperlink" Target="#'Consolidated P&amp;L COSIF'!A1"/><Relationship Id="rId1" Type="http://schemas.openxmlformats.org/officeDocument/2006/relationships/hyperlink" Target="#'Consolidated B. Sheet COSIF'!A1"/><Relationship Id="rId6" Type="http://schemas.openxmlformats.org/officeDocument/2006/relationships/hyperlink" Target="#'Cateno P&amp;L COSIF'!A1"/><Relationship Id="rId5" Type="http://schemas.openxmlformats.org/officeDocument/2006/relationships/hyperlink" Target="#'Operational Highlights Cateno'!A1"/><Relationship Id="rId4" Type="http://schemas.openxmlformats.org/officeDocument/2006/relationships/hyperlink" Target="#'Cielo Brasil P&amp;L COSIF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</xdr:row>
      <xdr:rowOff>171450</xdr:rowOff>
    </xdr:from>
    <xdr:to>
      <xdr:col>2</xdr:col>
      <xdr:colOff>0</xdr:colOff>
      <xdr:row>4</xdr:row>
      <xdr:rowOff>0</xdr:rowOff>
    </xdr:to>
    <xdr:sp macro="" textlink="">
      <xdr:nvSpPr>
        <xdr:cNvPr id="90" name="Retângulo Arredondado 89">
          <a:extLst>
            <a:ext uri="{FF2B5EF4-FFF2-40B4-BE49-F238E27FC236}">
              <a16:creationId xmlns:a16="http://schemas.microsoft.com/office/drawing/2014/main" id="{00000000-0008-0000-0C00-00005A000000}"/>
            </a:ext>
          </a:extLst>
        </xdr:cNvPr>
        <xdr:cNvSpPr/>
      </xdr:nvSpPr>
      <xdr:spPr>
        <a:xfrm>
          <a:off x="1898650" y="1238250"/>
          <a:ext cx="1727200" cy="387350"/>
        </a:xfrm>
        <a:prstGeom prst="roundRect">
          <a:avLst/>
        </a:prstGeom>
        <a:solidFill>
          <a:srgbClr val="20498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Consolidated</a:t>
          </a:r>
        </a:p>
      </xdr:txBody>
    </xdr:sp>
    <xdr:clientData/>
  </xdr:twoCellAnchor>
  <xdr:twoCellAnchor>
    <xdr:from>
      <xdr:col>3</xdr:col>
      <xdr:colOff>0</xdr:colOff>
      <xdr:row>2</xdr:row>
      <xdr:rowOff>177800</xdr:rowOff>
    </xdr:from>
    <xdr:to>
      <xdr:col>3</xdr:col>
      <xdr:colOff>1728000</xdr:colOff>
      <xdr:row>4</xdr:row>
      <xdr:rowOff>7800</xdr:rowOff>
    </xdr:to>
    <xdr:sp macro="" textlink="">
      <xdr:nvSpPr>
        <xdr:cNvPr id="93" name="Retângulo Arredondado 92">
          <a:extLst>
            <a:ext uri="{FF2B5EF4-FFF2-40B4-BE49-F238E27FC236}">
              <a16:creationId xmlns:a16="http://schemas.microsoft.com/office/drawing/2014/main" id="{00000000-0008-0000-0C00-00005D000000}"/>
            </a:ext>
          </a:extLst>
        </xdr:cNvPr>
        <xdr:cNvSpPr/>
      </xdr:nvSpPr>
      <xdr:spPr>
        <a:xfrm>
          <a:off x="3962400" y="1244600"/>
          <a:ext cx="1728000" cy="388800"/>
        </a:xfrm>
        <a:prstGeom prst="roundRect">
          <a:avLst/>
        </a:prstGeom>
        <a:solidFill>
          <a:srgbClr val="008E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Cielo</a:t>
          </a:r>
          <a:r>
            <a:rPr lang="pt-BR" sz="1400" b="1" baseline="0"/>
            <a:t> Brasil</a:t>
          </a:r>
          <a:endParaRPr lang="pt-BR" sz="1400" b="1"/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6350</xdr:colOff>
      <xdr:row>4</xdr:row>
      <xdr:rowOff>19050</xdr:rowOff>
    </xdr:to>
    <xdr:sp macro="" textlink="">
      <xdr:nvSpPr>
        <xdr:cNvPr id="94" name="Retângulo Arredondado 93">
          <a:extLst>
            <a:ext uri="{FF2B5EF4-FFF2-40B4-BE49-F238E27FC236}">
              <a16:creationId xmlns:a16="http://schemas.microsoft.com/office/drawing/2014/main" id="{00000000-0008-0000-0C00-00005E000000}"/>
            </a:ext>
          </a:extLst>
        </xdr:cNvPr>
        <xdr:cNvSpPr/>
      </xdr:nvSpPr>
      <xdr:spPr>
        <a:xfrm>
          <a:off x="6578600" y="1250950"/>
          <a:ext cx="1555750" cy="393700"/>
        </a:xfrm>
        <a:prstGeom prst="roundRect">
          <a:avLst/>
        </a:prstGeom>
        <a:solidFill>
          <a:srgbClr val="732E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Cateno</a:t>
          </a:r>
        </a:p>
      </xdr:txBody>
    </xdr:sp>
    <xdr:clientData/>
  </xdr:twoCellAnchor>
  <xdr:twoCellAnchor>
    <xdr:from>
      <xdr:col>7</xdr:col>
      <xdr:colOff>6350</xdr:colOff>
      <xdr:row>3</xdr:row>
      <xdr:rowOff>0</xdr:rowOff>
    </xdr:from>
    <xdr:to>
      <xdr:col>8</xdr:col>
      <xdr:colOff>800</xdr:colOff>
      <xdr:row>4</xdr:row>
      <xdr:rowOff>14150</xdr:rowOff>
    </xdr:to>
    <xdr:sp macro="" textlink="">
      <xdr:nvSpPr>
        <xdr:cNvPr id="96" name="Retângulo Arredondado 95">
          <a:extLst>
            <a:ext uri="{FF2B5EF4-FFF2-40B4-BE49-F238E27FC236}">
              <a16:creationId xmlns:a16="http://schemas.microsoft.com/office/drawing/2014/main" id="{00000000-0008-0000-0C00-000060000000}"/>
            </a:ext>
          </a:extLst>
        </xdr:cNvPr>
        <xdr:cNvSpPr/>
      </xdr:nvSpPr>
      <xdr:spPr>
        <a:xfrm>
          <a:off x="8661400" y="1250950"/>
          <a:ext cx="1728000" cy="388800"/>
        </a:xfrm>
        <a:prstGeom prst="roundRect">
          <a:avLst/>
        </a:prstGeom>
        <a:solidFill>
          <a:srgbClr val="E0E56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Other Subsidiaries </a:t>
          </a:r>
        </a:p>
      </xdr:txBody>
    </xdr:sp>
    <xdr:clientData/>
  </xdr:twoCellAnchor>
  <xdr:twoCellAnchor>
    <xdr:from>
      <xdr:col>1</xdr:col>
      <xdr:colOff>12700</xdr:colOff>
      <xdr:row>5</xdr:row>
      <xdr:rowOff>6350</xdr:rowOff>
    </xdr:from>
    <xdr:to>
      <xdr:col>2</xdr:col>
      <xdr:colOff>6350</xdr:colOff>
      <xdr:row>6</xdr:row>
      <xdr:rowOff>177800</xdr:rowOff>
    </xdr:to>
    <xdr:sp macro="" textlink="">
      <xdr:nvSpPr>
        <xdr:cNvPr id="97" name="Retângulo Arredondado 9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61000000}"/>
            </a:ext>
          </a:extLst>
        </xdr:cNvPr>
        <xdr:cNvSpPr/>
      </xdr:nvSpPr>
      <xdr:spPr>
        <a:xfrm>
          <a:off x="1638300" y="181610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Balance Sheet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1727200</xdr:colOff>
      <xdr:row>9</xdr:row>
      <xdr:rowOff>171450</xdr:rowOff>
    </xdr:to>
    <xdr:sp macro="" textlink="">
      <xdr:nvSpPr>
        <xdr:cNvPr id="101" name="Retângulo Arredondado 10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65000000}"/>
            </a:ext>
          </a:extLst>
        </xdr:cNvPr>
        <xdr:cNvSpPr/>
      </xdr:nvSpPr>
      <xdr:spPr>
        <a:xfrm>
          <a:off x="1625600" y="236220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P&amp;L COSIF</a:t>
          </a:r>
        </a:p>
      </xdr:txBody>
    </xdr:sp>
    <xdr:clientData/>
  </xdr:twoCellAnchor>
  <xdr:twoCellAnchor>
    <xdr:from>
      <xdr:col>3</xdr:col>
      <xdr:colOff>0</xdr:colOff>
      <xdr:row>5</xdr:row>
      <xdr:rowOff>0</xdr:rowOff>
    </xdr:from>
    <xdr:to>
      <xdr:col>3</xdr:col>
      <xdr:colOff>1727200</xdr:colOff>
      <xdr:row>6</xdr:row>
      <xdr:rowOff>171450</xdr:rowOff>
    </xdr:to>
    <xdr:sp macro="" textlink="">
      <xdr:nvSpPr>
        <xdr:cNvPr id="104" name="Retângulo Arredondado 10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68000000}"/>
            </a:ext>
          </a:extLst>
        </xdr:cNvPr>
        <xdr:cNvSpPr/>
      </xdr:nvSpPr>
      <xdr:spPr>
        <a:xfrm>
          <a:off x="3968750" y="180975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Operational Highlights</a:t>
          </a: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1727200</xdr:colOff>
      <xdr:row>9</xdr:row>
      <xdr:rowOff>171450</xdr:rowOff>
    </xdr:to>
    <xdr:sp macro="" textlink="">
      <xdr:nvSpPr>
        <xdr:cNvPr id="107" name="Retângulo Arredondado 10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C00-00006B000000}"/>
            </a:ext>
          </a:extLst>
        </xdr:cNvPr>
        <xdr:cNvSpPr/>
      </xdr:nvSpPr>
      <xdr:spPr>
        <a:xfrm>
          <a:off x="3968750" y="236220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P&amp;L COSIF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1727200</xdr:colOff>
      <xdr:row>6</xdr:row>
      <xdr:rowOff>171450</xdr:rowOff>
    </xdr:to>
    <xdr:sp macro="" textlink="">
      <xdr:nvSpPr>
        <xdr:cNvPr id="109" name="Retângulo Arredondado 10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C00-00006D000000}"/>
            </a:ext>
          </a:extLst>
        </xdr:cNvPr>
        <xdr:cNvSpPr/>
      </xdr:nvSpPr>
      <xdr:spPr>
        <a:xfrm>
          <a:off x="6311900" y="180975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Operational Highlights</a:t>
          </a:r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1727200</xdr:colOff>
      <xdr:row>9</xdr:row>
      <xdr:rowOff>171450</xdr:rowOff>
    </xdr:to>
    <xdr:sp macro="" textlink="">
      <xdr:nvSpPr>
        <xdr:cNvPr id="110" name="Retângulo Arredondado 10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C00-00006E000000}"/>
            </a:ext>
          </a:extLst>
        </xdr:cNvPr>
        <xdr:cNvSpPr/>
      </xdr:nvSpPr>
      <xdr:spPr>
        <a:xfrm>
          <a:off x="6311900" y="236220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P&amp;L COSIF</a:t>
          </a:r>
        </a:p>
      </xdr:txBody>
    </xdr:sp>
    <xdr:clientData/>
  </xdr:twoCellAnchor>
  <xdr:twoCellAnchor>
    <xdr:from>
      <xdr:col>7</xdr:col>
      <xdr:colOff>9525</xdr:colOff>
      <xdr:row>5</xdr:row>
      <xdr:rowOff>0</xdr:rowOff>
    </xdr:from>
    <xdr:to>
      <xdr:col>8</xdr:col>
      <xdr:colOff>3175</xdr:colOff>
      <xdr:row>6</xdr:row>
      <xdr:rowOff>171450</xdr:rowOff>
    </xdr:to>
    <xdr:sp macro="" textlink="">
      <xdr:nvSpPr>
        <xdr:cNvPr id="112" name="Retângulo Arredondado 1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C00-000070000000}"/>
            </a:ext>
          </a:extLst>
        </xdr:cNvPr>
        <xdr:cNvSpPr/>
      </xdr:nvSpPr>
      <xdr:spPr>
        <a:xfrm>
          <a:off x="8645525" y="180975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P&amp;L COSIF</a:t>
          </a:r>
          <a:endParaRPr lang="pt-BR" sz="1100" b="1"/>
        </a:p>
      </xdr:txBody>
    </xdr:sp>
    <xdr:clientData/>
  </xdr:twoCellAnchor>
  <xdr:twoCellAnchor editAs="oneCell">
    <xdr:from>
      <xdr:col>0</xdr:col>
      <xdr:colOff>6</xdr:colOff>
      <xdr:row>0</xdr:row>
      <xdr:rowOff>0</xdr:rowOff>
    </xdr:from>
    <xdr:to>
      <xdr:col>0</xdr:col>
      <xdr:colOff>1098599</xdr:colOff>
      <xdr:row>1</xdr:row>
      <xdr:rowOff>63750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8593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1100510</xdr:colOff>
      <xdr:row>1</xdr:row>
      <xdr:rowOff>61308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00510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1099926</xdr:colOff>
      <xdr:row>1</xdr:row>
      <xdr:rowOff>62655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9925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1100519</xdr:colOff>
      <xdr:row>1</xdr:row>
      <xdr:rowOff>61308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100513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</xdr:colOff>
      <xdr:row>0</xdr:row>
      <xdr:rowOff>0</xdr:rowOff>
    </xdr:from>
    <xdr:to>
      <xdr:col>0</xdr:col>
      <xdr:colOff>1101253</xdr:colOff>
      <xdr:row>1</xdr:row>
      <xdr:rowOff>65130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" y="0"/>
          <a:ext cx="1101248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1102219</xdr:colOff>
      <xdr:row>1</xdr:row>
      <xdr:rowOff>63750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102213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</xdr:colOff>
      <xdr:row>0</xdr:row>
      <xdr:rowOff>0</xdr:rowOff>
    </xdr:from>
    <xdr:to>
      <xdr:col>0</xdr:col>
      <xdr:colOff>1100127</xdr:colOff>
      <xdr:row>1</xdr:row>
      <xdr:rowOff>61308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" y="0"/>
          <a:ext cx="1100123" cy="54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1102219</xdr:colOff>
      <xdr:row>1</xdr:row>
      <xdr:rowOff>63750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102213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I20"/>
  <sheetViews>
    <sheetView showGridLines="0" zoomScaleNormal="100" workbookViewId="0"/>
  </sheetViews>
  <sheetFormatPr defaultColWidth="0" defaultRowHeight="15" zeroHeight="1" x14ac:dyDescent="0.25"/>
  <cols>
    <col min="1" max="1" width="23.140625" customWidth="1"/>
    <col min="2" max="2" width="24.85546875" bestFit="1" customWidth="1"/>
    <col min="3" max="3" width="8.5703125" customWidth="1"/>
    <col min="4" max="4" width="24.85546875" customWidth="1"/>
    <col min="5" max="5" width="8.5703125" customWidth="1"/>
    <col min="6" max="6" width="24.85546875" customWidth="1"/>
    <col min="7" max="7" width="8.5703125" customWidth="1"/>
    <col min="8" max="8" width="24.85546875" customWidth="1"/>
    <col min="9" max="9" width="8.7109375" customWidth="1"/>
  </cols>
  <sheetData>
    <row r="1" spans="1:9" ht="37.5" customHeight="1" x14ac:dyDescent="0.25">
      <c r="A1" s="6"/>
      <c r="B1" s="6"/>
      <c r="C1" s="6"/>
      <c r="D1" s="6"/>
      <c r="E1" s="6"/>
      <c r="F1" s="6"/>
      <c r="G1" s="6"/>
      <c r="H1" s="6"/>
      <c r="I1" s="6"/>
    </row>
    <row r="2" spans="1:9" x14ac:dyDescent="0.25"/>
    <row r="3" spans="1:9" x14ac:dyDescent="0.25"/>
    <row r="4" spans="1:9" s="33" customFormat="1" ht="29.45" customHeight="1" x14ac:dyDescent="0.3">
      <c r="A4"/>
      <c r="B4" s="35"/>
      <c r="C4" s="35"/>
      <c r="D4" s="35"/>
      <c r="E4" s="35"/>
      <c r="F4" s="35"/>
      <c r="G4" s="35"/>
      <c r="H4" s="35"/>
      <c r="I4" s="35"/>
    </row>
    <row r="5" spans="1:9" x14ac:dyDescent="0.25"/>
    <row r="6" spans="1:9" x14ac:dyDescent="0.25">
      <c r="B6" s="50"/>
      <c r="D6" s="51"/>
      <c r="F6" s="51"/>
      <c r="H6" s="51"/>
    </row>
    <row r="7" spans="1:9" x14ac:dyDescent="0.25">
      <c r="B7" s="50"/>
      <c r="D7" s="51"/>
      <c r="F7" s="51"/>
      <c r="H7" s="51"/>
    </row>
    <row r="8" spans="1:9" x14ac:dyDescent="0.25"/>
    <row r="9" spans="1:9" x14ac:dyDescent="0.25">
      <c r="B9" s="51"/>
      <c r="D9" s="51"/>
      <c r="F9" s="51"/>
      <c r="H9" s="51"/>
    </row>
    <row r="10" spans="1:9" x14ac:dyDescent="0.25">
      <c r="B10" s="51"/>
      <c r="D10" s="51"/>
      <c r="F10" s="51"/>
      <c r="H10" s="51"/>
    </row>
    <row r="11" spans="1:9" x14ac:dyDescent="0.25"/>
    <row r="12" spans="1:9" x14ac:dyDescent="0.25">
      <c r="B12" s="51"/>
      <c r="D12" s="51"/>
      <c r="F12" s="51"/>
    </row>
    <row r="13" spans="1:9" x14ac:dyDescent="0.25">
      <c r="B13" s="51"/>
      <c r="D13" s="51"/>
      <c r="F13" s="51"/>
    </row>
    <row r="14" spans="1:9" x14ac:dyDescent="0.25"/>
    <row r="15" spans="1:9" x14ac:dyDescent="0.25">
      <c r="B15" s="51"/>
      <c r="D15" s="51"/>
    </row>
    <row r="16" spans="1:9" x14ac:dyDescent="0.25">
      <c r="B16" s="51"/>
      <c r="D16" s="51"/>
    </row>
    <row r="17" spans="2:8" x14ac:dyDescent="0.25"/>
    <row r="18" spans="2:8" x14ac:dyDescent="0.25"/>
    <row r="19" spans="2:8" x14ac:dyDescent="0.25">
      <c r="B19" s="39"/>
      <c r="H19" s="49"/>
    </row>
    <row r="20" spans="2:8" x14ac:dyDescent="0.25">
      <c r="B20" s="39"/>
    </row>
  </sheetData>
  <mergeCells count="13">
    <mergeCell ref="B6:B7"/>
    <mergeCell ref="B9:B10"/>
    <mergeCell ref="B12:B13"/>
    <mergeCell ref="B15:B16"/>
    <mergeCell ref="H6:H7"/>
    <mergeCell ref="H9:H10"/>
    <mergeCell ref="D6:D7"/>
    <mergeCell ref="D9:D10"/>
    <mergeCell ref="D12:D13"/>
    <mergeCell ref="F6:F7"/>
    <mergeCell ref="F9:F10"/>
    <mergeCell ref="F12:F13"/>
    <mergeCell ref="D15:D16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00B0F0"/>
  </sheetPr>
  <dimension ref="A1:AN27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ColWidth="8.85546875" defaultRowHeight="15" x14ac:dyDescent="0.25"/>
  <cols>
    <col min="1" max="1" width="45.7109375" customWidth="1"/>
    <col min="2" max="37" width="10.85546875" customWidth="1"/>
    <col min="38" max="40" width="10.85546875" style="38" customWidth="1"/>
  </cols>
  <sheetData>
    <row r="1" spans="1:40" ht="37.5" customHeight="1" x14ac:dyDescent="0.25">
      <c r="A1" s="37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40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14.45" customHeight="1" x14ac:dyDescent="0.3">
      <c r="A3" s="4" t="s">
        <v>141</v>
      </c>
      <c r="B3" s="14"/>
      <c r="C3" s="3"/>
      <c r="D3" s="3"/>
      <c r="E3" s="1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4.45" customHeight="1" x14ac:dyDescent="0.3">
      <c r="A4" s="3"/>
      <c r="B4" s="14"/>
      <c r="C4" s="14"/>
      <c r="D4" s="14"/>
      <c r="E4" s="14"/>
      <c r="F4" s="7"/>
      <c r="G4" s="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14.45" customHeight="1" x14ac:dyDescent="0.25">
      <c r="A5" s="23" t="s">
        <v>142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18</v>
      </c>
      <c r="N5" s="5" t="s">
        <v>19</v>
      </c>
      <c r="O5" s="5" t="s">
        <v>20</v>
      </c>
      <c r="P5" s="5" t="s">
        <v>21</v>
      </c>
      <c r="Q5" s="5" t="s">
        <v>22</v>
      </c>
      <c r="R5" s="5" t="s">
        <v>23</v>
      </c>
      <c r="S5" s="5" t="s">
        <v>24</v>
      </c>
      <c r="T5" s="5" t="s">
        <v>25</v>
      </c>
      <c r="U5" s="5" t="s">
        <v>26</v>
      </c>
      <c r="V5" s="5" t="s">
        <v>27</v>
      </c>
      <c r="W5" s="5" t="s">
        <v>28</v>
      </c>
      <c r="X5" s="5" t="s">
        <v>29</v>
      </c>
      <c r="Y5" s="5" t="s">
        <v>30</v>
      </c>
      <c r="Z5" s="5" t="s">
        <v>31</v>
      </c>
      <c r="AA5" s="5" t="s">
        <v>32</v>
      </c>
      <c r="AB5" s="5" t="s">
        <v>33</v>
      </c>
      <c r="AC5" s="5" t="s">
        <v>34</v>
      </c>
      <c r="AD5" s="5" t="s">
        <v>35</v>
      </c>
      <c r="AE5" s="5" t="s">
        <v>36</v>
      </c>
      <c r="AF5" s="5" t="s">
        <v>37</v>
      </c>
      <c r="AG5" s="5" t="s">
        <v>38</v>
      </c>
      <c r="AH5" s="5" t="s">
        <v>39</v>
      </c>
      <c r="AI5" s="5" t="s">
        <v>40</v>
      </c>
      <c r="AJ5" s="5" t="s">
        <v>41</v>
      </c>
      <c r="AK5" s="5" t="s">
        <v>42</v>
      </c>
      <c r="AL5" s="5" t="s">
        <v>43</v>
      </c>
      <c r="AM5" s="5" t="s">
        <v>161</v>
      </c>
      <c r="AN5" s="5" t="s">
        <v>162</v>
      </c>
    </row>
    <row r="6" spans="1:40" x14ac:dyDescent="0.25">
      <c r="A6" s="29" t="s">
        <v>163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2"/>
      <c r="M6" s="13"/>
      <c r="N6" s="13"/>
      <c r="O6" s="13"/>
      <c r="P6" s="12"/>
      <c r="Q6" s="13"/>
      <c r="R6" s="13"/>
      <c r="S6" s="13"/>
      <c r="T6" s="13"/>
      <c r="U6" s="13"/>
      <c r="V6" s="13"/>
      <c r="W6" s="13"/>
      <c r="X6" s="13"/>
      <c r="Y6" s="13"/>
      <c r="Z6" s="29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2"/>
      <c r="AL6" s="12"/>
      <c r="AM6" s="12"/>
      <c r="AN6" s="12"/>
    </row>
    <row r="7" spans="1:40" x14ac:dyDescent="0.25">
      <c r="A7" s="24" t="s">
        <v>166</v>
      </c>
      <c r="B7" s="21">
        <f>B10+B14</f>
        <v>87329000</v>
      </c>
      <c r="C7" s="21">
        <f t="shared" ref="C7:AM7" si="0">C10+C14</f>
        <v>93016000</v>
      </c>
      <c r="D7" s="21">
        <f t="shared" si="0"/>
        <v>96186000</v>
      </c>
      <c r="E7" s="21">
        <f t="shared" si="0"/>
        <v>106798000</v>
      </c>
      <c r="F7" s="21">
        <f t="shared" si="0"/>
        <v>97622000</v>
      </c>
      <c r="G7" s="21">
        <f t="shared" si="0"/>
        <v>106285000</v>
      </c>
      <c r="H7" s="21">
        <f t="shared" si="0"/>
        <v>113201000</v>
      </c>
      <c r="I7" s="21">
        <f t="shared" si="0"/>
        <v>131640000</v>
      </c>
      <c r="J7" s="21">
        <f t="shared" si="0"/>
        <v>119574000</v>
      </c>
      <c r="K7" s="21">
        <f t="shared" si="0"/>
        <v>125338000</v>
      </c>
      <c r="L7" s="21">
        <f t="shared" si="0"/>
        <v>128770000</v>
      </c>
      <c r="M7" s="21">
        <f t="shared" si="0"/>
        <v>143929000</v>
      </c>
      <c r="N7" s="21">
        <f t="shared" si="0"/>
        <v>126539000</v>
      </c>
      <c r="O7" s="21">
        <f t="shared" si="0"/>
        <v>129698000</v>
      </c>
      <c r="P7" s="21">
        <f t="shared" si="0"/>
        <v>137329000</v>
      </c>
      <c r="Q7" s="21">
        <f t="shared" si="0"/>
        <v>154585000</v>
      </c>
      <c r="R7" s="21">
        <f t="shared" si="0"/>
        <v>139510000</v>
      </c>
      <c r="S7" s="21">
        <f t="shared" si="0"/>
        <v>142583000</v>
      </c>
      <c r="T7" s="21">
        <f t="shared" si="0"/>
        <v>143513000</v>
      </c>
      <c r="U7" s="21">
        <f t="shared" si="0"/>
        <v>159333000</v>
      </c>
      <c r="V7" s="21">
        <f t="shared" si="0"/>
        <v>144642000</v>
      </c>
      <c r="W7" s="21">
        <f t="shared" si="0"/>
        <v>150981000</v>
      </c>
      <c r="X7" s="21">
        <f t="shared" si="0"/>
        <v>158306000</v>
      </c>
      <c r="Y7" s="21">
        <f t="shared" si="0"/>
        <v>171691000</v>
      </c>
      <c r="Z7" s="20">
        <f t="shared" si="0"/>
        <v>152678000</v>
      </c>
      <c r="AA7" s="21">
        <f t="shared" si="0"/>
        <v>151054854.70136997</v>
      </c>
      <c r="AB7" s="21">
        <f t="shared" si="0"/>
        <v>153933597.61232001</v>
      </c>
      <c r="AC7" s="21">
        <f t="shared" si="0"/>
        <v>168840999.40704</v>
      </c>
      <c r="AD7" s="20">
        <f t="shared" si="0"/>
        <v>156789319.89930999</v>
      </c>
      <c r="AE7" s="21">
        <f t="shared" si="0"/>
        <v>164514463.82993999</v>
      </c>
      <c r="AF7" s="21">
        <f t="shared" si="0"/>
        <v>171737823.86768001</v>
      </c>
      <c r="AG7" s="21">
        <f t="shared" si="0"/>
        <v>190096350.77325001</v>
      </c>
      <c r="AH7" s="20">
        <f t="shared" si="0"/>
        <v>159771598.42132998</v>
      </c>
      <c r="AI7" s="21">
        <f t="shared" si="0"/>
        <v>127964074.30522999</v>
      </c>
      <c r="AJ7" s="21">
        <f t="shared" si="0"/>
        <v>165633343.21070999</v>
      </c>
      <c r="AK7" s="21">
        <f t="shared" si="0"/>
        <v>190586323.68900001</v>
      </c>
      <c r="AL7" s="21">
        <f t="shared" si="0"/>
        <v>160030137.65464002</v>
      </c>
      <c r="AM7" s="21">
        <f t="shared" si="0"/>
        <v>165237739.58591998</v>
      </c>
      <c r="AN7" s="21">
        <v>179765592.88538</v>
      </c>
    </row>
    <row r="8" spans="1:40" x14ac:dyDescent="0.25">
      <c r="A8" s="24" t="s">
        <v>167</v>
      </c>
      <c r="B8" s="21">
        <f>B12+B16</f>
        <v>1016400</v>
      </c>
      <c r="C8" s="21">
        <f t="shared" ref="C8:AM8" si="1">C12+C16</f>
        <v>1042800</v>
      </c>
      <c r="D8" s="21">
        <f t="shared" si="1"/>
        <v>1080200</v>
      </c>
      <c r="E8" s="21">
        <f t="shared" si="1"/>
        <v>1162200</v>
      </c>
      <c r="F8" s="21">
        <f t="shared" si="1"/>
        <v>1089200</v>
      </c>
      <c r="G8" s="21">
        <f t="shared" si="1"/>
        <v>1158200</v>
      </c>
      <c r="H8" s="21">
        <f t="shared" si="1"/>
        <v>1251500</v>
      </c>
      <c r="I8" s="21">
        <f t="shared" si="1"/>
        <v>1402600</v>
      </c>
      <c r="J8" s="21">
        <f t="shared" si="1"/>
        <v>1318300</v>
      </c>
      <c r="K8" s="21">
        <f t="shared" si="1"/>
        <v>1358600</v>
      </c>
      <c r="L8" s="21">
        <f t="shared" si="1"/>
        <v>1413900</v>
      </c>
      <c r="M8" s="21">
        <f t="shared" si="1"/>
        <v>1568500</v>
      </c>
      <c r="N8" s="21">
        <f t="shared" si="1"/>
        <v>1425000</v>
      </c>
      <c r="O8" s="21">
        <f t="shared" si="1"/>
        <v>1495000</v>
      </c>
      <c r="P8" s="21">
        <f t="shared" si="1"/>
        <v>1558300</v>
      </c>
      <c r="Q8" s="21">
        <f t="shared" si="1"/>
        <v>1722000</v>
      </c>
      <c r="R8" s="21">
        <f t="shared" si="1"/>
        <v>1623300</v>
      </c>
      <c r="S8" s="21">
        <f t="shared" si="1"/>
        <v>1630900</v>
      </c>
      <c r="T8" s="21">
        <f t="shared" si="1"/>
        <v>1661300</v>
      </c>
      <c r="U8" s="21">
        <f t="shared" si="1"/>
        <v>1815700</v>
      </c>
      <c r="V8" s="21">
        <f t="shared" si="1"/>
        <v>1720900</v>
      </c>
      <c r="W8" s="21">
        <f t="shared" si="1"/>
        <v>1789700</v>
      </c>
      <c r="X8" s="21">
        <f t="shared" si="1"/>
        <v>1889400</v>
      </c>
      <c r="Y8" s="21">
        <f t="shared" si="1"/>
        <v>1923800</v>
      </c>
      <c r="Z8" s="21">
        <f t="shared" si="1"/>
        <v>1744700</v>
      </c>
      <c r="AA8" s="21">
        <f t="shared" si="1"/>
        <v>1683606.2039999999</v>
      </c>
      <c r="AB8" s="21">
        <f t="shared" si="1"/>
        <v>1688813.3959999999</v>
      </c>
      <c r="AC8" s="21">
        <f t="shared" si="1"/>
        <v>1814454.6979999999</v>
      </c>
      <c r="AD8" s="21">
        <f t="shared" si="1"/>
        <v>1706429.48</v>
      </c>
      <c r="AE8" s="21">
        <f t="shared" si="1"/>
        <v>1741209.273</v>
      </c>
      <c r="AF8" s="21">
        <f t="shared" si="1"/>
        <v>1783114.352</v>
      </c>
      <c r="AG8" s="21">
        <f t="shared" si="1"/>
        <v>1909455.834</v>
      </c>
      <c r="AH8" s="21">
        <f t="shared" si="1"/>
        <v>1648751.7430000002</v>
      </c>
      <c r="AI8" s="21">
        <f t="shared" si="1"/>
        <v>1236954.845</v>
      </c>
      <c r="AJ8" s="21">
        <f t="shared" si="1"/>
        <v>1537741.1090000002</v>
      </c>
      <c r="AK8" s="21">
        <f t="shared" si="1"/>
        <v>1751371.6209999998</v>
      </c>
      <c r="AL8" s="21">
        <f t="shared" si="1"/>
        <v>1533873.621</v>
      </c>
      <c r="AM8" s="21">
        <f t="shared" si="1"/>
        <v>1578907.8130000001</v>
      </c>
      <c r="AN8" s="21">
        <v>1718602.6680000001</v>
      </c>
    </row>
    <row r="9" spans="1:40" x14ac:dyDescent="0.25">
      <c r="A9" s="29" t="s">
        <v>169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2"/>
      <c r="M9" s="13"/>
      <c r="N9" s="13"/>
      <c r="O9" s="13"/>
      <c r="P9" s="12"/>
      <c r="Q9" s="13"/>
      <c r="R9" s="13"/>
      <c r="S9" s="13"/>
      <c r="T9" s="13"/>
      <c r="U9" s="13"/>
      <c r="V9" s="13"/>
      <c r="W9" s="13"/>
      <c r="X9" s="13"/>
      <c r="Y9" s="13"/>
      <c r="Z9" s="29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2"/>
      <c r="AL9" s="12"/>
      <c r="AM9" s="12"/>
      <c r="AN9" s="12"/>
    </row>
    <row r="10" spans="1:40" x14ac:dyDescent="0.25">
      <c r="A10" s="48" t="s">
        <v>143</v>
      </c>
      <c r="B10" s="21">
        <v>56033000</v>
      </c>
      <c r="C10" s="21">
        <v>59866000</v>
      </c>
      <c r="D10" s="21">
        <v>61565000</v>
      </c>
      <c r="E10" s="21">
        <v>67496000</v>
      </c>
      <c r="F10" s="21">
        <v>62088000</v>
      </c>
      <c r="G10" s="21">
        <v>67246000</v>
      </c>
      <c r="H10" s="21">
        <v>70759000</v>
      </c>
      <c r="I10" s="21">
        <v>79524000</v>
      </c>
      <c r="J10" s="21">
        <v>73120000</v>
      </c>
      <c r="K10" s="21">
        <v>75979000</v>
      </c>
      <c r="L10" s="21">
        <v>78574000</v>
      </c>
      <c r="M10" s="21">
        <v>84952000</v>
      </c>
      <c r="N10" s="21">
        <v>75484000</v>
      </c>
      <c r="O10" s="21">
        <v>77434000</v>
      </c>
      <c r="P10" s="21">
        <v>79613000</v>
      </c>
      <c r="Q10" s="21">
        <v>87973000</v>
      </c>
      <c r="R10" s="21">
        <v>79572000</v>
      </c>
      <c r="S10" s="21">
        <v>80955000</v>
      </c>
      <c r="T10" s="21">
        <v>81305000</v>
      </c>
      <c r="U10" s="21">
        <v>87463000</v>
      </c>
      <c r="V10" s="21">
        <v>79636000</v>
      </c>
      <c r="W10" s="21">
        <v>82715000</v>
      </c>
      <c r="X10" s="21">
        <v>86441000</v>
      </c>
      <c r="Y10" s="21">
        <v>95294000</v>
      </c>
      <c r="Z10" s="20">
        <v>87645000</v>
      </c>
      <c r="AA10" s="21">
        <v>88588478.304259986</v>
      </c>
      <c r="AB10" s="21">
        <v>90033595.714000002</v>
      </c>
      <c r="AC10" s="21">
        <v>98115765.569200009</v>
      </c>
      <c r="AD10" s="20">
        <v>93240246.521750003</v>
      </c>
      <c r="AE10" s="21">
        <v>99905709.204219997</v>
      </c>
      <c r="AF10" s="21">
        <v>104763885.69086</v>
      </c>
      <c r="AG10" s="21">
        <v>113669592.63027999</v>
      </c>
      <c r="AH10" s="20">
        <v>94965329.303679988</v>
      </c>
      <c r="AI10" s="21">
        <v>70803450.887359992</v>
      </c>
      <c r="AJ10" s="21">
        <v>90724015.092119992</v>
      </c>
      <c r="AK10" s="21">
        <v>103670633.57577002</v>
      </c>
      <c r="AL10" s="21">
        <v>88820126.471579999</v>
      </c>
      <c r="AM10" s="21">
        <v>92855259.874410003</v>
      </c>
      <c r="AN10" s="21">
        <v>102917280.29290999</v>
      </c>
    </row>
    <row r="11" spans="1:40" x14ac:dyDescent="0.25">
      <c r="A11" s="24" t="s">
        <v>168</v>
      </c>
      <c r="B11" s="44">
        <f>B10/B7</f>
        <v>0.64163107329753</v>
      </c>
      <c r="C11" s="44">
        <f t="shared" ref="C11:AM11" si="2">C10/C7</f>
        <v>0.64360970155672137</v>
      </c>
      <c r="D11" s="44">
        <f t="shared" si="2"/>
        <v>0.6400619632794794</v>
      </c>
      <c r="E11" s="44">
        <f t="shared" si="2"/>
        <v>0.631996853873668</v>
      </c>
      <c r="F11" s="44">
        <f t="shared" si="2"/>
        <v>0.63600417938579423</v>
      </c>
      <c r="G11" s="44">
        <f t="shared" si="2"/>
        <v>0.63269511219833463</v>
      </c>
      <c r="H11" s="44">
        <f t="shared" si="2"/>
        <v>0.6250739834453759</v>
      </c>
      <c r="I11" s="44">
        <f t="shared" si="2"/>
        <v>0.60410209662716496</v>
      </c>
      <c r="J11" s="44">
        <f t="shared" si="2"/>
        <v>0.61150417314800876</v>
      </c>
      <c r="K11" s="44">
        <f t="shared" si="2"/>
        <v>0.60619285452137417</v>
      </c>
      <c r="L11" s="44">
        <f t="shared" si="2"/>
        <v>0.61018870855012819</v>
      </c>
      <c r="M11" s="44">
        <f t="shared" si="2"/>
        <v>0.59023546331871968</v>
      </c>
      <c r="N11" s="44">
        <f t="shared" si="2"/>
        <v>0.59652755277029212</v>
      </c>
      <c r="O11" s="44">
        <f t="shared" si="2"/>
        <v>0.59703310768092033</v>
      </c>
      <c r="P11" s="44">
        <f t="shared" si="2"/>
        <v>0.57972460296077299</v>
      </c>
      <c r="Q11" s="44">
        <f t="shared" si="2"/>
        <v>0.5690914383672413</v>
      </c>
      <c r="R11" s="44">
        <f t="shared" si="2"/>
        <v>0.57036771557594435</v>
      </c>
      <c r="S11" s="44">
        <f t="shared" si="2"/>
        <v>0.56777455937944921</v>
      </c>
      <c r="T11" s="44">
        <f t="shared" si="2"/>
        <v>0.56653404221220383</v>
      </c>
      <c r="U11" s="44">
        <f t="shared" si="2"/>
        <v>0.54893211073663339</v>
      </c>
      <c r="V11" s="44">
        <f t="shared" si="2"/>
        <v>0.55057313919884954</v>
      </c>
      <c r="W11" s="44">
        <f t="shared" si="2"/>
        <v>0.54785039177115002</v>
      </c>
      <c r="X11" s="44">
        <f t="shared" si="2"/>
        <v>0.54603742119692245</v>
      </c>
      <c r="Y11" s="44">
        <f t="shared" si="2"/>
        <v>0.5550320051720824</v>
      </c>
      <c r="Z11" s="44">
        <f t="shared" si="2"/>
        <v>0.57405127130300371</v>
      </c>
      <c r="AA11" s="44">
        <f t="shared" si="2"/>
        <v>0.58646561528523022</v>
      </c>
      <c r="AB11" s="44">
        <f t="shared" si="2"/>
        <v>0.58488593205460304</v>
      </c>
      <c r="AC11" s="44">
        <f t="shared" si="2"/>
        <v>0.58111339019418862</v>
      </c>
      <c r="AD11" s="44">
        <f t="shared" si="2"/>
        <v>0.59468493505570941</v>
      </c>
      <c r="AE11" s="44">
        <f t="shared" si="2"/>
        <v>0.60727614386230122</v>
      </c>
      <c r="AF11" s="44">
        <f t="shared" si="2"/>
        <v>0.61002220321353395</v>
      </c>
      <c r="AG11" s="44">
        <f t="shared" si="2"/>
        <v>0.59795778387070098</v>
      </c>
      <c r="AH11" s="44">
        <f t="shared" si="2"/>
        <v>0.59438179402354807</v>
      </c>
      <c r="AI11" s="44">
        <f t="shared" si="2"/>
        <v>0.55330725652321777</v>
      </c>
      <c r="AJ11" s="44">
        <f t="shared" si="2"/>
        <v>0.54774004637886042</v>
      </c>
      <c r="AK11" s="44">
        <f t="shared" si="2"/>
        <v>0.54395631107791564</v>
      </c>
      <c r="AL11" s="44">
        <f t="shared" si="2"/>
        <v>0.55502124645585271</v>
      </c>
      <c r="AM11" s="44">
        <f t="shared" si="2"/>
        <v>0.56194946812454616</v>
      </c>
      <c r="AN11" s="44">
        <v>0.57250822385422162</v>
      </c>
    </row>
    <row r="12" spans="1:40" x14ac:dyDescent="0.25">
      <c r="A12" s="24" t="s">
        <v>167</v>
      </c>
      <c r="B12" s="21">
        <v>485500</v>
      </c>
      <c r="C12" s="21">
        <v>511700</v>
      </c>
      <c r="D12" s="21">
        <v>520400</v>
      </c>
      <c r="E12" s="21">
        <v>544200</v>
      </c>
      <c r="F12" s="21">
        <v>515299.99999999994</v>
      </c>
      <c r="G12" s="21">
        <v>556300</v>
      </c>
      <c r="H12" s="21">
        <v>587400</v>
      </c>
      <c r="I12" s="21">
        <v>624300</v>
      </c>
      <c r="J12" s="21">
        <v>591600</v>
      </c>
      <c r="K12" s="21">
        <v>624500</v>
      </c>
      <c r="L12" s="21">
        <v>636600</v>
      </c>
      <c r="M12" s="21">
        <v>672500</v>
      </c>
      <c r="N12" s="21">
        <v>610300</v>
      </c>
      <c r="O12" s="21">
        <v>658700</v>
      </c>
      <c r="P12" s="21">
        <v>677500</v>
      </c>
      <c r="Q12" s="21">
        <v>716800</v>
      </c>
      <c r="R12" s="21">
        <v>676800</v>
      </c>
      <c r="S12" s="21">
        <v>696800</v>
      </c>
      <c r="T12" s="21">
        <v>685400</v>
      </c>
      <c r="U12" s="21">
        <v>713000</v>
      </c>
      <c r="V12" s="21">
        <v>675700</v>
      </c>
      <c r="W12" s="21">
        <v>704600</v>
      </c>
      <c r="X12" s="21">
        <v>741500</v>
      </c>
      <c r="Y12" s="21">
        <v>764500</v>
      </c>
      <c r="Z12" s="20">
        <v>736600</v>
      </c>
      <c r="AA12" s="21">
        <v>748986.64900000009</v>
      </c>
      <c r="AB12" s="21">
        <v>756428.25300000003</v>
      </c>
      <c r="AC12" s="21">
        <v>798610.72699999996</v>
      </c>
      <c r="AD12" s="20">
        <v>771669.321</v>
      </c>
      <c r="AE12" s="21">
        <v>832135.5610000001</v>
      </c>
      <c r="AF12" s="21">
        <v>842700.46299999999</v>
      </c>
      <c r="AG12" s="21">
        <v>862453.71100000001</v>
      </c>
      <c r="AH12" s="20">
        <v>756851.41</v>
      </c>
      <c r="AI12" s="21">
        <v>541504.40800000005</v>
      </c>
      <c r="AJ12" s="21">
        <v>656313.929</v>
      </c>
      <c r="AK12" s="21">
        <v>722668.06299999997</v>
      </c>
      <c r="AL12" s="21">
        <v>659638.86400000006</v>
      </c>
      <c r="AM12" s="21">
        <v>676768.14599999995</v>
      </c>
      <c r="AN12" s="21">
        <v>731047.473</v>
      </c>
    </row>
    <row r="13" spans="1:40" x14ac:dyDescent="0.25">
      <c r="A13" s="29" t="s">
        <v>3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1"/>
      <c r="M13" s="30"/>
      <c r="N13" s="30"/>
      <c r="O13" s="30"/>
      <c r="P13" s="31"/>
      <c r="Q13" s="30"/>
      <c r="R13" s="30"/>
      <c r="S13" s="30"/>
      <c r="T13" s="30"/>
      <c r="U13" s="30"/>
      <c r="V13" s="30"/>
      <c r="W13" s="30"/>
      <c r="X13" s="30"/>
      <c r="Y13" s="30"/>
      <c r="Z13" s="32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1"/>
      <c r="AL13" s="31"/>
      <c r="AM13" s="31"/>
      <c r="AN13" s="31"/>
    </row>
    <row r="14" spans="1:40" x14ac:dyDescent="0.25">
      <c r="A14" s="20" t="s">
        <v>144</v>
      </c>
      <c r="B14" s="21">
        <v>31296000</v>
      </c>
      <c r="C14" s="21">
        <v>33150000</v>
      </c>
      <c r="D14" s="21">
        <v>34621000</v>
      </c>
      <c r="E14" s="21">
        <v>39302000</v>
      </c>
      <c r="F14" s="21">
        <v>35534000</v>
      </c>
      <c r="G14" s="21">
        <v>39039000</v>
      </c>
      <c r="H14" s="21">
        <v>42442000</v>
      </c>
      <c r="I14" s="21">
        <v>52116000</v>
      </c>
      <c r="J14" s="21">
        <v>46454000</v>
      </c>
      <c r="K14" s="21">
        <v>49359000</v>
      </c>
      <c r="L14" s="21">
        <v>50196000</v>
      </c>
      <c r="M14" s="21">
        <v>58977000</v>
      </c>
      <c r="N14" s="21">
        <v>51055000</v>
      </c>
      <c r="O14" s="21">
        <v>52264000</v>
      </c>
      <c r="P14" s="21">
        <v>57716000</v>
      </c>
      <c r="Q14" s="21">
        <v>66612000</v>
      </c>
      <c r="R14" s="21">
        <v>59938000</v>
      </c>
      <c r="S14" s="21">
        <v>61628000</v>
      </c>
      <c r="T14" s="21">
        <v>62208000</v>
      </c>
      <c r="U14" s="21">
        <v>71870000</v>
      </c>
      <c r="V14" s="21">
        <v>65006000</v>
      </c>
      <c r="W14" s="21">
        <v>68266000</v>
      </c>
      <c r="X14" s="21">
        <v>71865000</v>
      </c>
      <c r="Y14" s="21">
        <v>76397000</v>
      </c>
      <c r="Z14" s="20">
        <v>65033000</v>
      </c>
      <c r="AA14" s="21">
        <v>62466376.397109993</v>
      </c>
      <c r="AB14" s="21">
        <v>63900001.898319997</v>
      </c>
      <c r="AC14" s="21">
        <v>70725233.837840006</v>
      </c>
      <c r="AD14" s="20">
        <v>63549073.377559997</v>
      </c>
      <c r="AE14" s="21">
        <v>64608754.625720002</v>
      </c>
      <c r="AF14" s="21">
        <v>66973938.176819995</v>
      </c>
      <c r="AG14" s="21">
        <v>76426758.142970026</v>
      </c>
      <c r="AH14" s="20">
        <v>64806269.117649995</v>
      </c>
      <c r="AI14" s="21">
        <v>57160623.41787</v>
      </c>
      <c r="AJ14" s="21">
        <v>74909328.118589997</v>
      </c>
      <c r="AK14" s="21">
        <v>86915690.11322999</v>
      </c>
      <c r="AL14" s="21">
        <v>71210011.183060005</v>
      </c>
      <c r="AM14" s="21">
        <v>72382479.711509988</v>
      </c>
      <c r="AN14" s="21">
        <v>76848312.592470005</v>
      </c>
    </row>
    <row r="15" spans="1:40" x14ac:dyDescent="0.25">
      <c r="A15" s="24" t="s">
        <v>168</v>
      </c>
      <c r="B15" s="44">
        <f t="shared" ref="B15:AF15" si="3">B14/B7</f>
        <v>0.35836892670246995</v>
      </c>
      <c r="C15" s="44">
        <f>C14/C7</f>
        <v>0.35639029844327857</v>
      </c>
      <c r="D15" s="44">
        <f>D14/D7</f>
        <v>0.35993803672052066</v>
      </c>
      <c r="E15" s="44">
        <f t="shared" si="3"/>
        <v>0.36800314612633195</v>
      </c>
      <c r="F15" s="44">
        <f t="shared" si="3"/>
        <v>0.36399582061420582</v>
      </c>
      <c r="G15" s="44">
        <f t="shared" si="3"/>
        <v>0.36730488780166531</v>
      </c>
      <c r="H15" s="44">
        <f t="shared" si="3"/>
        <v>0.3749260165546241</v>
      </c>
      <c r="I15" s="44">
        <f t="shared" si="3"/>
        <v>0.39589790337283498</v>
      </c>
      <c r="J15" s="44">
        <f t="shared" si="3"/>
        <v>0.38849582685199124</v>
      </c>
      <c r="K15" s="44">
        <f t="shared" si="3"/>
        <v>0.39380714547862578</v>
      </c>
      <c r="L15" s="44">
        <f t="shared" si="3"/>
        <v>0.38981129144987187</v>
      </c>
      <c r="M15" s="44">
        <f t="shared" si="3"/>
        <v>0.40976453668128038</v>
      </c>
      <c r="N15" s="44">
        <f t="shared" si="3"/>
        <v>0.40347244722970782</v>
      </c>
      <c r="O15" s="44">
        <f t="shared" si="3"/>
        <v>0.40296689231907973</v>
      </c>
      <c r="P15" s="44">
        <f t="shared" si="3"/>
        <v>0.42027539703922695</v>
      </c>
      <c r="Q15" s="44">
        <f t="shared" si="3"/>
        <v>0.4309085616327587</v>
      </c>
      <c r="R15" s="44">
        <f t="shared" si="3"/>
        <v>0.4296322844240556</v>
      </c>
      <c r="S15" s="44">
        <f t="shared" si="3"/>
        <v>0.43222544062055085</v>
      </c>
      <c r="T15" s="44">
        <f t="shared" si="3"/>
        <v>0.43346595778779623</v>
      </c>
      <c r="U15" s="44">
        <f t="shared" si="3"/>
        <v>0.45106788926336666</v>
      </c>
      <c r="V15" s="44">
        <f t="shared" si="3"/>
        <v>0.44942686080115041</v>
      </c>
      <c r="W15" s="44">
        <f t="shared" si="3"/>
        <v>0.45214960822884998</v>
      </c>
      <c r="X15" s="44">
        <f t="shared" si="3"/>
        <v>0.45396257880307761</v>
      </c>
      <c r="Y15" s="44">
        <f t="shared" si="3"/>
        <v>0.4449679948279176</v>
      </c>
      <c r="Z15" s="44">
        <f t="shared" si="3"/>
        <v>0.42594872869699629</v>
      </c>
      <c r="AA15" s="44">
        <f t="shared" si="3"/>
        <v>0.41353438471476989</v>
      </c>
      <c r="AB15" s="44">
        <f t="shared" si="3"/>
        <v>0.4151140679453969</v>
      </c>
      <c r="AC15" s="44">
        <f t="shared" si="3"/>
        <v>0.41888660980581144</v>
      </c>
      <c r="AD15" s="44">
        <f t="shared" si="3"/>
        <v>0.4053150649442907</v>
      </c>
      <c r="AE15" s="44">
        <f t="shared" si="3"/>
        <v>0.39272385613769878</v>
      </c>
      <c r="AF15" s="44">
        <f t="shared" si="3"/>
        <v>0.38997779678646594</v>
      </c>
      <c r="AG15" s="44">
        <f>AG14/AG7</f>
        <v>0.40204221612929902</v>
      </c>
      <c r="AH15" s="44">
        <f t="shared" ref="AH15:AM15" si="4">AH14/AH7</f>
        <v>0.40561820597645198</v>
      </c>
      <c r="AI15" s="44">
        <f t="shared" si="4"/>
        <v>0.44669274347678223</v>
      </c>
      <c r="AJ15" s="44">
        <f t="shared" si="4"/>
        <v>0.45225995362113958</v>
      </c>
      <c r="AK15" s="44">
        <f t="shared" si="4"/>
        <v>0.4560436889220843</v>
      </c>
      <c r="AL15" s="44">
        <f t="shared" si="4"/>
        <v>0.44497875354414718</v>
      </c>
      <c r="AM15" s="44">
        <f t="shared" si="4"/>
        <v>0.4380505318754539</v>
      </c>
      <c r="AN15" s="44">
        <v>0.42749177614577843</v>
      </c>
    </row>
    <row r="16" spans="1:40" x14ac:dyDescent="0.25">
      <c r="A16" s="20" t="s">
        <v>145</v>
      </c>
      <c r="B16" s="21">
        <v>530900</v>
      </c>
      <c r="C16" s="21">
        <v>531100</v>
      </c>
      <c r="D16" s="21">
        <v>559800</v>
      </c>
      <c r="E16" s="21">
        <v>618000</v>
      </c>
      <c r="F16" s="21">
        <v>573900</v>
      </c>
      <c r="G16" s="21">
        <v>601900</v>
      </c>
      <c r="H16" s="21">
        <v>664100</v>
      </c>
      <c r="I16" s="21">
        <v>778300</v>
      </c>
      <c r="J16" s="21">
        <v>726700</v>
      </c>
      <c r="K16" s="21">
        <v>734100</v>
      </c>
      <c r="L16" s="21">
        <v>777300</v>
      </c>
      <c r="M16" s="21">
        <v>896000</v>
      </c>
      <c r="N16" s="21">
        <v>814700</v>
      </c>
      <c r="O16" s="21">
        <v>836300</v>
      </c>
      <c r="P16" s="21">
        <v>880800</v>
      </c>
      <c r="Q16" s="21">
        <v>1005200</v>
      </c>
      <c r="R16" s="21">
        <v>946500</v>
      </c>
      <c r="S16" s="21">
        <v>934100</v>
      </c>
      <c r="T16" s="21">
        <v>975900</v>
      </c>
      <c r="U16" s="21">
        <v>1102700</v>
      </c>
      <c r="V16" s="21">
        <v>1045200</v>
      </c>
      <c r="W16" s="21">
        <v>1085100</v>
      </c>
      <c r="X16" s="21">
        <v>1147900</v>
      </c>
      <c r="Y16" s="21">
        <v>1159300</v>
      </c>
      <c r="Z16" s="20">
        <v>1008100</v>
      </c>
      <c r="AA16" s="21">
        <v>934619.55499999993</v>
      </c>
      <c r="AB16" s="21">
        <v>932385.14299999992</v>
      </c>
      <c r="AC16" s="21">
        <v>1015843.971</v>
      </c>
      <c r="AD16" s="20">
        <v>934760.1590000001</v>
      </c>
      <c r="AE16" s="21">
        <v>909073.71200000006</v>
      </c>
      <c r="AF16" s="21">
        <v>940413.88900000008</v>
      </c>
      <c r="AG16" s="21">
        <v>1047002.123</v>
      </c>
      <c r="AH16" s="20">
        <v>891900.3330000001</v>
      </c>
      <c r="AI16" s="21">
        <v>695450.43699999992</v>
      </c>
      <c r="AJ16" s="21">
        <v>881427.18</v>
      </c>
      <c r="AK16" s="21">
        <v>1028703.558</v>
      </c>
      <c r="AL16" s="21">
        <v>874234.75699999998</v>
      </c>
      <c r="AM16" s="21">
        <v>902139.66700000002</v>
      </c>
      <c r="AN16" s="21">
        <v>987555.19500000007</v>
      </c>
    </row>
    <row r="17" spans="1:40" x14ac:dyDescent="0.25">
      <c r="A17" s="20" t="s">
        <v>146</v>
      </c>
      <c r="B17" s="21">
        <v>30087000</v>
      </c>
      <c r="C17" s="21">
        <v>30188000</v>
      </c>
      <c r="D17" s="21">
        <v>32326000</v>
      </c>
      <c r="E17" s="21">
        <v>37687000</v>
      </c>
      <c r="F17" s="21">
        <v>34362000</v>
      </c>
      <c r="G17" s="21">
        <v>35555000</v>
      </c>
      <c r="H17" s="21">
        <v>39587000</v>
      </c>
      <c r="I17" s="21">
        <v>48587000</v>
      </c>
      <c r="J17" s="21">
        <v>44127000</v>
      </c>
      <c r="K17" s="21">
        <v>43896000</v>
      </c>
      <c r="L17" s="21">
        <v>46227000</v>
      </c>
      <c r="M17" s="21">
        <v>55585000</v>
      </c>
      <c r="N17" s="21">
        <v>49568000</v>
      </c>
      <c r="O17" s="21">
        <v>49796000</v>
      </c>
      <c r="P17" s="21">
        <v>52019000</v>
      </c>
      <c r="Q17" s="21">
        <v>62393000</v>
      </c>
      <c r="R17" s="21">
        <v>56830000</v>
      </c>
      <c r="S17" s="21">
        <v>54962000</v>
      </c>
      <c r="T17" s="21">
        <v>57941000</v>
      </c>
      <c r="U17" s="21">
        <v>68253000</v>
      </c>
      <c r="V17" s="21">
        <v>62685000</v>
      </c>
      <c r="W17" s="21">
        <v>64598000</v>
      </c>
      <c r="X17" s="21">
        <v>68536000</v>
      </c>
      <c r="Y17" s="21">
        <v>73916000</v>
      </c>
      <c r="Z17" s="20">
        <v>63619000</v>
      </c>
      <c r="AA17" s="21">
        <v>59103696.640069991</v>
      </c>
      <c r="AB17" s="21">
        <v>60679836.764169998</v>
      </c>
      <c r="AC17" s="21">
        <v>68875810.100660011</v>
      </c>
      <c r="AD17" s="20">
        <v>62540263.694540001</v>
      </c>
      <c r="AE17" s="21">
        <v>61697992.826610006</v>
      </c>
      <c r="AF17" s="21">
        <v>64257587.133390002</v>
      </c>
      <c r="AG17" s="21">
        <v>74569182.592200011</v>
      </c>
      <c r="AH17" s="20">
        <v>63689473.51806999</v>
      </c>
      <c r="AI17" s="21">
        <v>55088580.316890001</v>
      </c>
      <c r="AJ17" s="21">
        <v>73154598.518459991</v>
      </c>
      <c r="AK17" s="21">
        <v>85753236.352779999</v>
      </c>
      <c r="AL17" s="21">
        <v>70379247.251440004</v>
      </c>
      <c r="AM17" s="21">
        <v>70621058.335950002</v>
      </c>
      <c r="AN17" s="21">
        <v>75498916.747979999</v>
      </c>
    </row>
    <row r="18" spans="1:40" x14ac:dyDescent="0.25">
      <c r="A18" s="20" t="s">
        <v>147</v>
      </c>
      <c r="B18" s="21">
        <v>530900</v>
      </c>
      <c r="C18" s="21">
        <v>531100</v>
      </c>
      <c r="D18" s="21">
        <v>559800</v>
      </c>
      <c r="E18" s="21">
        <v>618000</v>
      </c>
      <c r="F18" s="21">
        <v>573900</v>
      </c>
      <c r="G18" s="21">
        <v>601800</v>
      </c>
      <c r="H18" s="21">
        <v>664100</v>
      </c>
      <c r="I18" s="21">
        <v>778300</v>
      </c>
      <c r="J18" s="21">
        <v>726700</v>
      </c>
      <c r="K18" s="21">
        <v>734040</v>
      </c>
      <c r="L18" s="21">
        <v>777300</v>
      </c>
      <c r="M18" s="21">
        <v>896000</v>
      </c>
      <c r="N18" s="21">
        <v>814600</v>
      </c>
      <c r="O18" s="21">
        <v>836200</v>
      </c>
      <c r="P18" s="21">
        <v>880800</v>
      </c>
      <c r="Q18" s="21">
        <v>1005100</v>
      </c>
      <c r="R18" s="21">
        <v>946400</v>
      </c>
      <c r="S18" s="21">
        <v>934000</v>
      </c>
      <c r="T18" s="21">
        <v>975900</v>
      </c>
      <c r="U18" s="21">
        <v>1102700</v>
      </c>
      <c r="V18" s="21">
        <v>1045200</v>
      </c>
      <c r="W18" s="21">
        <v>1085100</v>
      </c>
      <c r="X18" s="21">
        <v>1147900</v>
      </c>
      <c r="Y18" s="21">
        <v>1159300</v>
      </c>
      <c r="Z18" s="20">
        <v>1008100</v>
      </c>
      <c r="AA18" s="21">
        <v>934581.17700000003</v>
      </c>
      <c r="AB18" s="21">
        <v>932349.77399999998</v>
      </c>
      <c r="AC18" s="21">
        <v>1015816.6710000001</v>
      </c>
      <c r="AD18" s="20">
        <v>934746.33</v>
      </c>
      <c r="AE18" s="21">
        <v>909043.41500000004</v>
      </c>
      <c r="AF18" s="21">
        <v>940384.87099999993</v>
      </c>
      <c r="AG18" s="21">
        <v>1046980</v>
      </c>
      <c r="AH18" s="20">
        <v>891886.696</v>
      </c>
      <c r="AI18" s="21">
        <v>695427.55999999994</v>
      </c>
      <c r="AJ18" s="21">
        <v>881407.28899999999</v>
      </c>
      <c r="AK18" s="21">
        <v>1028688.254</v>
      </c>
      <c r="AL18" s="21">
        <v>874224.53900000011</v>
      </c>
      <c r="AM18" s="21">
        <v>902122.56400000001</v>
      </c>
      <c r="AN18" s="21">
        <v>987540.92799999996</v>
      </c>
    </row>
    <row r="19" spans="1:40" x14ac:dyDescent="0.25">
      <c r="A19" s="20" t="s">
        <v>148</v>
      </c>
      <c r="B19" s="21">
        <v>1209000</v>
      </c>
      <c r="C19" s="21">
        <v>2962000</v>
      </c>
      <c r="D19" s="21">
        <v>2294000</v>
      </c>
      <c r="E19" s="21">
        <v>1615000</v>
      </c>
      <c r="F19" s="21">
        <v>1172000</v>
      </c>
      <c r="G19" s="21">
        <v>3484000</v>
      </c>
      <c r="H19" s="21">
        <v>2855000</v>
      </c>
      <c r="I19" s="21">
        <v>3529000</v>
      </c>
      <c r="J19" s="21">
        <v>2327000</v>
      </c>
      <c r="K19" s="21">
        <v>5464000</v>
      </c>
      <c r="L19" s="21">
        <v>3969000</v>
      </c>
      <c r="M19" s="21">
        <v>3392000</v>
      </c>
      <c r="N19" s="21">
        <v>1487000</v>
      </c>
      <c r="O19" s="21">
        <v>2468000</v>
      </c>
      <c r="P19" s="21">
        <v>5697000</v>
      </c>
      <c r="Q19" s="21">
        <v>4220000</v>
      </c>
      <c r="R19" s="21">
        <v>3108000</v>
      </c>
      <c r="S19" s="21">
        <v>6666000</v>
      </c>
      <c r="T19" s="21">
        <v>4267000</v>
      </c>
      <c r="U19" s="21">
        <v>3617000</v>
      </c>
      <c r="V19" s="21">
        <v>2321000</v>
      </c>
      <c r="W19" s="21">
        <v>3668000</v>
      </c>
      <c r="X19" s="21">
        <v>3329000</v>
      </c>
      <c r="Y19" s="21">
        <v>2481000</v>
      </c>
      <c r="Z19" s="20">
        <v>1414000</v>
      </c>
      <c r="AA19" s="21">
        <v>3362679.7570400001</v>
      </c>
      <c r="AB19" s="21">
        <v>3220165.1341500003</v>
      </c>
      <c r="AC19" s="21">
        <v>1849423.7371799997</v>
      </c>
      <c r="AD19" s="20">
        <v>1008809.68302</v>
      </c>
      <c r="AE19" s="21">
        <v>2910761.79911</v>
      </c>
      <c r="AF19" s="21">
        <v>2716351.0434299996</v>
      </c>
      <c r="AG19" s="21">
        <v>1857575.5507700001</v>
      </c>
      <c r="AH19" s="20">
        <v>1116795.5995799999</v>
      </c>
      <c r="AI19" s="21">
        <v>2072043.1009799999</v>
      </c>
      <c r="AJ19" s="21">
        <v>1754729.6001300002</v>
      </c>
      <c r="AK19" s="21">
        <v>1162453.7604500002</v>
      </c>
      <c r="AL19" s="21">
        <v>830763.93162000005</v>
      </c>
      <c r="AM19" s="21">
        <v>1761421.3755600001</v>
      </c>
      <c r="AN19" s="21">
        <v>1349395.84449</v>
      </c>
    </row>
    <row r="20" spans="1:40" x14ac:dyDescent="0.25">
      <c r="A20" s="20" t="s">
        <v>149</v>
      </c>
      <c r="B20" s="21">
        <v>30</v>
      </c>
      <c r="C20" s="21">
        <v>40</v>
      </c>
      <c r="D20" s="21">
        <v>40</v>
      </c>
      <c r="E20" s="21">
        <v>30</v>
      </c>
      <c r="F20" s="21">
        <v>20</v>
      </c>
      <c r="G20" s="21">
        <v>40</v>
      </c>
      <c r="H20" s="21">
        <v>40</v>
      </c>
      <c r="I20" s="21">
        <v>50</v>
      </c>
      <c r="J20" s="21">
        <v>30</v>
      </c>
      <c r="K20" s="21">
        <v>60</v>
      </c>
      <c r="L20" s="21">
        <v>50</v>
      </c>
      <c r="M20" s="21">
        <v>50</v>
      </c>
      <c r="N20" s="21">
        <v>20</v>
      </c>
      <c r="O20" s="21">
        <v>30</v>
      </c>
      <c r="P20" s="21">
        <v>60</v>
      </c>
      <c r="Q20" s="21">
        <v>50</v>
      </c>
      <c r="R20" s="21">
        <v>30</v>
      </c>
      <c r="S20" s="21">
        <v>70</v>
      </c>
      <c r="T20" s="21">
        <v>60</v>
      </c>
      <c r="U20" s="21">
        <v>60</v>
      </c>
      <c r="V20" s="21">
        <v>30</v>
      </c>
      <c r="W20" s="21">
        <v>50</v>
      </c>
      <c r="X20" s="21">
        <v>50</v>
      </c>
      <c r="Y20" s="21">
        <v>40</v>
      </c>
      <c r="Z20" s="20">
        <v>20</v>
      </c>
      <c r="AA20" s="21">
        <v>38.378</v>
      </c>
      <c r="AB20" s="21">
        <v>35.369</v>
      </c>
      <c r="AC20" s="21">
        <v>27.3</v>
      </c>
      <c r="AD20" s="20">
        <v>13.828999999999999</v>
      </c>
      <c r="AE20" s="21">
        <v>30.297000000000001</v>
      </c>
      <c r="AF20" s="21">
        <v>29.017999999999997</v>
      </c>
      <c r="AG20" s="21">
        <v>22.123000000000001</v>
      </c>
      <c r="AH20" s="20">
        <v>13.637</v>
      </c>
      <c r="AI20" s="21">
        <v>22.877000000000002</v>
      </c>
      <c r="AJ20" s="21">
        <v>19.890999999999998</v>
      </c>
      <c r="AK20" s="21">
        <v>15.304</v>
      </c>
      <c r="AL20" s="21">
        <v>10.218</v>
      </c>
      <c r="AM20" s="21">
        <v>17.103000000000002</v>
      </c>
      <c r="AN20" s="21">
        <v>14.266999999999999</v>
      </c>
    </row>
    <row r="21" spans="1:40" x14ac:dyDescent="0.25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0"/>
      <c r="AA21" s="21"/>
      <c r="AB21" s="21"/>
      <c r="AC21" s="21"/>
      <c r="AD21" s="20"/>
      <c r="AE21" s="21"/>
      <c r="AF21" s="21"/>
      <c r="AG21" s="21"/>
      <c r="AH21" s="20"/>
      <c r="AI21" s="21"/>
      <c r="AJ21" s="21"/>
      <c r="AK21" s="21"/>
      <c r="AL21" s="21"/>
      <c r="AM21" s="21"/>
      <c r="AN21" s="21"/>
    </row>
    <row r="22" spans="1:40" x14ac:dyDescent="0.25">
      <c r="A22" s="29" t="s">
        <v>165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6"/>
      <c r="N22" s="45"/>
      <c r="O22" s="45"/>
      <c r="P22" s="45"/>
      <c r="Q22" s="46"/>
      <c r="R22" s="45"/>
      <c r="S22" s="45"/>
      <c r="T22" s="45"/>
      <c r="U22" s="45"/>
      <c r="V22" s="45"/>
      <c r="W22" s="45"/>
      <c r="X22" s="45"/>
      <c r="Y22" s="45"/>
      <c r="Z22" s="47">
        <v>1.0645499949501567E-2</v>
      </c>
      <c r="AA22" s="47">
        <v>1.0684860166797155E-2</v>
      </c>
      <c r="AB22" s="47">
        <v>1.0142685055228268E-2</v>
      </c>
      <c r="AC22" s="47">
        <v>9.7239414938664684E-3</v>
      </c>
      <c r="AD22" s="47">
        <v>9.315685538645084E-3</v>
      </c>
      <c r="AE22" s="47">
        <v>8.2345343288500461E-3</v>
      </c>
      <c r="AF22" s="47">
        <v>7.5324117359067558E-3</v>
      </c>
      <c r="AG22" s="47">
        <v>6.9975041319266761E-3</v>
      </c>
      <c r="AH22" s="47">
        <v>7.78987011645145E-3</v>
      </c>
      <c r="AI22" s="47">
        <v>7.8576741594019762E-3</v>
      </c>
      <c r="AJ22" s="47">
        <v>7.3306495930312698E-3</v>
      </c>
      <c r="AK22" s="47">
        <v>6.8777233047370798E-3</v>
      </c>
      <c r="AL22" s="47">
        <v>7.264256702126843E-3</v>
      </c>
      <c r="AM22" s="47">
        <v>7.0667875445779857E-3</v>
      </c>
      <c r="AN22" s="47">
        <v>7.0230347183567006E-3</v>
      </c>
    </row>
    <row r="23" spans="1:40" x14ac:dyDescent="0.25">
      <c r="A23" s="29" t="s">
        <v>164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>
        <v>1708.848</v>
      </c>
      <c r="O23" s="13">
        <v>1758.5319999999999</v>
      </c>
      <c r="P23" s="13">
        <v>1797.1420000000001</v>
      </c>
      <c r="Q23" s="13">
        <v>1822.671</v>
      </c>
      <c r="R23" s="13">
        <v>1786.018</v>
      </c>
      <c r="S23" s="13">
        <v>1787.585</v>
      </c>
      <c r="T23" s="13">
        <v>1762.347</v>
      </c>
      <c r="U23" s="13">
        <v>1701.615</v>
      </c>
      <c r="V23" s="13">
        <v>1591.114</v>
      </c>
      <c r="W23" s="13">
        <v>1515.248</v>
      </c>
      <c r="X23" s="13">
        <v>1455.356</v>
      </c>
      <c r="Y23" s="13">
        <v>1389.8989999999999</v>
      </c>
      <c r="Z23" s="13">
        <v>1295.0509999999999</v>
      </c>
      <c r="AA23" s="13">
        <v>1259.308</v>
      </c>
      <c r="AB23" s="13">
        <v>1267.701</v>
      </c>
      <c r="AC23" s="13">
        <v>1339.2239999999999</v>
      </c>
      <c r="AD23" s="13">
        <v>1377.2570000000001</v>
      </c>
      <c r="AE23" s="13">
        <v>1440.682</v>
      </c>
      <c r="AF23" s="13">
        <v>1508</v>
      </c>
      <c r="AG23" s="13">
        <v>1577</v>
      </c>
      <c r="AH23" s="13">
        <v>1472</v>
      </c>
      <c r="AI23" s="13">
        <v>1335.0229999999999</v>
      </c>
      <c r="AJ23" s="13">
        <v>1426</v>
      </c>
      <c r="AK23" s="13">
        <v>1406</v>
      </c>
      <c r="AL23" s="13">
        <v>1358.962</v>
      </c>
      <c r="AM23" s="13">
        <v>1307.8689999999999</v>
      </c>
      <c r="AN23" s="13">
        <v>1268.566</v>
      </c>
    </row>
    <row r="24" spans="1:40" x14ac:dyDescent="0.25">
      <c r="A24" s="29" t="s">
        <v>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2"/>
      <c r="M24" s="13"/>
      <c r="N24" s="13"/>
      <c r="O24" s="13"/>
      <c r="P24" s="12"/>
      <c r="Q24" s="13"/>
      <c r="R24" s="13"/>
      <c r="S24" s="13"/>
      <c r="T24" s="13"/>
      <c r="U24" s="13"/>
      <c r="V24" s="13"/>
      <c r="W24" s="13"/>
      <c r="X24" s="13"/>
      <c r="Y24" s="13"/>
      <c r="Z24" s="29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2"/>
      <c r="AL24" s="12"/>
      <c r="AM24" s="12"/>
      <c r="AN24" s="12"/>
    </row>
    <row r="25" spans="1:40" x14ac:dyDescent="0.25">
      <c r="A25" s="20" t="s">
        <v>5</v>
      </c>
      <c r="B25" s="21">
        <v>9.5</v>
      </c>
      <c r="C25" s="21">
        <v>10.3</v>
      </c>
      <c r="D25" s="21">
        <v>10.4</v>
      </c>
      <c r="E25" s="21">
        <v>12.7</v>
      </c>
      <c r="F25" s="21">
        <v>13.4</v>
      </c>
      <c r="G25" s="21">
        <v>15.7</v>
      </c>
      <c r="H25" s="21">
        <v>16.5</v>
      </c>
      <c r="I25" s="21">
        <v>17.3</v>
      </c>
      <c r="J25" s="21">
        <v>18.7</v>
      </c>
      <c r="K25" s="21">
        <v>17.899999999999999</v>
      </c>
      <c r="L25" s="21">
        <v>17.7</v>
      </c>
      <c r="M25" s="21">
        <v>17.7</v>
      </c>
      <c r="N25" s="21">
        <v>19.600000000000001</v>
      </c>
      <c r="O25" s="21">
        <v>18.5</v>
      </c>
      <c r="P25" s="21">
        <v>19.399999999999999</v>
      </c>
      <c r="Q25" s="21">
        <v>19.7</v>
      </c>
      <c r="R25" s="21">
        <v>20.100000000000001</v>
      </c>
      <c r="S25" s="21">
        <v>20.399999999999999</v>
      </c>
      <c r="T25" s="21">
        <v>21.2</v>
      </c>
      <c r="U25" s="21">
        <v>19.399999999999999</v>
      </c>
      <c r="V25" s="21">
        <v>20.3</v>
      </c>
      <c r="W25" s="21">
        <v>18.7</v>
      </c>
      <c r="X25" s="21">
        <v>18.7</v>
      </c>
      <c r="Y25" s="21">
        <v>16.8</v>
      </c>
      <c r="Z25" s="20">
        <v>17.5</v>
      </c>
      <c r="AA25" s="21">
        <v>16.8</v>
      </c>
      <c r="AB25" s="21">
        <v>15.0541043528688</v>
      </c>
      <c r="AC25" s="21">
        <v>15.908783386764799</v>
      </c>
      <c r="AD25" s="20">
        <v>17.600000000000001</v>
      </c>
      <c r="AE25" s="21">
        <v>17.7</v>
      </c>
      <c r="AF25" s="21">
        <v>16.8</v>
      </c>
      <c r="AG25" s="21">
        <v>13.7</v>
      </c>
      <c r="AH25" s="20">
        <v>14.6</v>
      </c>
      <c r="AI25" s="21">
        <v>7.7</v>
      </c>
      <c r="AJ25" s="21">
        <v>5.2</v>
      </c>
      <c r="AK25" s="21">
        <v>8.8000000000000007</v>
      </c>
      <c r="AL25" s="21">
        <v>11</v>
      </c>
      <c r="AM25" s="21">
        <v>8.1002525558602585</v>
      </c>
      <c r="AN25" s="21">
        <v>7.7366904274005401</v>
      </c>
    </row>
    <row r="26" spans="1:40" x14ac:dyDescent="0.25">
      <c r="A26" s="20" t="s">
        <v>150</v>
      </c>
      <c r="B26" s="21">
        <v>5290000</v>
      </c>
      <c r="C26" s="21">
        <v>6162000</v>
      </c>
      <c r="D26" s="21">
        <v>6414000</v>
      </c>
      <c r="E26" s="21">
        <v>8543000</v>
      </c>
      <c r="F26" s="21">
        <v>8285000</v>
      </c>
      <c r="G26" s="21">
        <v>10580000</v>
      </c>
      <c r="H26" s="21">
        <v>11695000</v>
      </c>
      <c r="I26" s="21">
        <v>13726000</v>
      </c>
      <c r="J26" s="21">
        <v>13618000</v>
      </c>
      <c r="K26" s="21">
        <v>13566000</v>
      </c>
      <c r="L26" s="21">
        <v>13868000</v>
      </c>
      <c r="M26" s="21">
        <v>15010000</v>
      </c>
      <c r="N26" s="21">
        <v>14787000</v>
      </c>
      <c r="O26" s="21">
        <v>14360000</v>
      </c>
      <c r="P26" s="21">
        <v>15483000</v>
      </c>
      <c r="Q26" s="21">
        <v>17359000</v>
      </c>
      <c r="R26" s="21">
        <v>15991000</v>
      </c>
      <c r="S26" s="21">
        <v>16518000</v>
      </c>
      <c r="T26" s="21">
        <v>17219000</v>
      </c>
      <c r="U26" s="21">
        <v>16985000</v>
      </c>
      <c r="V26" s="21">
        <v>16136000</v>
      </c>
      <c r="W26" s="21">
        <v>15439000</v>
      </c>
      <c r="X26" s="21">
        <v>15591000</v>
      </c>
      <c r="Y26" s="21">
        <v>16004000</v>
      </c>
      <c r="Z26" s="20">
        <v>15312000</v>
      </c>
      <c r="AA26" s="21">
        <v>14886000</v>
      </c>
      <c r="AB26" s="21">
        <v>13551193.667940002</v>
      </c>
      <c r="AC26" s="21">
        <v>15609024.612669999</v>
      </c>
      <c r="AD26" s="20">
        <v>16417300</v>
      </c>
      <c r="AE26" s="21">
        <v>17646825.931259997</v>
      </c>
      <c r="AF26" s="21">
        <v>17581500</v>
      </c>
      <c r="AG26" s="21">
        <v>15516185.168540003</v>
      </c>
      <c r="AH26" s="20">
        <v>13906100</v>
      </c>
      <c r="AI26" s="21">
        <v>5461214.923179999</v>
      </c>
      <c r="AJ26" s="21">
        <v>4707600</v>
      </c>
      <c r="AK26" s="21">
        <v>9153780.4255499989</v>
      </c>
      <c r="AL26" s="21">
        <v>10189832.469490001</v>
      </c>
      <c r="AM26" s="21">
        <v>7515756.94527</v>
      </c>
      <c r="AN26" s="21">
        <v>7923342.0590599896</v>
      </c>
    </row>
    <row r="27" spans="1:40" x14ac:dyDescent="0.25">
      <c r="A27" s="20" t="s">
        <v>6</v>
      </c>
      <c r="B27" s="21">
        <v>55.7</v>
      </c>
      <c r="C27" s="21">
        <v>57.7</v>
      </c>
      <c r="D27" s="21">
        <v>58.5</v>
      </c>
      <c r="E27" s="21">
        <v>61.6</v>
      </c>
      <c r="F27" s="21">
        <v>65.5</v>
      </c>
      <c r="G27" s="21">
        <v>59.6</v>
      </c>
      <c r="H27" s="21">
        <v>59.2</v>
      </c>
      <c r="I27" s="21">
        <v>58.6</v>
      </c>
      <c r="J27" s="21">
        <v>58.4</v>
      </c>
      <c r="K27" s="21">
        <v>56.9</v>
      </c>
      <c r="L27" s="21">
        <v>55.6</v>
      </c>
      <c r="M27" s="21">
        <v>55.8</v>
      </c>
      <c r="N27" s="21">
        <v>57.3</v>
      </c>
      <c r="O27" s="21">
        <v>56.5</v>
      </c>
      <c r="P27" s="21">
        <v>53.3</v>
      </c>
      <c r="Q27" s="21">
        <v>53.6</v>
      </c>
      <c r="R27" s="21">
        <v>53.3</v>
      </c>
      <c r="S27" s="21">
        <v>50.9</v>
      </c>
      <c r="T27" s="21">
        <v>49.3</v>
      </c>
      <c r="U27" s="21">
        <v>51.6</v>
      </c>
      <c r="V27" s="21">
        <v>49.4</v>
      </c>
      <c r="W27" s="21">
        <v>47.9</v>
      </c>
      <c r="X27" s="21">
        <v>48.5</v>
      </c>
      <c r="Y27" s="21">
        <v>51.4</v>
      </c>
      <c r="Z27" s="20">
        <v>53</v>
      </c>
      <c r="AA27" s="21">
        <v>49.3</v>
      </c>
      <c r="AB27" s="21">
        <v>47.874226444489651</v>
      </c>
      <c r="AC27" s="21">
        <v>51.087971615171071</v>
      </c>
      <c r="AD27" s="20">
        <v>48.8</v>
      </c>
      <c r="AE27" s="21">
        <v>52.614451333688734</v>
      </c>
      <c r="AF27" s="21">
        <v>57.7</v>
      </c>
      <c r="AG27" s="21">
        <v>49.5</v>
      </c>
      <c r="AH27" s="20">
        <v>57.051879389535294</v>
      </c>
      <c r="AI27" s="21">
        <v>67.370995766312134</v>
      </c>
      <c r="AJ27" s="21">
        <v>48.3</v>
      </c>
      <c r="AK27" s="21">
        <v>37.767848464904716</v>
      </c>
      <c r="AL27" s="21">
        <v>47.970466926701583</v>
      </c>
      <c r="AM27" s="21">
        <v>46.182303876373908</v>
      </c>
      <c r="AN27" s="21">
        <v>56.975176960864935</v>
      </c>
    </row>
  </sheetData>
  <hyperlinks>
    <hyperlink ref="A1" location="Home!A1" display="Home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AB16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ColWidth="8.85546875" defaultRowHeight="15" x14ac:dyDescent="0.25"/>
  <cols>
    <col min="1" max="1" width="45.7109375" customWidth="1"/>
    <col min="2" max="25" width="10.85546875" customWidth="1"/>
    <col min="26" max="28" width="10.85546875" style="2" customWidth="1"/>
  </cols>
  <sheetData>
    <row r="1" spans="1:28" ht="37.5" customHeight="1" x14ac:dyDescent="0.25">
      <c r="A1" s="36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4"/>
      <c r="AA2" s="34"/>
      <c r="AB2" s="34"/>
    </row>
    <row r="3" spans="1:28" ht="14.45" customHeight="1" x14ac:dyDescent="0.3">
      <c r="A3" s="4" t="s">
        <v>44</v>
      </c>
      <c r="B3" s="14"/>
      <c r="C3" s="3"/>
      <c r="D3" s="3"/>
      <c r="E3" s="1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4"/>
      <c r="AA3" s="34"/>
      <c r="AB3" s="34"/>
    </row>
    <row r="4" spans="1:28" ht="14.45" customHeight="1" x14ac:dyDescent="0.3">
      <c r="A4" s="3"/>
      <c r="B4" s="14"/>
      <c r="C4" s="14"/>
      <c r="D4" s="14"/>
      <c r="E4" s="14"/>
      <c r="F4" s="7"/>
      <c r="G4" s="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4"/>
      <c r="AA4" s="34"/>
      <c r="AB4" s="34"/>
    </row>
    <row r="5" spans="1:28" ht="14.45" customHeight="1" x14ac:dyDescent="0.25">
      <c r="A5" s="23" t="s">
        <v>142</v>
      </c>
      <c r="B5" s="5" t="s">
        <v>19</v>
      </c>
      <c r="C5" s="5" t="s">
        <v>20</v>
      </c>
      <c r="D5" s="5" t="s">
        <v>21</v>
      </c>
      <c r="E5" s="5" t="s">
        <v>22</v>
      </c>
      <c r="F5" s="5" t="s">
        <v>23</v>
      </c>
      <c r="G5" s="5" t="s">
        <v>24</v>
      </c>
      <c r="H5" s="5" t="s">
        <v>25</v>
      </c>
      <c r="I5" s="5" t="s">
        <v>26</v>
      </c>
      <c r="J5" s="5" t="s">
        <v>27</v>
      </c>
      <c r="K5" s="5" t="s">
        <v>28</v>
      </c>
      <c r="L5" s="5" t="s">
        <v>29</v>
      </c>
      <c r="M5" s="5" t="s">
        <v>30</v>
      </c>
      <c r="N5" s="5" t="s">
        <v>31</v>
      </c>
      <c r="O5" s="5" t="s">
        <v>32</v>
      </c>
      <c r="P5" s="5" t="s">
        <v>33</v>
      </c>
      <c r="Q5" s="5" t="s">
        <v>34</v>
      </c>
      <c r="R5" s="5" t="s">
        <v>35</v>
      </c>
      <c r="S5" s="5" t="s">
        <v>36</v>
      </c>
      <c r="T5" s="5" t="s">
        <v>37</v>
      </c>
      <c r="U5" s="5" t="s">
        <v>38</v>
      </c>
      <c r="V5" s="5" t="s">
        <v>39</v>
      </c>
      <c r="W5" s="5" t="s">
        <v>40</v>
      </c>
      <c r="X5" s="5" t="s">
        <v>41</v>
      </c>
      <c r="Y5" s="5" t="s">
        <v>42</v>
      </c>
      <c r="Z5" s="5" t="s">
        <v>43</v>
      </c>
      <c r="AA5" s="5" t="s">
        <v>161</v>
      </c>
      <c r="AB5" s="5" t="s">
        <v>162</v>
      </c>
    </row>
    <row r="6" spans="1:28" x14ac:dyDescent="0.25">
      <c r="A6" s="29" t="s">
        <v>45</v>
      </c>
      <c r="B6" s="13">
        <v>50600</v>
      </c>
      <c r="C6" s="13">
        <v>52800</v>
      </c>
      <c r="D6" s="13" t="s">
        <v>0</v>
      </c>
      <c r="E6" s="13">
        <v>62400</v>
      </c>
      <c r="F6" s="13">
        <v>55900</v>
      </c>
      <c r="G6" s="13">
        <v>59700</v>
      </c>
      <c r="H6" s="13">
        <v>58500</v>
      </c>
      <c r="I6" s="13">
        <v>64099.999999999993</v>
      </c>
      <c r="J6" s="13">
        <v>57100</v>
      </c>
      <c r="K6" s="13">
        <v>59100</v>
      </c>
      <c r="L6" s="12">
        <v>61100</v>
      </c>
      <c r="M6" s="13">
        <v>68400</v>
      </c>
      <c r="N6" s="13">
        <v>59400</v>
      </c>
      <c r="O6" s="13">
        <v>62880.859784763161</v>
      </c>
      <c r="P6" s="12">
        <v>66092.419044787806</v>
      </c>
      <c r="Q6" s="13">
        <v>72556.360491595755</v>
      </c>
      <c r="R6" s="13">
        <v>65615.100000000006</v>
      </c>
      <c r="S6" s="13">
        <v>68170.675928251498</v>
      </c>
      <c r="T6" s="13">
        <v>71000.399999999994</v>
      </c>
      <c r="U6" s="13">
        <v>79448.032182878145</v>
      </c>
      <c r="V6" s="13">
        <v>68537.361947135971</v>
      </c>
      <c r="W6" s="13">
        <v>55590.1</v>
      </c>
      <c r="X6" s="13">
        <v>71513.216379489997</v>
      </c>
      <c r="Y6" s="13">
        <v>86158.522158833977</v>
      </c>
      <c r="Z6" s="13">
        <v>74580.917392479998</v>
      </c>
      <c r="AA6" s="13">
        <v>79826.271461120035</v>
      </c>
      <c r="AB6" s="13">
        <v>90830.053138430027</v>
      </c>
    </row>
    <row r="7" spans="1:28" x14ac:dyDescent="0.25">
      <c r="A7" s="20" t="s">
        <v>46</v>
      </c>
      <c r="B7" s="21">
        <v>27600</v>
      </c>
      <c r="C7" s="21">
        <v>28700</v>
      </c>
      <c r="D7" s="21" t="s">
        <v>0</v>
      </c>
      <c r="E7" s="21">
        <v>31600</v>
      </c>
      <c r="F7" s="21">
        <v>28800</v>
      </c>
      <c r="G7" s="21">
        <v>29300</v>
      </c>
      <c r="H7" s="21">
        <v>29600</v>
      </c>
      <c r="I7" s="21">
        <v>31900</v>
      </c>
      <c r="J7" s="21">
        <v>28800</v>
      </c>
      <c r="K7" s="21">
        <v>29600</v>
      </c>
      <c r="L7" s="21">
        <v>31000</v>
      </c>
      <c r="M7" s="21">
        <v>35100</v>
      </c>
      <c r="N7" s="21">
        <v>31100</v>
      </c>
      <c r="O7" s="21">
        <v>31726.821065876415</v>
      </c>
      <c r="P7" s="21">
        <v>33494.196733560399</v>
      </c>
      <c r="Q7" s="21">
        <v>37149.010411076531</v>
      </c>
      <c r="R7" s="21">
        <v>34710.199999999997</v>
      </c>
      <c r="S7" s="21">
        <v>35545.479531293</v>
      </c>
      <c r="T7" s="21">
        <v>37125.199999999997</v>
      </c>
      <c r="U7" s="21">
        <v>41642.928518963556</v>
      </c>
      <c r="V7" s="21">
        <v>35552.820924661311</v>
      </c>
      <c r="W7" s="21">
        <v>27972</v>
      </c>
      <c r="X7" s="21">
        <v>36042.947721920777</v>
      </c>
      <c r="Y7" s="21">
        <v>42782.220715777905</v>
      </c>
      <c r="Z7" s="21">
        <v>38091.167391210598</v>
      </c>
      <c r="AA7" s="21">
        <v>41125.48099063</v>
      </c>
      <c r="AB7" s="21">
        <v>49354.18555555999</v>
      </c>
    </row>
    <row r="8" spans="1:28" x14ac:dyDescent="0.25">
      <c r="A8" s="20" t="s">
        <v>47</v>
      </c>
      <c r="B8" s="21">
        <v>23000</v>
      </c>
      <c r="C8" s="21">
        <v>24100</v>
      </c>
      <c r="D8" s="21" t="s">
        <v>0</v>
      </c>
      <c r="E8" s="21">
        <v>30800</v>
      </c>
      <c r="F8" s="21">
        <v>27100</v>
      </c>
      <c r="G8" s="21">
        <v>30400</v>
      </c>
      <c r="H8" s="21">
        <v>28900</v>
      </c>
      <c r="I8" s="21">
        <v>32200.000000000004</v>
      </c>
      <c r="J8" s="21">
        <v>28200</v>
      </c>
      <c r="K8" s="21">
        <v>29500</v>
      </c>
      <c r="L8" s="21">
        <v>30200</v>
      </c>
      <c r="M8" s="21">
        <v>33300</v>
      </c>
      <c r="N8" s="21">
        <v>28306.651873941282</v>
      </c>
      <c r="O8" s="21">
        <v>31154.038718886743</v>
      </c>
      <c r="P8" s="21">
        <v>32598.222311227404</v>
      </c>
      <c r="Q8" s="21">
        <v>35407.350080519216</v>
      </c>
      <c r="R8" s="21">
        <v>30904.9</v>
      </c>
      <c r="S8" s="21">
        <v>32625.196396958501</v>
      </c>
      <c r="T8" s="21">
        <v>33875.199999999997</v>
      </c>
      <c r="U8" s="21">
        <v>37805.10366391459</v>
      </c>
      <c r="V8" s="21">
        <v>32984.541022474667</v>
      </c>
      <c r="W8" s="21">
        <v>27618.1</v>
      </c>
      <c r="X8" s="21">
        <v>35470.268657569242</v>
      </c>
      <c r="Y8" s="21">
        <v>43376.301443056065</v>
      </c>
      <c r="Z8" s="21">
        <v>36489.750001266504</v>
      </c>
      <c r="AA8" s="21">
        <v>38700.790470490036</v>
      </c>
      <c r="AB8" s="21">
        <v>41475.867582870036</v>
      </c>
    </row>
    <row r="9" spans="1:28" x14ac:dyDescent="0.25">
      <c r="A9" s="29" t="s">
        <v>48</v>
      </c>
      <c r="B9" s="13">
        <v>207300</v>
      </c>
      <c r="C9" s="13">
        <v>571700</v>
      </c>
      <c r="D9" s="13">
        <v>605600</v>
      </c>
      <c r="E9" s="13">
        <v>652300</v>
      </c>
      <c r="F9" s="13">
        <v>593000</v>
      </c>
      <c r="G9" s="13">
        <v>609400</v>
      </c>
      <c r="H9" s="13">
        <v>609000</v>
      </c>
      <c r="I9" s="13">
        <v>675600</v>
      </c>
      <c r="J9" s="13">
        <v>598500</v>
      </c>
      <c r="K9" s="13">
        <v>617700</v>
      </c>
      <c r="L9" s="12">
        <v>645600</v>
      </c>
      <c r="M9" s="13">
        <v>732700</v>
      </c>
      <c r="N9" s="13">
        <v>620700</v>
      </c>
      <c r="O9" s="13">
        <v>658715.81755999976</v>
      </c>
      <c r="P9" s="12">
        <v>696848.30269000062</v>
      </c>
      <c r="Q9" s="13">
        <v>701075.7940399989</v>
      </c>
      <c r="R9" s="13">
        <v>644500</v>
      </c>
      <c r="S9" s="13">
        <v>663300</v>
      </c>
      <c r="T9" s="13">
        <v>687200</v>
      </c>
      <c r="U9" s="13">
        <v>778300.00000000012</v>
      </c>
      <c r="V9" s="13">
        <v>647200</v>
      </c>
      <c r="W9" s="13">
        <v>500049.81682999997</v>
      </c>
      <c r="X9" s="13">
        <v>671300</v>
      </c>
      <c r="Y9" s="13">
        <v>803800.00000000012</v>
      </c>
      <c r="Z9" s="13">
        <v>679700</v>
      </c>
      <c r="AA9" s="13">
        <v>731900</v>
      </c>
      <c r="AB9" s="13">
        <v>864500</v>
      </c>
    </row>
    <row r="10" spans="1:28" x14ac:dyDescent="0.25">
      <c r="A10" s="15" t="s">
        <v>49</v>
      </c>
      <c r="B10" s="16">
        <v>-114000</v>
      </c>
      <c r="C10" s="16">
        <v>-308100</v>
      </c>
      <c r="D10" s="16">
        <v>-334100</v>
      </c>
      <c r="E10" s="16">
        <v>-357500</v>
      </c>
      <c r="F10" s="16">
        <v>-332700</v>
      </c>
      <c r="G10" s="16">
        <v>-349000</v>
      </c>
      <c r="H10" s="16">
        <v>-337000</v>
      </c>
      <c r="I10" s="16">
        <v>-351500</v>
      </c>
      <c r="J10" s="16">
        <v>-318000</v>
      </c>
      <c r="K10" s="16">
        <v>-323000</v>
      </c>
      <c r="L10" s="16">
        <v>-315300</v>
      </c>
      <c r="M10" s="16">
        <v>-338300</v>
      </c>
      <c r="N10" s="16">
        <v>-299000</v>
      </c>
      <c r="O10" s="16">
        <v>-326093.51635000017</v>
      </c>
      <c r="P10" s="16">
        <v>-336995.79727000004</v>
      </c>
      <c r="Q10" s="16">
        <v>-355654.1016900001</v>
      </c>
      <c r="R10" s="16">
        <v>-369900</v>
      </c>
      <c r="S10" s="16">
        <v>-351817.59523999994</v>
      </c>
      <c r="T10" s="16">
        <v>-372700</v>
      </c>
      <c r="U10" s="16">
        <v>-380800</v>
      </c>
      <c r="V10" s="16">
        <v>-389389.70153000002</v>
      </c>
      <c r="W10" s="16">
        <v>-339701.32731999992</v>
      </c>
      <c r="X10" s="16">
        <v>-469186.96379000007</v>
      </c>
      <c r="Y10" s="16">
        <v>-395200</v>
      </c>
      <c r="Z10" s="16">
        <v>-467100</v>
      </c>
      <c r="AA10" s="16">
        <v>-435388.05730999989</v>
      </c>
      <c r="AB10" s="16">
        <v>-570400</v>
      </c>
    </row>
    <row r="11" spans="1:28" x14ac:dyDescent="0.25">
      <c r="A11" s="20" t="s">
        <v>50</v>
      </c>
      <c r="B11" s="21">
        <v>-32100</v>
      </c>
      <c r="C11" s="21">
        <v>-96400</v>
      </c>
      <c r="D11" s="21">
        <v>-96400</v>
      </c>
      <c r="E11" s="21">
        <v>-96400</v>
      </c>
      <c r="F11" s="21">
        <v>-96400</v>
      </c>
      <c r="G11" s="21">
        <v>-96400</v>
      </c>
      <c r="H11" s="21">
        <v>-96400</v>
      </c>
      <c r="I11" s="21">
        <v>-96400</v>
      </c>
      <c r="J11" s="21">
        <v>-96400</v>
      </c>
      <c r="K11" s="21">
        <v>-96400</v>
      </c>
      <c r="L11" s="21">
        <v>-96400</v>
      </c>
      <c r="M11" s="21">
        <v>-96400</v>
      </c>
      <c r="N11" s="21">
        <v>-96400</v>
      </c>
      <c r="O11" s="21">
        <v>-96400</v>
      </c>
      <c r="P11" s="21">
        <v>-96400</v>
      </c>
      <c r="Q11" s="21">
        <v>-96433.333320000005</v>
      </c>
      <c r="R11" s="21">
        <v>-96400</v>
      </c>
      <c r="S11" s="21">
        <v>-96800</v>
      </c>
      <c r="T11" s="21">
        <v>-96600</v>
      </c>
      <c r="U11" s="21">
        <v>-96600</v>
      </c>
      <c r="V11" s="21">
        <v>-96700</v>
      </c>
      <c r="W11" s="21">
        <v>-96900</v>
      </c>
      <c r="X11" s="21">
        <v>-96900</v>
      </c>
      <c r="Y11" s="21">
        <v>-96900</v>
      </c>
      <c r="Z11" s="21">
        <v>-97000</v>
      </c>
      <c r="AA11" s="21">
        <v>-97000</v>
      </c>
      <c r="AB11" s="21">
        <v>-97000</v>
      </c>
    </row>
    <row r="12" spans="1:28" x14ac:dyDescent="0.25">
      <c r="A12" s="29" t="s">
        <v>51</v>
      </c>
      <c r="B12" s="13">
        <v>61200</v>
      </c>
      <c r="C12" s="13">
        <v>167100</v>
      </c>
      <c r="D12" s="13">
        <v>175100</v>
      </c>
      <c r="E12" s="13">
        <v>198400</v>
      </c>
      <c r="F12" s="13">
        <v>163900</v>
      </c>
      <c r="G12" s="13">
        <v>164000</v>
      </c>
      <c r="H12" s="13">
        <v>175600</v>
      </c>
      <c r="I12" s="13">
        <v>227700</v>
      </c>
      <c r="J12" s="13">
        <v>184100</v>
      </c>
      <c r="K12" s="13">
        <v>198300</v>
      </c>
      <c r="L12" s="12">
        <v>233900</v>
      </c>
      <c r="M12" s="13">
        <v>297900</v>
      </c>
      <c r="N12" s="13">
        <v>225200</v>
      </c>
      <c r="O12" s="13">
        <v>236188.96788999968</v>
      </c>
      <c r="P12" s="12">
        <v>263452.5054200007</v>
      </c>
      <c r="Q12" s="13">
        <v>248987.1169199991</v>
      </c>
      <c r="R12" s="13">
        <v>178200</v>
      </c>
      <c r="S12" s="13">
        <v>214599.99999999997</v>
      </c>
      <c r="T12" s="13">
        <v>218100</v>
      </c>
      <c r="U12" s="13">
        <v>300700</v>
      </c>
      <c r="V12" s="13">
        <v>161200.00000000009</v>
      </c>
      <c r="W12" s="13">
        <v>63659.999999999905</v>
      </c>
      <c r="X12" s="13">
        <v>105499.99999999994</v>
      </c>
      <c r="Y12" s="13">
        <v>312000</v>
      </c>
      <c r="Z12" s="13">
        <v>115500</v>
      </c>
      <c r="AA12" s="13">
        <v>246499.99999999994</v>
      </c>
      <c r="AB12" s="13">
        <v>294100</v>
      </c>
    </row>
    <row r="13" spans="1:28" x14ac:dyDescent="0.25">
      <c r="A13" s="15" t="s">
        <v>52</v>
      </c>
      <c r="B13" s="16" t="s">
        <v>0</v>
      </c>
      <c r="C13" s="16">
        <v>19600</v>
      </c>
      <c r="D13" s="16">
        <v>24600</v>
      </c>
      <c r="E13" s="16">
        <v>25800</v>
      </c>
      <c r="F13" s="16">
        <v>29300</v>
      </c>
      <c r="G13" s="16">
        <v>32200.000000000004</v>
      </c>
      <c r="H13" s="16">
        <v>32900</v>
      </c>
      <c r="I13" s="16">
        <v>33800</v>
      </c>
      <c r="J13" s="16">
        <v>36000</v>
      </c>
      <c r="K13" s="16">
        <v>31800</v>
      </c>
      <c r="L13" s="16">
        <v>31200</v>
      </c>
      <c r="M13" s="16">
        <v>26600</v>
      </c>
      <c r="N13" s="16">
        <v>25600</v>
      </c>
      <c r="O13" s="16">
        <v>26133.81853</v>
      </c>
      <c r="P13" s="16">
        <v>29283.561870000001</v>
      </c>
      <c r="Q13" s="16">
        <v>28326.434110000017</v>
      </c>
      <c r="R13" s="16">
        <v>29099.999999999996</v>
      </c>
      <c r="S13" s="16">
        <v>30799.999999999996</v>
      </c>
      <c r="T13" s="16">
        <v>32000</v>
      </c>
      <c r="U13" s="16">
        <v>26300</v>
      </c>
      <c r="V13" s="16">
        <v>17600</v>
      </c>
      <c r="W13" s="16">
        <v>16700</v>
      </c>
      <c r="X13" s="16">
        <v>16500</v>
      </c>
      <c r="Y13" s="16">
        <v>12600</v>
      </c>
      <c r="Z13" s="16">
        <v>5000</v>
      </c>
      <c r="AA13" s="16">
        <v>8600</v>
      </c>
      <c r="AB13" s="16">
        <v>14600</v>
      </c>
    </row>
    <row r="14" spans="1:28" x14ac:dyDescent="0.25">
      <c r="A14" s="20" t="s">
        <v>53</v>
      </c>
      <c r="B14" s="21">
        <v>-20800</v>
      </c>
      <c r="C14" s="21">
        <v>-63500</v>
      </c>
      <c r="D14" s="21">
        <v>-68200</v>
      </c>
      <c r="E14" s="21">
        <v>-75900</v>
      </c>
      <c r="F14" s="21">
        <v>-65700</v>
      </c>
      <c r="G14" s="21">
        <v>-66700</v>
      </c>
      <c r="H14" s="21">
        <v>-70900</v>
      </c>
      <c r="I14" s="21">
        <v>-88900</v>
      </c>
      <c r="J14" s="21">
        <v>-74800</v>
      </c>
      <c r="K14" s="21">
        <v>-78300</v>
      </c>
      <c r="L14" s="21">
        <v>-90000</v>
      </c>
      <c r="M14" s="21">
        <v>-110500</v>
      </c>
      <c r="N14" s="21">
        <v>-85300</v>
      </c>
      <c r="O14" s="21">
        <v>-88962.48801999999</v>
      </c>
      <c r="P14" s="21">
        <v>-99255.685970000035</v>
      </c>
      <c r="Q14" s="21">
        <v>-92139.58881999999</v>
      </c>
      <c r="R14" s="21">
        <v>-72900</v>
      </c>
      <c r="S14" s="21">
        <v>-83500.000000000015</v>
      </c>
      <c r="T14" s="21">
        <v>-84800</v>
      </c>
      <c r="U14" s="21">
        <v>-110900</v>
      </c>
      <c r="V14" s="21">
        <v>-61700</v>
      </c>
      <c r="W14" s="21">
        <v>-27417.403270000013</v>
      </c>
      <c r="X14" s="21">
        <v>-41800</v>
      </c>
      <c r="Y14" s="21">
        <v>-110600</v>
      </c>
      <c r="Z14" s="21">
        <v>-40900</v>
      </c>
      <c r="AA14" s="21">
        <v>-71000</v>
      </c>
      <c r="AB14" s="21">
        <v>-95200</v>
      </c>
    </row>
    <row r="15" spans="1:28" x14ac:dyDescent="0.25">
      <c r="A15" s="29" t="s">
        <v>54</v>
      </c>
      <c r="B15" s="13">
        <v>40800</v>
      </c>
      <c r="C15" s="13">
        <v>123200</v>
      </c>
      <c r="D15" s="13">
        <v>131500</v>
      </c>
      <c r="E15" s="13">
        <v>148300</v>
      </c>
      <c r="F15" s="13">
        <v>127500</v>
      </c>
      <c r="G15" s="13">
        <v>129500</v>
      </c>
      <c r="H15" s="13">
        <v>137600</v>
      </c>
      <c r="I15" s="13">
        <v>172600</v>
      </c>
      <c r="J15" s="13">
        <v>145200</v>
      </c>
      <c r="K15" s="13">
        <v>151800</v>
      </c>
      <c r="L15" s="12">
        <v>175100</v>
      </c>
      <c r="M15" s="13">
        <v>214000</v>
      </c>
      <c r="N15" s="13">
        <v>165600</v>
      </c>
      <c r="O15" s="13">
        <v>173360.29839999965</v>
      </c>
      <c r="P15" s="12">
        <v>193480.38132000071</v>
      </c>
      <c r="Q15" s="13">
        <v>185173.9622099991</v>
      </c>
      <c r="R15" s="13">
        <v>134400</v>
      </c>
      <c r="S15" s="13">
        <v>161899.99999999997</v>
      </c>
      <c r="T15" s="13">
        <v>165300</v>
      </c>
      <c r="U15" s="13">
        <v>216100.00000000006</v>
      </c>
      <c r="V15" s="13">
        <v>117100.00000000006</v>
      </c>
      <c r="W15" s="13">
        <v>52959.999999999898</v>
      </c>
      <c r="X15" s="13">
        <v>80199.999999999942</v>
      </c>
      <c r="Y15" s="13">
        <v>214000.00000000009</v>
      </c>
      <c r="Z15" s="13">
        <v>79600</v>
      </c>
      <c r="AA15" s="13">
        <v>137099.99999999994</v>
      </c>
      <c r="AB15" s="13">
        <v>183000</v>
      </c>
    </row>
    <row r="16" spans="1:28" x14ac:dyDescent="0.25">
      <c r="A16" s="29" t="s">
        <v>55</v>
      </c>
      <c r="B16" s="13">
        <v>28600</v>
      </c>
      <c r="C16" s="13">
        <v>86300</v>
      </c>
      <c r="D16" s="13">
        <v>92000</v>
      </c>
      <c r="E16" s="13">
        <v>103800</v>
      </c>
      <c r="F16" s="13">
        <v>89200</v>
      </c>
      <c r="G16" s="13">
        <v>90600</v>
      </c>
      <c r="H16" s="13">
        <v>96300</v>
      </c>
      <c r="I16" s="13">
        <v>120800</v>
      </c>
      <c r="J16" s="13">
        <v>101600</v>
      </c>
      <c r="K16" s="13">
        <v>106300</v>
      </c>
      <c r="L16" s="12">
        <v>122600</v>
      </c>
      <c r="M16" s="13">
        <v>149800</v>
      </c>
      <c r="N16" s="13">
        <v>115900</v>
      </c>
      <c r="O16" s="13">
        <v>121352.20856387862</v>
      </c>
      <c r="P16" s="12">
        <v>135436.26692400049</v>
      </c>
      <c r="Q16" s="13">
        <v>129622.6429543172</v>
      </c>
      <c r="R16" s="13">
        <v>94100</v>
      </c>
      <c r="S16" s="13">
        <v>113300</v>
      </c>
      <c r="T16" s="13">
        <v>115700</v>
      </c>
      <c r="U16" s="13">
        <v>151300</v>
      </c>
      <c r="V16" s="13">
        <v>82000</v>
      </c>
      <c r="W16" s="13">
        <v>37100</v>
      </c>
      <c r="X16" s="13">
        <v>56200</v>
      </c>
      <c r="Y16" s="13">
        <v>149900</v>
      </c>
      <c r="Z16" s="13">
        <v>55700</v>
      </c>
      <c r="AA16" s="13">
        <v>96000</v>
      </c>
      <c r="AB16" s="13">
        <v>128100</v>
      </c>
    </row>
  </sheetData>
  <hyperlinks>
    <hyperlink ref="A1" location="Home!A1" display="Home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tabColor rgb="FF00B0F0"/>
  </sheetPr>
  <dimension ref="A1:M67"/>
  <sheetViews>
    <sheetView showGridLines="0" tabSelected="1" zoomScaleNormal="100" workbookViewId="0">
      <pane xSplit="1" ySplit="5" topLeftCell="B33" activePane="bottomRight" state="frozen"/>
      <selection activeCell="B6" sqref="B6"/>
      <selection pane="topRight" activeCell="B6" sqref="B6"/>
      <selection pane="bottomLeft" activeCell="B6" sqref="B6"/>
      <selection pane="bottomRight" activeCell="M45" sqref="M45"/>
    </sheetView>
  </sheetViews>
  <sheetFormatPr defaultRowHeight="15" x14ac:dyDescent="0.25"/>
  <cols>
    <col min="1" max="1" width="45.7109375" customWidth="1"/>
    <col min="2" max="10" width="10.85546875" customWidth="1"/>
    <col min="11" max="12" width="10.85546875" style="2" customWidth="1"/>
    <col min="13" max="13" width="10.85546875" customWidth="1"/>
  </cols>
  <sheetData>
    <row r="1" spans="1:13" ht="37.5" customHeight="1" x14ac:dyDescent="0.25">
      <c r="A1" s="37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4.45" customHeight="1" x14ac:dyDescent="0.3">
      <c r="A3" s="4" t="s">
        <v>151</v>
      </c>
      <c r="B3" s="14"/>
      <c r="C3" s="3"/>
      <c r="D3" s="3"/>
      <c r="E3" s="14"/>
      <c r="F3" s="3"/>
      <c r="G3" s="3"/>
      <c r="H3" s="3"/>
      <c r="I3" s="3"/>
      <c r="J3" s="3"/>
      <c r="K3" s="3"/>
      <c r="L3" s="3"/>
      <c r="M3" s="3"/>
    </row>
    <row r="4" spans="1:13" ht="14.45" customHeight="1" x14ac:dyDescent="0.3">
      <c r="A4" s="3"/>
      <c r="B4" s="14"/>
      <c r="C4" s="14"/>
      <c r="D4" s="14"/>
      <c r="E4" s="14"/>
      <c r="F4" s="7"/>
      <c r="G4" s="7"/>
      <c r="H4" s="7"/>
      <c r="I4" s="3"/>
      <c r="J4" s="3"/>
      <c r="K4" s="3"/>
      <c r="L4" s="3"/>
      <c r="M4" s="3"/>
    </row>
    <row r="5" spans="1:13" ht="14.45" customHeight="1" x14ac:dyDescent="0.25">
      <c r="A5" s="23" t="s">
        <v>142</v>
      </c>
      <c r="B5" s="5" t="s">
        <v>34</v>
      </c>
      <c r="C5" s="5" t="s">
        <v>35</v>
      </c>
      <c r="D5" s="5" t="s">
        <v>36</v>
      </c>
      <c r="E5" s="5" t="s">
        <v>37</v>
      </c>
      <c r="F5" s="5" t="s">
        <v>38</v>
      </c>
      <c r="G5" s="5" t="s">
        <v>39</v>
      </c>
      <c r="H5" s="5" t="s">
        <v>40</v>
      </c>
      <c r="I5" s="5" t="s">
        <v>41</v>
      </c>
      <c r="J5" s="5" t="s">
        <v>42</v>
      </c>
      <c r="K5" s="5" t="s">
        <v>43</v>
      </c>
      <c r="L5" s="5" t="s">
        <v>161</v>
      </c>
      <c r="M5" s="5" t="s">
        <v>162</v>
      </c>
    </row>
    <row r="6" spans="1:13" x14ac:dyDescent="0.25">
      <c r="A6" s="26" t="s">
        <v>56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5">
      <c r="A7" s="27" t="s">
        <v>59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3" x14ac:dyDescent="0.25">
      <c r="A8" s="15" t="s">
        <v>60</v>
      </c>
      <c r="B8" s="16">
        <v>2903046</v>
      </c>
      <c r="C8" s="16">
        <v>3675407</v>
      </c>
      <c r="D8" s="16">
        <v>2916758</v>
      </c>
      <c r="E8" s="16">
        <v>2937471</v>
      </c>
      <c r="F8" s="16">
        <v>3212392</v>
      </c>
      <c r="G8" s="16">
        <v>5841693</v>
      </c>
      <c r="H8" s="16">
        <v>6903015</v>
      </c>
      <c r="I8" s="16">
        <v>6169795</v>
      </c>
      <c r="J8" s="16">
        <v>3745967</v>
      </c>
      <c r="K8" s="16">
        <v>6566678</v>
      </c>
      <c r="L8" s="16">
        <v>11510243</v>
      </c>
      <c r="M8" s="16">
        <v>5195460</v>
      </c>
    </row>
    <row r="9" spans="1:13" x14ac:dyDescent="0.25">
      <c r="A9" s="24" t="s">
        <v>61</v>
      </c>
      <c r="B9" s="21">
        <v>433961</v>
      </c>
      <c r="C9" s="21">
        <v>490744</v>
      </c>
      <c r="D9" s="21">
        <v>390593</v>
      </c>
      <c r="E9" s="21">
        <v>411271</v>
      </c>
      <c r="F9" s="21"/>
      <c r="G9" s="21"/>
      <c r="H9" s="21"/>
      <c r="I9" s="21"/>
      <c r="J9" s="21"/>
      <c r="K9" s="21"/>
      <c r="L9" s="21"/>
      <c r="M9" s="21"/>
    </row>
    <row r="10" spans="1:13" x14ac:dyDescent="0.25">
      <c r="A10" s="24" t="s">
        <v>62</v>
      </c>
      <c r="B10" s="21">
        <v>236173</v>
      </c>
      <c r="C10" s="21">
        <v>207365</v>
      </c>
      <c r="D10" s="21">
        <v>232444</v>
      </c>
      <c r="E10" s="21">
        <v>244477</v>
      </c>
      <c r="F10" s="21"/>
      <c r="G10" s="21"/>
      <c r="H10" s="21"/>
      <c r="I10" s="21"/>
      <c r="J10" s="21"/>
      <c r="K10" s="21"/>
      <c r="L10" s="21"/>
      <c r="M10" s="21"/>
    </row>
    <row r="11" spans="1:13" x14ac:dyDescent="0.25">
      <c r="A11" s="24" t="s">
        <v>63</v>
      </c>
      <c r="B11" s="21">
        <v>2232912</v>
      </c>
      <c r="C11" s="21">
        <v>2977298</v>
      </c>
      <c r="D11" s="21">
        <v>2293721</v>
      </c>
      <c r="E11" s="21">
        <v>2281723</v>
      </c>
      <c r="F11" s="21">
        <v>48580</v>
      </c>
      <c r="G11" s="21">
        <v>302550</v>
      </c>
      <c r="H11" s="21">
        <v>237544</v>
      </c>
      <c r="I11" s="21">
        <v>31844</v>
      </c>
      <c r="J11" s="21"/>
      <c r="K11" s="21"/>
      <c r="L11" s="21"/>
      <c r="M11" s="21"/>
    </row>
    <row r="12" spans="1:13" x14ac:dyDescent="0.25">
      <c r="A12" s="20" t="s">
        <v>64</v>
      </c>
      <c r="B12" s="21">
        <v>63501559</v>
      </c>
      <c r="C12" s="21">
        <v>64857295</v>
      </c>
      <c r="D12" s="21">
        <v>69118261</v>
      </c>
      <c r="E12" s="21">
        <v>69473622</v>
      </c>
      <c r="F12" s="21"/>
      <c r="G12" s="21"/>
      <c r="H12" s="21"/>
      <c r="I12" s="21"/>
      <c r="J12" s="21"/>
      <c r="K12" s="21"/>
      <c r="L12" s="21"/>
      <c r="M12" s="21"/>
    </row>
    <row r="13" spans="1:13" x14ac:dyDescent="0.25">
      <c r="A13" s="20" t="s">
        <v>65</v>
      </c>
      <c r="B13" s="21">
        <v>885015</v>
      </c>
      <c r="C13" s="21">
        <v>897763</v>
      </c>
      <c r="D13" s="21">
        <v>948845</v>
      </c>
      <c r="E13" s="21">
        <v>800812</v>
      </c>
      <c r="F13" s="21">
        <v>875676</v>
      </c>
      <c r="G13" s="21">
        <v>780482</v>
      </c>
      <c r="H13" s="21">
        <v>730842</v>
      </c>
      <c r="I13" s="21">
        <v>800003</v>
      </c>
      <c r="J13" s="21">
        <v>935733</v>
      </c>
      <c r="K13" s="21">
        <v>694698</v>
      </c>
      <c r="L13" s="21">
        <v>744178</v>
      </c>
      <c r="M13" s="21">
        <v>876829</v>
      </c>
    </row>
    <row r="14" spans="1:13" x14ac:dyDescent="0.25">
      <c r="A14" s="20" t="s">
        <v>66</v>
      </c>
      <c r="B14" s="21">
        <v>62219320</v>
      </c>
      <c r="C14" s="21">
        <v>63635016</v>
      </c>
      <c r="D14" s="21">
        <v>67874750</v>
      </c>
      <c r="E14" s="21">
        <v>67808051</v>
      </c>
      <c r="F14" s="21">
        <v>72192036</v>
      </c>
      <c r="G14" s="21">
        <v>61940412</v>
      </c>
      <c r="H14" s="21">
        <v>53807614</v>
      </c>
      <c r="I14" s="21">
        <v>61378420</v>
      </c>
      <c r="J14" s="21">
        <v>70211977</v>
      </c>
      <c r="K14" s="21">
        <v>62560403</v>
      </c>
      <c r="L14" s="21">
        <v>64748292</v>
      </c>
      <c r="M14" s="21">
        <v>68725269</v>
      </c>
    </row>
    <row r="15" spans="1:13" x14ac:dyDescent="0.25">
      <c r="A15" s="20" t="s">
        <v>67</v>
      </c>
      <c r="B15" s="21">
        <v>0</v>
      </c>
      <c r="C15" s="21">
        <v>400</v>
      </c>
      <c r="D15" s="21">
        <v>0</v>
      </c>
      <c r="E15" s="21">
        <v>0</v>
      </c>
      <c r="F15" s="21">
        <v>0</v>
      </c>
      <c r="G15" s="21">
        <v>2124</v>
      </c>
      <c r="H15" s="21">
        <v>0</v>
      </c>
      <c r="I15" s="21"/>
      <c r="J15" s="21">
        <v>29907</v>
      </c>
      <c r="K15" s="21">
        <v>0</v>
      </c>
      <c r="L15" s="21">
        <v>26927</v>
      </c>
      <c r="M15" s="21">
        <v>46556</v>
      </c>
    </row>
    <row r="16" spans="1:13" x14ac:dyDescent="0.25">
      <c r="A16" s="20" t="s">
        <v>68</v>
      </c>
      <c r="B16" s="21">
        <v>90166</v>
      </c>
      <c r="C16" s="21">
        <v>189466</v>
      </c>
      <c r="D16" s="21">
        <v>205935</v>
      </c>
      <c r="E16" s="21">
        <v>380542</v>
      </c>
      <c r="F16" s="21"/>
      <c r="G16" s="21"/>
      <c r="H16" s="21"/>
      <c r="I16" s="21"/>
      <c r="J16" s="21"/>
      <c r="K16" s="21">
        <v>0</v>
      </c>
      <c r="L16" s="21">
        <v>0</v>
      </c>
      <c r="M16" s="21">
        <v>0</v>
      </c>
    </row>
    <row r="17" spans="1:13" x14ac:dyDescent="0.25">
      <c r="A17" s="20" t="s">
        <v>69</v>
      </c>
      <c r="B17" s="21">
        <v>392975</v>
      </c>
      <c r="C17" s="21">
        <v>162948</v>
      </c>
      <c r="D17" s="21">
        <v>249147</v>
      </c>
      <c r="E17" s="21">
        <v>334076</v>
      </c>
      <c r="F17" s="21">
        <v>488487</v>
      </c>
      <c r="G17" s="21">
        <v>263650</v>
      </c>
      <c r="H17" s="21">
        <v>360150</v>
      </c>
      <c r="I17" s="21">
        <v>636028</v>
      </c>
      <c r="J17" s="21">
        <v>810768</v>
      </c>
      <c r="K17" s="21">
        <v>655301</v>
      </c>
      <c r="L17" s="21">
        <v>515270</v>
      </c>
      <c r="M17" s="21">
        <v>721101</v>
      </c>
    </row>
    <row r="18" spans="1:13" x14ac:dyDescent="0.25">
      <c r="A18" s="20" t="s">
        <v>70</v>
      </c>
      <c r="B18" s="21">
        <v>102904</v>
      </c>
      <c r="C18" s="21">
        <v>173411</v>
      </c>
      <c r="D18" s="21">
        <v>67187</v>
      </c>
      <c r="E18" s="21">
        <v>405586</v>
      </c>
      <c r="F18" s="21">
        <v>414993</v>
      </c>
      <c r="G18" s="21">
        <v>313479</v>
      </c>
      <c r="H18" s="21">
        <v>438309</v>
      </c>
      <c r="I18" s="21">
        <v>372766.20890999999</v>
      </c>
      <c r="J18" s="21">
        <v>262894</v>
      </c>
      <c r="K18" s="21">
        <v>264205</v>
      </c>
      <c r="L18" s="21">
        <v>288699</v>
      </c>
      <c r="M18" s="21">
        <v>171267</v>
      </c>
    </row>
    <row r="19" spans="1:13" x14ac:dyDescent="0.25">
      <c r="A19" s="20" t="s">
        <v>71</v>
      </c>
      <c r="B19" s="21">
        <v>-188821</v>
      </c>
      <c r="C19" s="21">
        <v>-201709</v>
      </c>
      <c r="D19" s="21">
        <v>-227603</v>
      </c>
      <c r="E19" s="21">
        <v>-255445</v>
      </c>
      <c r="F19" s="21">
        <v>-267705</v>
      </c>
      <c r="G19" s="21">
        <v>-279486</v>
      </c>
      <c r="H19" s="21">
        <v>-320377</v>
      </c>
      <c r="I19" s="21">
        <v>-293997</v>
      </c>
      <c r="J19" s="21">
        <v>-304582</v>
      </c>
      <c r="K19" s="21">
        <v>-264857</v>
      </c>
      <c r="L19" s="21">
        <v>-280614</v>
      </c>
      <c r="M19" s="21">
        <v>-261232</v>
      </c>
    </row>
    <row r="20" spans="1:13" x14ac:dyDescent="0.25">
      <c r="A20" s="20" t="s">
        <v>72</v>
      </c>
      <c r="B20" s="21">
        <v>63433</v>
      </c>
      <c r="C20" s="21">
        <v>79845</v>
      </c>
      <c r="D20" s="21">
        <v>206269</v>
      </c>
      <c r="E20" s="21">
        <v>101355</v>
      </c>
      <c r="F20" s="21">
        <v>100770</v>
      </c>
      <c r="G20" s="21">
        <v>103632</v>
      </c>
      <c r="H20" s="21">
        <v>98726</v>
      </c>
      <c r="I20" s="21">
        <v>99820</v>
      </c>
      <c r="J20" s="21">
        <v>67480</v>
      </c>
      <c r="K20" s="21">
        <v>100251</v>
      </c>
      <c r="L20" s="21">
        <v>171061</v>
      </c>
      <c r="M20" s="21">
        <v>158149</v>
      </c>
    </row>
    <row r="21" spans="1:13" x14ac:dyDescent="0.25">
      <c r="A21" s="15" t="s">
        <v>73</v>
      </c>
      <c r="B21" s="16">
        <v>66468038</v>
      </c>
      <c r="C21" s="16">
        <v>68612547</v>
      </c>
      <c r="D21" s="16">
        <v>72241288</v>
      </c>
      <c r="E21" s="16">
        <v>72512448</v>
      </c>
      <c r="F21" s="16">
        <v>77065229</v>
      </c>
      <c r="G21" s="16">
        <v>69268536</v>
      </c>
      <c r="H21" s="16">
        <v>62255823</v>
      </c>
      <c r="I21" s="16">
        <v>69194679.208910003</v>
      </c>
      <c r="J21" s="16">
        <v>75760144</v>
      </c>
      <c r="K21" s="16">
        <v>70576679</v>
      </c>
      <c r="L21" s="16">
        <v>77724056</v>
      </c>
      <c r="M21" s="16">
        <v>75633399</v>
      </c>
    </row>
    <row r="22" spans="1:13" x14ac:dyDescent="0.25">
      <c r="A22" s="27" t="s">
        <v>74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>
        <v>0</v>
      </c>
    </row>
    <row r="23" spans="1:13" x14ac:dyDescent="0.25">
      <c r="A23" s="20" t="s">
        <v>75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184351</v>
      </c>
      <c r="I23" s="21">
        <v>191422</v>
      </c>
      <c r="J23" s="21">
        <v>457892</v>
      </c>
      <c r="K23" s="21">
        <v>516682</v>
      </c>
      <c r="L23" s="21">
        <v>458367</v>
      </c>
      <c r="M23" s="21">
        <v>277984</v>
      </c>
    </row>
    <row r="24" spans="1:13" x14ac:dyDescent="0.25">
      <c r="A24" s="20" t="s">
        <v>76</v>
      </c>
      <c r="B24" s="21">
        <v>1637377</v>
      </c>
      <c r="C24" s="21">
        <v>1640222</v>
      </c>
      <c r="D24" s="21">
        <v>1642847</v>
      </c>
      <c r="E24" s="21">
        <v>1644962</v>
      </c>
      <c r="F24" s="21">
        <v>1594140</v>
      </c>
      <c r="G24" s="21">
        <v>1589377</v>
      </c>
      <c r="H24" s="21">
        <v>1580424</v>
      </c>
      <c r="I24" s="21">
        <v>1578847</v>
      </c>
      <c r="J24" s="21">
        <v>1578987</v>
      </c>
      <c r="K24" s="21">
        <v>1578101</v>
      </c>
      <c r="L24" s="21">
        <v>1578130</v>
      </c>
      <c r="M24" s="21">
        <v>1575009</v>
      </c>
    </row>
    <row r="25" spans="1:13" x14ac:dyDescent="0.25">
      <c r="A25" s="20" t="s">
        <v>68</v>
      </c>
      <c r="B25" s="21">
        <v>1033367</v>
      </c>
      <c r="C25" s="21">
        <v>958251</v>
      </c>
      <c r="D25" s="21">
        <v>928748.39876999997</v>
      </c>
      <c r="E25" s="21">
        <v>737590</v>
      </c>
      <c r="F25" s="21">
        <v>1132687</v>
      </c>
      <c r="G25" s="21">
        <v>1064024</v>
      </c>
      <c r="H25" s="21">
        <v>1068216.25599</v>
      </c>
      <c r="I25" s="21">
        <v>1147742.68053</v>
      </c>
      <c r="J25" s="21">
        <v>1159755</v>
      </c>
      <c r="K25" s="21">
        <v>1127574.9686400001</v>
      </c>
      <c r="L25" s="21">
        <v>1169156.0516600001</v>
      </c>
      <c r="M25" s="21">
        <v>1233002</v>
      </c>
    </row>
    <row r="26" spans="1:13" x14ac:dyDescent="0.25">
      <c r="A26" s="20" t="s">
        <v>70</v>
      </c>
      <c r="B26" s="21">
        <v>20470</v>
      </c>
      <c r="C26" s="21">
        <v>20667</v>
      </c>
      <c r="D26" s="21">
        <v>22120</v>
      </c>
      <c r="E26" s="21">
        <v>28505</v>
      </c>
      <c r="F26" s="21">
        <v>28925</v>
      </c>
      <c r="G26" s="21">
        <v>25755</v>
      </c>
      <c r="H26" s="21">
        <v>50338</v>
      </c>
      <c r="I26" s="21">
        <v>22122</v>
      </c>
      <c r="J26" s="21">
        <v>22410</v>
      </c>
      <c r="K26" s="21">
        <v>21555</v>
      </c>
      <c r="L26" s="21">
        <v>18095.999999999534</v>
      </c>
      <c r="M26" s="21">
        <v>29607</v>
      </c>
    </row>
    <row r="27" spans="1:13" x14ac:dyDescent="0.25">
      <c r="A27" s="20" t="s">
        <v>72</v>
      </c>
      <c r="B27" s="21">
        <v>1356</v>
      </c>
      <c r="C27" s="21">
        <v>118</v>
      </c>
      <c r="D27" s="21">
        <v>87</v>
      </c>
      <c r="E27" s="21">
        <v>87</v>
      </c>
      <c r="F27" s="21">
        <v>87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</row>
    <row r="28" spans="1:13" x14ac:dyDescent="0.25">
      <c r="A28" s="20" t="s">
        <v>77</v>
      </c>
      <c r="B28" s="21"/>
      <c r="C28" s="21"/>
      <c r="D28" s="21"/>
      <c r="E28" s="21"/>
      <c r="F28" s="21"/>
      <c r="G28" s="21"/>
      <c r="H28" s="21"/>
      <c r="I28" s="21"/>
      <c r="J28" s="21"/>
      <c r="K28" s="21">
        <v>0</v>
      </c>
      <c r="L28" s="21">
        <v>0</v>
      </c>
      <c r="M28" s="21">
        <v>0</v>
      </c>
    </row>
    <row r="29" spans="1:13" x14ac:dyDescent="0.25">
      <c r="A29" s="20" t="s">
        <v>78</v>
      </c>
      <c r="B29" s="21">
        <v>119055</v>
      </c>
      <c r="C29" s="21">
        <v>118989</v>
      </c>
      <c r="D29" s="21">
        <v>121293.26488</v>
      </c>
      <c r="E29" s="21">
        <v>124074</v>
      </c>
      <c r="F29" s="21">
        <v>126229</v>
      </c>
      <c r="G29" s="21">
        <v>125232</v>
      </c>
      <c r="H29" s="21">
        <v>123306</v>
      </c>
      <c r="I29" s="21">
        <v>121487</v>
      </c>
      <c r="J29" s="21">
        <v>121890</v>
      </c>
      <c r="K29" s="21">
        <v>0</v>
      </c>
      <c r="L29" s="21">
        <v>0</v>
      </c>
      <c r="M29" s="21">
        <v>0</v>
      </c>
    </row>
    <row r="30" spans="1:13" x14ac:dyDescent="0.25">
      <c r="A30" s="20" t="s">
        <v>79</v>
      </c>
      <c r="B30" s="21">
        <v>580794</v>
      </c>
      <c r="C30" s="21">
        <v>689389</v>
      </c>
      <c r="D30" s="21">
        <v>882180</v>
      </c>
      <c r="E30" s="21">
        <v>905793</v>
      </c>
      <c r="F30" s="21">
        <v>881384</v>
      </c>
      <c r="G30" s="21">
        <v>852010</v>
      </c>
      <c r="H30" s="21">
        <v>874312</v>
      </c>
      <c r="I30" s="21">
        <v>872038</v>
      </c>
      <c r="J30" s="21">
        <v>986756</v>
      </c>
      <c r="K30" s="21">
        <v>986164</v>
      </c>
      <c r="L30" s="21">
        <v>1042845</v>
      </c>
      <c r="M30" s="21">
        <v>989185</v>
      </c>
    </row>
    <row r="31" spans="1:13" x14ac:dyDescent="0.25">
      <c r="A31" s="20" t="s">
        <v>80</v>
      </c>
      <c r="B31" s="21">
        <v>11247278</v>
      </c>
      <c r="C31" s="21">
        <v>11126156</v>
      </c>
      <c r="D31" s="21">
        <v>10930063.851103917</v>
      </c>
      <c r="E31" s="21">
        <v>11041278.159324434</v>
      </c>
      <c r="F31" s="21">
        <v>10955638</v>
      </c>
      <c r="G31" s="21">
        <v>10882899</v>
      </c>
      <c r="H31" s="21">
        <v>10754557.567638556</v>
      </c>
      <c r="I31" s="21">
        <v>10603979.577974863</v>
      </c>
      <c r="J31" s="21">
        <v>10442755</v>
      </c>
      <c r="K31" s="21">
        <v>10253644.373172499</v>
      </c>
      <c r="L31" s="21">
        <v>10096585.622207016</v>
      </c>
      <c r="M31" s="21">
        <v>9970615</v>
      </c>
    </row>
    <row r="32" spans="1:13" x14ac:dyDescent="0.25">
      <c r="A32" s="15" t="s">
        <v>81</v>
      </c>
      <c r="B32" s="16">
        <v>14639697</v>
      </c>
      <c r="C32" s="16">
        <v>14553792</v>
      </c>
      <c r="D32" s="16">
        <v>14527339.514753917</v>
      </c>
      <c r="E32" s="16">
        <v>14482289.159324434</v>
      </c>
      <c r="F32" s="16">
        <v>14719090</v>
      </c>
      <c r="G32" s="16">
        <v>14539297</v>
      </c>
      <c r="H32" s="16">
        <v>14635504.823628556</v>
      </c>
      <c r="I32" s="16">
        <v>14537638.258504864</v>
      </c>
      <c r="J32" s="16">
        <v>14770445</v>
      </c>
      <c r="K32" s="16">
        <v>14483721.341812499</v>
      </c>
      <c r="L32" s="16">
        <v>14363179.673867015</v>
      </c>
      <c r="M32" s="16">
        <v>14075402</v>
      </c>
    </row>
    <row r="33" spans="1:13" x14ac:dyDescent="0.25">
      <c r="A33" s="15" t="s">
        <v>82</v>
      </c>
      <c r="B33" s="16">
        <v>81107735</v>
      </c>
      <c r="C33" s="16">
        <v>83166339</v>
      </c>
      <c r="D33" s="16">
        <v>86768628</v>
      </c>
      <c r="E33" s="16">
        <v>86994737</v>
      </c>
      <c r="F33" s="16">
        <v>91784319</v>
      </c>
      <c r="G33" s="16">
        <v>83807833</v>
      </c>
      <c r="H33" s="16">
        <v>76891328</v>
      </c>
      <c r="I33" s="16">
        <v>83732317</v>
      </c>
      <c r="J33" s="16">
        <v>90530589</v>
      </c>
      <c r="K33" s="16">
        <v>85060400</v>
      </c>
      <c r="L33" s="16">
        <v>92087236</v>
      </c>
      <c r="M33" s="16">
        <v>89708801</v>
      </c>
    </row>
    <row r="34" spans="1:13" x14ac:dyDescent="0.25">
      <c r="A34" s="26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27" t="s">
        <v>84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 x14ac:dyDescent="0.25">
      <c r="A36" s="20" t="s">
        <v>85</v>
      </c>
      <c r="B36" s="21">
        <v>1033618</v>
      </c>
      <c r="C36" s="21">
        <v>1937348</v>
      </c>
      <c r="D36" s="21">
        <v>2372939</v>
      </c>
      <c r="E36" s="21">
        <v>3374603</v>
      </c>
      <c r="F36" s="21">
        <v>918337</v>
      </c>
      <c r="G36" s="21">
        <v>3214368</v>
      </c>
      <c r="H36" s="21">
        <v>1722578</v>
      </c>
      <c r="I36" s="21">
        <v>66550</v>
      </c>
      <c r="J36" s="21">
        <v>40960</v>
      </c>
      <c r="K36" s="21">
        <v>66391</v>
      </c>
      <c r="L36" s="21">
        <v>55018</v>
      </c>
      <c r="M36" s="21">
        <v>70590</v>
      </c>
    </row>
    <row r="37" spans="1:13" x14ac:dyDescent="0.25">
      <c r="A37" s="20" t="s">
        <v>86</v>
      </c>
      <c r="B37" s="21">
        <v>75692</v>
      </c>
      <c r="C37" s="21">
        <v>132603</v>
      </c>
      <c r="D37" s="21">
        <v>219553</v>
      </c>
      <c r="E37" s="21">
        <v>28534</v>
      </c>
      <c r="F37" s="21">
        <v>47513</v>
      </c>
      <c r="G37" s="21">
        <v>50163</v>
      </c>
      <c r="H37" s="21">
        <v>46670</v>
      </c>
      <c r="I37" s="21">
        <v>0</v>
      </c>
      <c r="J37" s="21">
        <v>2079</v>
      </c>
      <c r="K37" s="21">
        <v>0</v>
      </c>
      <c r="L37" s="21">
        <v>7138</v>
      </c>
      <c r="M37" s="21">
        <v>0</v>
      </c>
    </row>
    <row r="38" spans="1:13" x14ac:dyDescent="0.25">
      <c r="A38" s="15" t="s">
        <v>87</v>
      </c>
      <c r="B38" s="16">
        <v>56076857</v>
      </c>
      <c r="C38" s="16">
        <v>57435905</v>
      </c>
      <c r="D38" s="16">
        <v>59102346</v>
      </c>
      <c r="E38" s="16">
        <v>60172485</v>
      </c>
      <c r="F38" s="16">
        <v>67368476</v>
      </c>
      <c r="G38" s="16">
        <v>56748248</v>
      </c>
      <c r="H38" s="16">
        <v>51330164</v>
      </c>
      <c r="I38" s="16">
        <v>59784553</v>
      </c>
      <c r="J38" s="16">
        <v>67054479</v>
      </c>
      <c r="K38" s="16">
        <v>61248915</v>
      </c>
      <c r="L38" s="16">
        <v>68285260</v>
      </c>
      <c r="M38" s="16">
        <f>SUM(M39:M44)</f>
        <v>61120399</v>
      </c>
    </row>
    <row r="39" spans="1:13" x14ac:dyDescent="0.25">
      <c r="A39" s="24" t="s">
        <v>88</v>
      </c>
      <c r="B39" s="21">
        <v>242626</v>
      </c>
      <c r="C39" s="21">
        <v>159579</v>
      </c>
      <c r="D39" s="21">
        <v>185777</v>
      </c>
      <c r="E39" s="21">
        <v>204424</v>
      </c>
      <c r="F39" s="21">
        <v>203223</v>
      </c>
      <c r="G39" s="21">
        <v>89207</v>
      </c>
      <c r="H39" s="21">
        <v>97624</v>
      </c>
      <c r="I39" s="21">
        <v>165956</v>
      </c>
      <c r="J39" s="21">
        <v>277043</v>
      </c>
      <c r="K39" s="21">
        <v>122684</v>
      </c>
      <c r="L39" s="21">
        <v>131962</v>
      </c>
      <c r="M39" s="21">
        <v>172743</v>
      </c>
    </row>
    <row r="40" spans="1:13" x14ac:dyDescent="0.25">
      <c r="A40" s="24" t="s">
        <v>89</v>
      </c>
      <c r="B40" s="21">
        <v>796244</v>
      </c>
      <c r="C40" s="21">
        <v>396615</v>
      </c>
      <c r="D40" s="21">
        <v>400635</v>
      </c>
      <c r="E40" s="21">
        <v>432793</v>
      </c>
      <c r="F40" s="21">
        <v>553689</v>
      </c>
      <c r="G40" s="21">
        <v>159797</v>
      </c>
      <c r="H40" s="21">
        <v>266451</v>
      </c>
      <c r="I40" s="21">
        <v>429783</v>
      </c>
      <c r="J40" s="21">
        <v>581140</v>
      </c>
      <c r="K40" s="21">
        <v>410889</v>
      </c>
      <c r="L40" s="21">
        <v>341901</v>
      </c>
      <c r="M40" s="21">
        <v>565792</v>
      </c>
    </row>
    <row r="41" spans="1:13" x14ac:dyDescent="0.25">
      <c r="A41" s="24" t="s">
        <v>90</v>
      </c>
      <c r="B41" s="21">
        <v>53631587</v>
      </c>
      <c r="C41" s="21">
        <v>55591693</v>
      </c>
      <c r="D41" s="21">
        <v>57292381</v>
      </c>
      <c r="E41" s="21">
        <v>56339203</v>
      </c>
      <c r="F41" s="21">
        <v>63340980</v>
      </c>
      <c r="G41" s="21">
        <v>53302968</v>
      </c>
      <c r="H41" s="21">
        <v>47672588</v>
      </c>
      <c r="I41" s="21">
        <v>54798304</v>
      </c>
      <c r="J41" s="21">
        <v>61765044</v>
      </c>
      <c r="K41" s="21">
        <v>54445196</v>
      </c>
      <c r="L41" s="21">
        <v>56764193</v>
      </c>
      <c r="M41" s="21">
        <v>59046060</v>
      </c>
    </row>
    <row r="42" spans="1:13" x14ac:dyDescent="0.25">
      <c r="A42" s="24" t="s">
        <v>57</v>
      </c>
      <c r="B42" s="21">
        <v>0</v>
      </c>
      <c r="C42" s="21">
        <v>0</v>
      </c>
      <c r="D42" s="21">
        <v>0</v>
      </c>
      <c r="E42" s="21">
        <v>2000000</v>
      </c>
      <c r="F42" s="21">
        <v>2000352</v>
      </c>
      <c r="G42" s="21">
        <v>2000293</v>
      </c>
      <c r="H42" s="21">
        <v>2000173</v>
      </c>
      <c r="I42" s="21">
        <v>3017797</v>
      </c>
      <c r="J42" s="21">
        <v>3041462</v>
      </c>
      <c r="K42" s="21">
        <v>5019879</v>
      </c>
      <c r="L42" s="21">
        <v>9806802</v>
      </c>
      <c r="M42" s="21"/>
    </row>
    <row r="43" spans="1:13" x14ac:dyDescent="0.25">
      <c r="A43" s="24" t="s">
        <v>91</v>
      </c>
      <c r="B43" s="21">
        <v>0</v>
      </c>
      <c r="C43" s="21">
        <v>0</v>
      </c>
      <c r="D43" s="21">
        <v>0</v>
      </c>
      <c r="E43" s="21">
        <v>0</v>
      </c>
      <c r="F43" s="21"/>
      <c r="G43" s="21">
        <v>0</v>
      </c>
      <c r="H43" s="21"/>
      <c r="I43" s="21"/>
      <c r="J43" s="21"/>
      <c r="K43" s="21">
        <v>0</v>
      </c>
      <c r="L43" s="21">
        <v>0</v>
      </c>
      <c r="M43" s="21">
        <v>0</v>
      </c>
    </row>
    <row r="44" spans="1:13" x14ac:dyDescent="0.25">
      <c r="A44" s="24" t="s">
        <v>70</v>
      </c>
      <c r="B44" s="21">
        <v>1406400</v>
      </c>
      <c r="C44" s="21">
        <v>1288018</v>
      </c>
      <c r="D44" s="21">
        <v>1223553</v>
      </c>
      <c r="E44" s="21">
        <v>1196065</v>
      </c>
      <c r="F44" s="21">
        <v>1270232</v>
      </c>
      <c r="G44" s="21">
        <v>1195983</v>
      </c>
      <c r="H44" s="21">
        <v>1293328</v>
      </c>
      <c r="I44" s="21">
        <v>1372713</v>
      </c>
      <c r="J44" s="21">
        <v>1389790</v>
      </c>
      <c r="K44" s="21">
        <v>1250267</v>
      </c>
      <c r="L44" s="21">
        <v>1240402</v>
      </c>
      <c r="M44" s="21">
        <v>1335804</v>
      </c>
    </row>
    <row r="45" spans="1:13" x14ac:dyDescent="0.25">
      <c r="A45" s="15" t="s">
        <v>92</v>
      </c>
      <c r="B45" s="16">
        <v>57186167</v>
      </c>
      <c r="C45" s="16">
        <v>59505856</v>
      </c>
      <c r="D45" s="16">
        <v>61694838</v>
      </c>
      <c r="E45" s="16">
        <v>63575622</v>
      </c>
      <c r="F45" s="16">
        <v>68334326</v>
      </c>
      <c r="G45" s="16">
        <v>60012779</v>
      </c>
      <c r="H45" s="16">
        <v>53099412</v>
      </c>
      <c r="I45" s="16">
        <v>59851103</v>
      </c>
      <c r="J45" s="16">
        <v>67097518</v>
      </c>
      <c r="K45" s="16">
        <v>61315306</v>
      </c>
      <c r="L45" s="16">
        <v>68347416</v>
      </c>
      <c r="M45" s="16">
        <f>M38+M37+M36</f>
        <v>61190989</v>
      </c>
    </row>
    <row r="46" spans="1:13" x14ac:dyDescent="0.25">
      <c r="A46" s="27" t="s">
        <v>93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 x14ac:dyDescent="0.25">
      <c r="A47" s="20" t="s">
        <v>85</v>
      </c>
      <c r="B47" s="21">
        <v>6829359</v>
      </c>
      <c r="C47" s="21">
        <v>6843624</v>
      </c>
      <c r="D47" s="21">
        <v>8226033</v>
      </c>
      <c r="E47" s="21">
        <v>8396093</v>
      </c>
      <c r="F47" s="21">
        <v>8327298</v>
      </c>
      <c r="G47" s="21">
        <v>8908358</v>
      </c>
      <c r="H47" s="21">
        <v>9045371</v>
      </c>
      <c r="I47" s="21">
        <v>9128030</v>
      </c>
      <c r="J47" s="21">
        <v>8903652</v>
      </c>
      <c r="K47" s="21">
        <v>9154093</v>
      </c>
      <c r="L47" s="21">
        <v>8803375</v>
      </c>
      <c r="M47" s="21">
        <v>6118427</v>
      </c>
    </row>
    <row r="48" spans="1:13" x14ac:dyDescent="0.25">
      <c r="A48" s="15" t="s">
        <v>87</v>
      </c>
      <c r="B48" s="16">
        <v>4061935</v>
      </c>
      <c r="C48" s="16">
        <v>4120027.4197536535</v>
      </c>
      <c r="D48" s="16">
        <v>4056624.51475392</v>
      </c>
      <c r="E48" s="16">
        <v>2066618.33</v>
      </c>
      <c r="F48" s="16">
        <v>2020115</v>
      </c>
      <c r="G48" s="16">
        <v>1978629</v>
      </c>
      <c r="H48" s="16">
        <v>1947838</v>
      </c>
      <c r="I48" s="16">
        <v>1951399.2585048638</v>
      </c>
      <c r="J48" s="16">
        <v>1923707</v>
      </c>
      <c r="K48" s="16">
        <v>1951965.6917524997</v>
      </c>
      <c r="L48" s="16">
        <v>2031089.9718770161</v>
      </c>
      <c r="M48" s="16">
        <v>8888471</v>
      </c>
    </row>
    <row r="49" spans="1:13" x14ac:dyDescent="0.25">
      <c r="A49" s="24" t="s">
        <v>94</v>
      </c>
      <c r="B49" s="21">
        <v>115246</v>
      </c>
      <c r="C49" s="21">
        <v>108230</v>
      </c>
      <c r="D49" s="21">
        <v>100176</v>
      </c>
      <c r="E49" s="21">
        <v>101406</v>
      </c>
      <c r="F49" s="21">
        <v>70757</v>
      </c>
      <c r="G49" s="21">
        <v>68556</v>
      </c>
      <c r="H49" s="21">
        <v>56927</v>
      </c>
      <c r="I49" s="21">
        <v>54045</v>
      </c>
      <c r="J49" s="21">
        <v>34864</v>
      </c>
      <c r="K49" s="21">
        <v>22208</v>
      </c>
      <c r="L49" s="21">
        <v>9271</v>
      </c>
      <c r="M49" s="21">
        <v>7918</v>
      </c>
    </row>
    <row r="50" spans="1:13" x14ac:dyDescent="0.25">
      <c r="A50" s="24" t="s">
        <v>95</v>
      </c>
      <c r="B50" s="21">
        <v>1782197</v>
      </c>
      <c r="C50" s="21">
        <v>1818951.7267441959</v>
      </c>
      <c r="D50" s="21">
        <v>1834256</v>
      </c>
      <c r="E50" s="21">
        <v>1850202</v>
      </c>
      <c r="F50" s="21">
        <v>1830747</v>
      </c>
      <c r="G50" s="21">
        <v>1809780</v>
      </c>
      <c r="H50" s="21">
        <v>1801582</v>
      </c>
      <c r="I50" s="21">
        <v>1824631</v>
      </c>
      <c r="J50" s="21">
        <v>1838719</v>
      </c>
      <c r="K50" s="21">
        <v>1871101</v>
      </c>
      <c r="L50" s="21">
        <v>1962389</v>
      </c>
      <c r="M50" s="21">
        <v>2033694</v>
      </c>
    </row>
    <row r="51" spans="1:13" x14ac:dyDescent="0.25">
      <c r="A51" s="24" t="s">
        <v>160</v>
      </c>
      <c r="B51" s="21">
        <v>2000507</v>
      </c>
      <c r="C51" s="21">
        <v>2192845.6930094576</v>
      </c>
      <c r="D51" s="21">
        <v>2122192.51475392</v>
      </c>
      <c r="E51" s="21">
        <v>0</v>
      </c>
      <c r="F51" s="21"/>
      <c r="G51" s="21"/>
      <c r="H51" s="21"/>
      <c r="I51" s="21"/>
      <c r="J51" s="21"/>
      <c r="K51" s="21"/>
      <c r="L51" s="21"/>
      <c r="M51" s="21">
        <v>6812180</v>
      </c>
    </row>
    <row r="52" spans="1:13" x14ac:dyDescent="0.25">
      <c r="A52" s="24" t="s">
        <v>96</v>
      </c>
      <c r="B52" s="21">
        <v>20</v>
      </c>
      <c r="C52" s="21">
        <v>0</v>
      </c>
      <c r="D52" s="21">
        <v>0</v>
      </c>
      <c r="E52" s="21">
        <v>41</v>
      </c>
      <c r="F52" s="21">
        <v>51</v>
      </c>
      <c r="G52" s="21">
        <v>54</v>
      </c>
      <c r="H52" s="21">
        <v>60</v>
      </c>
      <c r="I52" s="21">
        <v>69</v>
      </c>
      <c r="J52" s="21">
        <v>104</v>
      </c>
      <c r="K52" s="21">
        <v>170</v>
      </c>
      <c r="L52" s="21">
        <v>170</v>
      </c>
      <c r="M52" s="21">
        <v>170</v>
      </c>
    </row>
    <row r="53" spans="1:13" x14ac:dyDescent="0.25">
      <c r="A53" s="24" t="s">
        <v>97</v>
      </c>
      <c r="B53" s="21">
        <v>163965</v>
      </c>
      <c r="C53" s="21">
        <v>0</v>
      </c>
      <c r="D53" s="21">
        <v>0</v>
      </c>
      <c r="E53" s="21">
        <v>114969.33</v>
      </c>
      <c r="F53" s="21">
        <v>118560</v>
      </c>
      <c r="G53" s="21">
        <v>100239</v>
      </c>
      <c r="H53" s="21">
        <v>89269</v>
      </c>
      <c r="I53" s="21">
        <v>72654.25850486377</v>
      </c>
      <c r="J53" s="21">
        <v>50020</v>
      </c>
      <c r="K53" s="21">
        <v>58486.691752499602</v>
      </c>
      <c r="L53" s="21">
        <v>59259.971877016047</v>
      </c>
      <c r="M53" s="21">
        <v>34509</v>
      </c>
    </row>
    <row r="54" spans="1:13" x14ac:dyDescent="0.25">
      <c r="A54" s="15" t="s">
        <v>98</v>
      </c>
      <c r="B54" s="16">
        <v>10891294</v>
      </c>
      <c r="C54" s="16">
        <v>10963651</v>
      </c>
      <c r="D54" s="16">
        <v>12282658</v>
      </c>
      <c r="E54" s="16">
        <v>10462711</v>
      </c>
      <c r="F54" s="16">
        <v>10347413</v>
      </c>
      <c r="G54" s="16">
        <v>10886987</v>
      </c>
      <c r="H54" s="16">
        <v>10993209</v>
      </c>
      <c r="I54" s="16">
        <v>11079429.258504864</v>
      </c>
      <c r="J54" s="16">
        <v>10827359</v>
      </c>
      <c r="K54" s="16">
        <v>11106059</v>
      </c>
      <c r="L54" s="16">
        <v>10834465</v>
      </c>
      <c r="M54" s="16">
        <v>15006898</v>
      </c>
    </row>
    <row r="55" spans="1:13" x14ac:dyDescent="0.25">
      <c r="A55" s="26" t="s">
        <v>58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20" t="s">
        <v>99</v>
      </c>
      <c r="B56" s="21">
        <v>5700000</v>
      </c>
      <c r="C56" s="21">
        <v>5700000</v>
      </c>
      <c r="D56" s="21">
        <v>5700000</v>
      </c>
      <c r="E56" s="21">
        <v>5700000</v>
      </c>
      <c r="F56" s="21">
        <v>5700000</v>
      </c>
      <c r="G56" s="21">
        <v>5700000</v>
      </c>
      <c r="H56" s="21">
        <v>5700000</v>
      </c>
      <c r="I56" s="21">
        <v>5700000</v>
      </c>
      <c r="J56" s="21">
        <v>5700000</v>
      </c>
      <c r="K56" s="21">
        <v>5700000</v>
      </c>
      <c r="L56" s="21">
        <v>5700000</v>
      </c>
      <c r="M56" s="21">
        <v>5700000</v>
      </c>
    </row>
    <row r="57" spans="1:13" x14ac:dyDescent="0.25">
      <c r="A57" s="20" t="s">
        <v>100</v>
      </c>
      <c r="B57" s="21">
        <v>71255</v>
      </c>
      <c r="C57" s="21">
        <v>74333</v>
      </c>
      <c r="D57" s="21">
        <v>79292</v>
      </c>
      <c r="E57" s="21">
        <v>74364</v>
      </c>
      <c r="F57" s="21">
        <v>65658</v>
      </c>
      <c r="G57" s="21">
        <v>61632</v>
      </c>
      <c r="H57" s="21">
        <v>65025</v>
      </c>
      <c r="I57" s="21">
        <v>64907</v>
      </c>
      <c r="J57" s="21">
        <v>67529</v>
      </c>
      <c r="K57" s="21">
        <v>65490</v>
      </c>
      <c r="L57" s="21">
        <v>68728</v>
      </c>
      <c r="M57" s="21">
        <v>71380</v>
      </c>
    </row>
    <row r="58" spans="1:13" x14ac:dyDescent="0.25">
      <c r="A58" s="20" t="s">
        <v>101</v>
      </c>
      <c r="B58" s="21">
        <v>3583971</v>
      </c>
      <c r="C58" s="21">
        <v>3275202</v>
      </c>
      <c r="D58" s="21">
        <v>3346088</v>
      </c>
      <c r="E58" s="21">
        <v>3584051</v>
      </c>
      <c r="F58" s="21">
        <v>3708061</v>
      </c>
      <c r="G58" s="21">
        <v>3818954</v>
      </c>
      <c r="H58" s="21">
        <v>3768964</v>
      </c>
      <c r="I58" s="21">
        <v>3835725</v>
      </c>
      <c r="J58" s="21">
        <v>4031906</v>
      </c>
      <c r="K58" s="21">
        <v>4188018</v>
      </c>
      <c r="L58" s="21">
        <v>4304754</v>
      </c>
      <c r="M58" s="21">
        <v>4441894</v>
      </c>
    </row>
    <row r="59" spans="1:13" x14ac:dyDescent="0.25">
      <c r="A59" s="20" t="s">
        <v>102</v>
      </c>
      <c r="B59" s="21">
        <v>59622</v>
      </c>
      <c r="C59" s="21">
        <v>49129</v>
      </c>
      <c r="D59" s="21">
        <v>61853</v>
      </c>
      <c r="E59" s="21">
        <v>-4089</v>
      </c>
      <c r="F59" s="21">
        <v>12716</v>
      </c>
      <c r="G59" s="21">
        <v>-246508</v>
      </c>
      <c r="H59" s="21">
        <v>-311270</v>
      </c>
      <c r="I59" s="21">
        <v>-359916</v>
      </c>
      <c r="J59" s="21">
        <v>-223766</v>
      </c>
      <c r="K59" s="21">
        <v>-359457</v>
      </c>
      <c r="L59" s="21">
        <v>-165231</v>
      </c>
      <c r="M59" s="21">
        <v>-290582</v>
      </c>
    </row>
    <row r="60" spans="1:13" x14ac:dyDescent="0.25">
      <c r="A60" s="20" t="s">
        <v>103</v>
      </c>
      <c r="B60" s="21">
        <v>-50578</v>
      </c>
      <c r="C60" s="21">
        <v>-58534</v>
      </c>
      <c r="D60" s="21">
        <v>-55201</v>
      </c>
      <c r="E60" s="21">
        <v>-56372</v>
      </c>
      <c r="F60" s="21">
        <v>-56198</v>
      </c>
      <c r="G60" s="21">
        <v>-76832</v>
      </c>
      <c r="H60" s="21">
        <v>-76804</v>
      </c>
      <c r="I60" s="21">
        <v>-84815</v>
      </c>
      <c r="J60" s="21">
        <v>-84815</v>
      </c>
      <c r="K60" s="21">
        <v>-77112</v>
      </c>
      <c r="L60" s="21">
        <v>-100968</v>
      </c>
      <c r="M60" s="21">
        <v>-98578</v>
      </c>
    </row>
    <row r="61" spans="1:13" x14ac:dyDescent="0.25">
      <c r="A61" s="20" t="s">
        <v>104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>
        <v>0</v>
      </c>
    </row>
    <row r="62" spans="1:13" x14ac:dyDescent="0.25">
      <c r="A62" s="20" t="s">
        <v>105</v>
      </c>
      <c r="B62" s="21">
        <v>9364270</v>
      </c>
      <c r="C62" s="21">
        <v>9040130</v>
      </c>
      <c r="D62" s="21">
        <v>9132032</v>
      </c>
      <c r="E62" s="21">
        <v>9297954</v>
      </c>
      <c r="F62" s="21">
        <v>9430237</v>
      </c>
      <c r="G62" s="21">
        <v>9257246</v>
      </c>
      <c r="H62" s="21">
        <v>9145915</v>
      </c>
      <c r="I62" s="21">
        <v>9155901</v>
      </c>
      <c r="J62" s="21">
        <v>9490854</v>
      </c>
      <c r="K62" s="21">
        <v>9516939</v>
      </c>
      <c r="L62" s="21">
        <v>9807283</v>
      </c>
      <c r="M62" s="21">
        <v>9824114</v>
      </c>
    </row>
    <row r="63" spans="1:13" x14ac:dyDescent="0.25">
      <c r="A63" s="20" t="s">
        <v>106</v>
      </c>
      <c r="B63" s="21">
        <v>3666004</v>
      </c>
      <c r="C63" s="21">
        <v>3656702</v>
      </c>
      <c r="D63" s="21">
        <v>3659100</v>
      </c>
      <c r="E63" s="21">
        <v>3658450</v>
      </c>
      <c r="F63" s="21">
        <v>3672343</v>
      </c>
      <c r="G63" s="21">
        <v>3650821</v>
      </c>
      <c r="H63" s="21">
        <v>3652792</v>
      </c>
      <c r="I63" s="21">
        <v>3645884</v>
      </c>
      <c r="J63" s="21">
        <v>3114858</v>
      </c>
      <c r="K63" s="21">
        <v>3122096</v>
      </c>
      <c r="L63" s="21">
        <v>3098072</v>
      </c>
      <c r="M63" s="21">
        <v>3081627</v>
      </c>
    </row>
    <row r="64" spans="1:13" x14ac:dyDescent="0.25">
      <c r="A64" s="15" t="s">
        <v>107</v>
      </c>
      <c r="B64" s="16">
        <v>13030274</v>
      </c>
      <c r="C64" s="16">
        <v>12696832</v>
      </c>
      <c r="D64" s="16">
        <v>12791132</v>
      </c>
      <c r="E64" s="16">
        <v>12956404</v>
      </c>
      <c r="F64" s="16">
        <v>13102580</v>
      </c>
      <c r="G64" s="16">
        <v>12908067</v>
      </c>
      <c r="H64" s="16">
        <v>12798707</v>
      </c>
      <c r="I64" s="16">
        <v>12801785</v>
      </c>
      <c r="J64" s="16">
        <v>12605712</v>
      </c>
      <c r="K64" s="16">
        <v>12639035</v>
      </c>
      <c r="L64" s="16">
        <v>12905355</v>
      </c>
      <c r="M64" s="16">
        <v>12905741</v>
      </c>
    </row>
    <row r="65" spans="1:13" x14ac:dyDescent="0.25">
      <c r="A65" s="15" t="s">
        <v>108</v>
      </c>
      <c r="B65" s="16">
        <v>81107735</v>
      </c>
      <c r="C65" s="16">
        <v>83166339</v>
      </c>
      <c r="D65" s="16">
        <v>86768628</v>
      </c>
      <c r="E65" s="16">
        <v>86994737</v>
      </c>
      <c r="F65" s="16">
        <v>91784319</v>
      </c>
      <c r="G65" s="16">
        <v>83807833</v>
      </c>
      <c r="H65" s="16">
        <v>76891328</v>
      </c>
      <c r="I65" s="16">
        <v>83732317</v>
      </c>
      <c r="J65" s="16">
        <v>90530589</v>
      </c>
      <c r="K65" s="16">
        <v>85060400</v>
      </c>
      <c r="L65" s="16">
        <v>92087236</v>
      </c>
      <c r="M65" s="16">
        <v>89708801</v>
      </c>
    </row>
    <row r="67" spans="1:13" x14ac:dyDescent="0.25">
      <c r="A67" s="41" t="s">
        <v>156</v>
      </c>
    </row>
  </sheetData>
  <hyperlinks>
    <hyperlink ref="A1" location="Home!A1" display="Home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>
    <tabColor rgb="FF00B0F0"/>
  </sheetPr>
  <dimension ref="A1:P39"/>
  <sheetViews>
    <sheetView showGridLines="0" zoomScaleNormal="100" workbookViewId="0">
      <pane xSplit="1" ySplit="5" topLeftCell="B6" activePane="bottomRight" state="frozen"/>
      <selection activeCell="H3" sqref="H3"/>
      <selection pane="topRight" activeCell="H3" sqref="H3"/>
      <selection pane="bottomLeft" activeCell="H3" sqref="H3"/>
      <selection pane="bottomRight" activeCell="B6" sqref="B6"/>
    </sheetView>
  </sheetViews>
  <sheetFormatPr defaultRowHeight="15" x14ac:dyDescent="0.25"/>
  <cols>
    <col min="1" max="1" width="45.7109375" customWidth="1"/>
    <col min="2" max="16" width="10.85546875" customWidth="1"/>
  </cols>
  <sheetData>
    <row r="1" spans="1:16" ht="37.5" customHeight="1" x14ac:dyDescent="0.25">
      <c r="A1" s="37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4.45" customHeight="1" x14ac:dyDescent="0.3">
      <c r="A3" s="4" t="s">
        <v>152</v>
      </c>
      <c r="B3" s="3"/>
      <c r="C3" s="3"/>
      <c r="D3" s="3"/>
      <c r="E3" s="14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4.45" customHeight="1" x14ac:dyDescent="0.3">
      <c r="A4" s="3"/>
      <c r="B4" s="14"/>
      <c r="C4" s="14"/>
      <c r="D4" s="14"/>
      <c r="E4" s="14"/>
      <c r="F4" s="7"/>
      <c r="G4" s="7"/>
      <c r="H4" s="3"/>
      <c r="I4" s="3"/>
      <c r="J4" s="3"/>
      <c r="K4" s="3"/>
      <c r="L4" s="3"/>
      <c r="M4" s="3"/>
      <c r="N4" s="3"/>
      <c r="O4" s="3"/>
      <c r="P4" s="3"/>
    </row>
    <row r="5" spans="1:16" ht="14.45" customHeight="1" x14ac:dyDescent="0.25">
      <c r="A5" s="23" t="s">
        <v>142</v>
      </c>
      <c r="B5" s="5" t="s">
        <v>31</v>
      </c>
      <c r="C5" s="5" t="s">
        <v>32</v>
      </c>
      <c r="D5" s="5" t="s">
        <v>33</v>
      </c>
      <c r="E5" s="5" t="s">
        <v>34</v>
      </c>
      <c r="F5" s="5" t="s">
        <v>137</v>
      </c>
      <c r="G5" s="5" t="s">
        <v>138</v>
      </c>
      <c r="H5" s="5" t="s">
        <v>139</v>
      </c>
      <c r="I5" s="5" t="s">
        <v>140</v>
      </c>
      <c r="J5" s="5" t="s">
        <v>170</v>
      </c>
      <c r="K5" s="5" t="s">
        <v>40</v>
      </c>
      <c r="L5" s="5" t="s">
        <v>41</v>
      </c>
      <c r="M5" s="5" t="s">
        <v>42</v>
      </c>
      <c r="N5" s="5" t="s">
        <v>43</v>
      </c>
      <c r="O5" s="5" t="s">
        <v>161</v>
      </c>
      <c r="P5" s="5" t="s">
        <v>162</v>
      </c>
    </row>
    <row r="6" spans="1:16" x14ac:dyDescent="0.25">
      <c r="A6" s="12" t="s">
        <v>109</v>
      </c>
      <c r="B6" s="13">
        <v>3125013.86029896</v>
      </c>
      <c r="C6" s="13">
        <v>3220900</v>
      </c>
      <c r="D6" s="13">
        <v>3256700</v>
      </c>
      <c r="E6" s="13">
        <v>3304900</v>
      </c>
      <c r="F6" s="13">
        <v>3062500</v>
      </c>
      <c r="G6" s="13">
        <v>3080800</v>
      </c>
      <c r="H6" s="13">
        <v>3081200</v>
      </c>
      <c r="I6" s="13">
        <v>3279900</v>
      </c>
      <c r="J6" s="13">
        <v>3112200</v>
      </c>
      <c r="K6" s="13">
        <v>2675500</v>
      </c>
      <c r="L6" s="13">
        <v>3155500</v>
      </c>
      <c r="M6" s="13">
        <v>3330300</v>
      </c>
      <c r="N6" s="13">
        <v>3045400</v>
      </c>
      <c r="O6" s="13">
        <v>3152900</v>
      </c>
      <c r="P6" s="13">
        <v>3386300</v>
      </c>
    </row>
    <row r="7" spans="1:16" x14ac:dyDescent="0.25">
      <c r="A7" s="8" t="s">
        <v>110</v>
      </c>
      <c r="B7" s="9">
        <v>-340329.76537726697</v>
      </c>
      <c r="C7" s="9">
        <v>-293600</v>
      </c>
      <c r="D7" s="9">
        <v>-294400</v>
      </c>
      <c r="E7" s="9">
        <v>-293300</v>
      </c>
      <c r="F7" s="9">
        <v>-288400</v>
      </c>
      <c r="G7" s="9">
        <v>-279700</v>
      </c>
      <c r="H7" s="9">
        <v>-280200</v>
      </c>
      <c r="I7" s="9">
        <v>-302300</v>
      </c>
      <c r="J7" s="9">
        <v>-281300</v>
      </c>
      <c r="K7" s="9">
        <v>-225400</v>
      </c>
      <c r="L7" s="9">
        <v>-273099.99999999994</v>
      </c>
      <c r="M7" s="9">
        <v>-307600</v>
      </c>
      <c r="N7" s="9">
        <v>-322800</v>
      </c>
      <c r="O7" s="9">
        <v>-341000</v>
      </c>
      <c r="P7" s="9">
        <v>-376800</v>
      </c>
    </row>
    <row r="8" spans="1:16" x14ac:dyDescent="0.25">
      <c r="A8" s="12" t="s">
        <v>111</v>
      </c>
      <c r="B8" s="13">
        <v>2784684.0949216932</v>
      </c>
      <c r="C8" s="13">
        <v>2927300</v>
      </c>
      <c r="D8" s="13">
        <v>2962299.9999999995</v>
      </c>
      <c r="E8" s="13">
        <v>3011600</v>
      </c>
      <c r="F8" s="13">
        <v>2774100</v>
      </c>
      <c r="G8" s="13">
        <v>2801100.0000000005</v>
      </c>
      <c r="H8" s="13">
        <v>2801000</v>
      </c>
      <c r="I8" s="13">
        <v>2977600</v>
      </c>
      <c r="J8" s="13">
        <v>2830899.9999999995</v>
      </c>
      <c r="K8" s="13">
        <v>2450100</v>
      </c>
      <c r="L8" s="13">
        <v>2882400</v>
      </c>
      <c r="M8" s="13">
        <v>3022700.0000000005</v>
      </c>
      <c r="N8" s="13">
        <v>2722600</v>
      </c>
      <c r="O8" s="13">
        <v>2811900</v>
      </c>
      <c r="P8" s="13">
        <v>3009500</v>
      </c>
    </row>
    <row r="9" spans="1:16" x14ac:dyDescent="0.25">
      <c r="A9" s="15" t="s">
        <v>112</v>
      </c>
      <c r="B9" s="16">
        <v>-1434327.7089611799</v>
      </c>
      <c r="C9" s="16">
        <v>-1568400</v>
      </c>
      <c r="D9" s="16">
        <v>-1611700</v>
      </c>
      <c r="E9" s="16">
        <v>-1628200</v>
      </c>
      <c r="F9" s="16">
        <v>-1676300</v>
      </c>
      <c r="G9" s="16">
        <v>-1735400</v>
      </c>
      <c r="H9" s="16">
        <v>-1842100</v>
      </c>
      <c r="I9" s="16">
        <v>-2018600</v>
      </c>
      <c r="J9" s="16">
        <v>-2057600</v>
      </c>
      <c r="K9" s="16">
        <v>-1902400</v>
      </c>
      <c r="L9" s="16">
        <v>-2073800.0000000002</v>
      </c>
      <c r="M9" s="16">
        <v>-2037300.0000000002</v>
      </c>
      <c r="N9" s="16">
        <v>-2030200</v>
      </c>
      <c r="O9" s="16">
        <v>-2003300</v>
      </c>
      <c r="P9" s="16">
        <v>-2141600</v>
      </c>
    </row>
    <row r="10" spans="1:16" x14ac:dyDescent="0.25">
      <c r="A10" s="18" t="s">
        <v>113</v>
      </c>
      <c r="B10" s="9">
        <v>-1215912.825699046</v>
      </c>
      <c r="C10" s="9">
        <v>-1352400</v>
      </c>
      <c r="D10" s="9">
        <v>-1392900</v>
      </c>
      <c r="E10" s="9">
        <v>-1409000</v>
      </c>
      <c r="F10" s="9">
        <v>-1463700</v>
      </c>
      <c r="G10" s="9">
        <v>-1500500</v>
      </c>
      <c r="H10" s="9">
        <v>-1580000</v>
      </c>
      <c r="I10" s="9">
        <v>-1728000</v>
      </c>
      <c r="J10" s="9">
        <v>-1757600</v>
      </c>
      <c r="K10" s="9">
        <v>-1601300</v>
      </c>
      <c r="L10" s="9">
        <v>-1784200</v>
      </c>
      <c r="M10" s="9">
        <v>-1751700</v>
      </c>
      <c r="N10" s="9">
        <v>-1751900</v>
      </c>
      <c r="O10" s="9">
        <v>-1753000</v>
      </c>
      <c r="P10" s="9">
        <v>-1874300</v>
      </c>
    </row>
    <row r="11" spans="1:16" x14ac:dyDescent="0.25">
      <c r="A11" s="18" t="s">
        <v>114</v>
      </c>
      <c r="B11" s="9">
        <v>-218414.88326213401</v>
      </c>
      <c r="C11" s="9">
        <v>-216000</v>
      </c>
      <c r="D11" s="9">
        <v>-218800</v>
      </c>
      <c r="E11" s="9">
        <v>-219200</v>
      </c>
      <c r="F11" s="9">
        <v>-212600</v>
      </c>
      <c r="G11" s="9">
        <v>-234900</v>
      </c>
      <c r="H11" s="9">
        <v>-262100.00000000003</v>
      </c>
      <c r="I11" s="9">
        <v>-290600</v>
      </c>
      <c r="J11" s="9">
        <v>-300000</v>
      </c>
      <c r="K11" s="9">
        <v>-301100</v>
      </c>
      <c r="L11" s="9">
        <v>-289600</v>
      </c>
      <c r="M11" s="9">
        <v>-285600</v>
      </c>
      <c r="N11" s="9">
        <v>-278300</v>
      </c>
      <c r="O11" s="9">
        <v>-250300</v>
      </c>
      <c r="P11" s="9">
        <v>-267300</v>
      </c>
    </row>
    <row r="12" spans="1:16" x14ac:dyDescent="0.25">
      <c r="A12" s="12" t="s">
        <v>115</v>
      </c>
      <c r="B12" s="13">
        <v>1350356.385960513</v>
      </c>
      <c r="C12" s="13">
        <v>1358900</v>
      </c>
      <c r="D12" s="13">
        <v>1350599.9999999998</v>
      </c>
      <c r="E12" s="13">
        <v>1383399.9999999998</v>
      </c>
      <c r="F12" s="13">
        <v>1097800</v>
      </c>
      <c r="G12" s="13">
        <v>1065700.0000000002</v>
      </c>
      <c r="H12" s="13">
        <v>958900</v>
      </c>
      <c r="I12" s="13">
        <v>958999.99999999988</v>
      </c>
      <c r="J12" s="13">
        <v>773299.99999999977</v>
      </c>
      <c r="K12" s="13">
        <v>547800</v>
      </c>
      <c r="L12" s="13">
        <v>808600</v>
      </c>
      <c r="M12" s="13">
        <v>985400.00000000023</v>
      </c>
      <c r="N12" s="13">
        <v>692399.99999999988</v>
      </c>
      <c r="O12" s="13">
        <v>808600</v>
      </c>
      <c r="P12" s="13">
        <v>867900</v>
      </c>
    </row>
    <row r="13" spans="1:16" x14ac:dyDescent="0.25">
      <c r="A13" s="15" t="s">
        <v>116</v>
      </c>
      <c r="B13" s="16">
        <v>-333565.80208392115</v>
      </c>
      <c r="C13" s="16">
        <v>-428300.00000000006</v>
      </c>
      <c r="D13" s="16">
        <v>-416300</v>
      </c>
      <c r="E13" s="16">
        <v>-509299.99999999994</v>
      </c>
      <c r="F13" s="16">
        <v>-484000</v>
      </c>
      <c r="G13" s="16">
        <v>-524900</v>
      </c>
      <c r="H13" s="16">
        <v>-500100</v>
      </c>
      <c r="I13" s="16">
        <v>-589600</v>
      </c>
      <c r="J13" s="16">
        <v>-500599.99999999994</v>
      </c>
      <c r="K13" s="16">
        <v>-611200</v>
      </c>
      <c r="L13" s="16">
        <v>-616300</v>
      </c>
      <c r="M13" s="16">
        <v>-503200.00000000006</v>
      </c>
      <c r="N13" s="16">
        <v>-357800</v>
      </c>
      <c r="O13" s="16">
        <v>-478100</v>
      </c>
      <c r="P13" s="16">
        <v>-442400</v>
      </c>
    </row>
    <row r="14" spans="1:16" x14ac:dyDescent="0.25">
      <c r="A14" s="8" t="s">
        <v>117</v>
      </c>
      <c r="B14" s="9">
        <v>-126217.24660203329</v>
      </c>
      <c r="C14" s="9">
        <v>-142400</v>
      </c>
      <c r="D14" s="9">
        <v>-139300</v>
      </c>
      <c r="E14" s="9">
        <v>-163700</v>
      </c>
      <c r="F14" s="9">
        <v>-187000</v>
      </c>
      <c r="G14" s="9">
        <v>-181800</v>
      </c>
      <c r="H14" s="9">
        <v>-182100</v>
      </c>
      <c r="I14" s="9">
        <v>-165900</v>
      </c>
      <c r="J14" s="9">
        <v>-194600</v>
      </c>
      <c r="K14" s="9">
        <v>-180500</v>
      </c>
      <c r="L14" s="9">
        <v>-206300</v>
      </c>
      <c r="M14" s="9">
        <v>-191100</v>
      </c>
      <c r="N14" s="9">
        <v>-208800</v>
      </c>
      <c r="O14" s="9">
        <v>-214500</v>
      </c>
      <c r="P14" s="9">
        <v>-211800</v>
      </c>
    </row>
    <row r="15" spans="1:16" x14ac:dyDescent="0.25">
      <c r="A15" s="8" t="s">
        <v>118</v>
      </c>
      <c r="B15" s="9">
        <v>-113222.52389029003</v>
      </c>
      <c r="C15" s="9">
        <v>-61500</v>
      </c>
      <c r="D15" s="9">
        <v>-60200</v>
      </c>
      <c r="E15" s="9">
        <v>-89800</v>
      </c>
      <c r="F15" s="9">
        <v>-78100</v>
      </c>
      <c r="G15" s="9">
        <v>-87200</v>
      </c>
      <c r="H15" s="9">
        <v>-88000</v>
      </c>
      <c r="I15" s="9">
        <v>-107400</v>
      </c>
      <c r="J15" s="9">
        <v>-96300</v>
      </c>
      <c r="K15" s="9">
        <v>-126100</v>
      </c>
      <c r="L15" s="9">
        <v>-122100</v>
      </c>
      <c r="M15" s="9">
        <v>-113000</v>
      </c>
      <c r="N15" s="9">
        <v>-80100.000000000015</v>
      </c>
      <c r="O15" s="9">
        <v>-79800</v>
      </c>
      <c r="P15" s="9">
        <v>-90500</v>
      </c>
    </row>
    <row r="16" spans="1:16" x14ac:dyDescent="0.25">
      <c r="A16" s="8" t="s">
        <v>119</v>
      </c>
      <c r="B16" s="9">
        <v>-31547.507142189319</v>
      </c>
      <c r="C16" s="9">
        <v>-158300</v>
      </c>
      <c r="D16" s="9">
        <v>-138300</v>
      </c>
      <c r="E16" s="9">
        <v>-140400</v>
      </c>
      <c r="F16" s="9">
        <v>-96000</v>
      </c>
      <c r="G16" s="9">
        <v>-154800</v>
      </c>
      <c r="H16" s="9">
        <v>-122700</v>
      </c>
      <c r="I16" s="9">
        <v>-171400</v>
      </c>
      <c r="J16" s="9">
        <v>-91700</v>
      </c>
      <c r="K16" s="9">
        <v>-111100</v>
      </c>
      <c r="L16" s="9">
        <v>-91400</v>
      </c>
      <c r="M16" s="9">
        <v>-79200</v>
      </c>
      <c r="N16" s="9">
        <v>-61200</v>
      </c>
      <c r="O16" s="9">
        <v>-62100</v>
      </c>
      <c r="P16" s="9">
        <v>-59300</v>
      </c>
    </row>
    <row r="17" spans="1:16" x14ac:dyDescent="0.25">
      <c r="A17" s="8" t="s">
        <v>120</v>
      </c>
      <c r="B17" s="9">
        <v>-62578.524449408484</v>
      </c>
      <c r="C17" s="9">
        <v>-66100</v>
      </c>
      <c r="D17" s="9">
        <v>-78500</v>
      </c>
      <c r="E17" s="9">
        <v>-115399.99999999999</v>
      </c>
      <c r="F17" s="9">
        <v>-122900</v>
      </c>
      <c r="G17" s="9">
        <v>-101100</v>
      </c>
      <c r="H17" s="9">
        <v>-107300</v>
      </c>
      <c r="I17" s="9">
        <v>-144900</v>
      </c>
      <c r="J17" s="9">
        <v>-118000</v>
      </c>
      <c r="K17" s="9">
        <v>-193500</v>
      </c>
      <c r="L17" s="9">
        <v>-196500</v>
      </c>
      <c r="M17" s="9">
        <v>-119900</v>
      </c>
      <c r="N17" s="9">
        <v>-7700</v>
      </c>
      <c r="O17" s="9">
        <v>-121700</v>
      </c>
      <c r="P17" s="9">
        <v>-80800</v>
      </c>
    </row>
    <row r="18" spans="1:16" x14ac:dyDescent="0.25">
      <c r="A18" s="8" t="s">
        <v>114</v>
      </c>
      <c r="B18" s="9">
        <v>-20368.962476966284</v>
      </c>
      <c r="C18" s="9">
        <v>-20900</v>
      </c>
      <c r="D18" s="9">
        <v>-21600</v>
      </c>
      <c r="E18" s="9">
        <v>-22700</v>
      </c>
      <c r="F18" s="9">
        <v>-23100</v>
      </c>
      <c r="G18" s="9">
        <v>-23500</v>
      </c>
      <c r="H18" s="9">
        <v>-21500</v>
      </c>
      <c r="I18" s="9">
        <v>-17100</v>
      </c>
      <c r="J18" s="9">
        <v>-17100</v>
      </c>
      <c r="K18" s="9">
        <v>-13800</v>
      </c>
      <c r="L18" s="9">
        <v>-10800</v>
      </c>
      <c r="M18" s="9">
        <v>-10500</v>
      </c>
      <c r="N18" s="9">
        <v>-9300</v>
      </c>
      <c r="O18" s="9">
        <v>-10400</v>
      </c>
      <c r="P18" s="9">
        <v>-11200</v>
      </c>
    </row>
    <row r="19" spans="1:16" x14ac:dyDescent="0.25">
      <c r="A19" s="8" t="s">
        <v>121</v>
      </c>
      <c r="B19" s="9">
        <v>7545.8333939999902</v>
      </c>
      <c r="C19" s="9">
        <v>600</v>
      </c>
      <c r="D19" s="9">
        <v>-100</v>
      </c>
      <c r="E19" s="9">
        <v>1200</v>
      </c>
      <c r="F19" s="9">
        <v>2000</v>
      </c>
      <c r="G19" s="9">
        <v>2300</v>
      </c>
      <c r="H19" s="9">
        <v>2800</v>
      </c>
      <c r="I19" s="9">
        <v>2100</v>
      </c>
      <c r="J19" s="9">
        <v>1100</v>
      </c>
      <c r="K19" s="9">
        <v>-1500</v>
      </c>
      <c r="L19" s="9">
        <v>-1800</v>
      </c>
      <c r="M19" s="9">
        <v>400</v>
      </c>
      <c r="N19" s="9">
        <v>700</v>
      </c>
      <c r="O19" s="9">
        <v>0</v>
      </c>
      <c r="P19" s="9">
        <v>0</v>
      </c>
    </row>
    <row r="20" spans="1:16" x14ac:dyDescent="0.25">
      <c r="A20" s="10" t="s">
        <v>122</v>
      </c>
      <c r="B20" s="11">
        <v>-1788262.4735220675</v>
      </c>
      <c r="C20" s="11">
        <v>-2017600.0000000005</v>
      </c>
      <c r="D20" s="11">
        <v>-2049600</v>
      </c>
      <c r="E20" s="11">
        <v>-2160200</v>
      </c>
      <c r="F20" s="11">
        <v>-2183400</v>
      </c>
      <c r="G20" s="11">
        <v>-2283800</v>
      </c>
      <c r="H20" s="11">
        <v>-2363700</v>
      </c>
      <c r="I20" s="11">
        <v>-2625299.9999999995</v>
      </c>
      <c r="J20" s="11">
        <v>-2575299.9999999995</v>
      </c>
      <c r="K20" s="11">
        <v>-2527400.0000000005</v>
      </c>
      <c r="L20" s="11">
        <v>-2700900.0000000005</v>
      </c>
      <c r="M20" s="11">
        <v>-2551000</v>
      </c>
      <c r="N20" s="11">
        <v>-2397300</v>
      </c>
      <c r="O20" s="11">
        <v>-2491800</v>
      </c>
      <c r="P20" s="11">
        <v>-2595200</v>
      </c>
    </row>
    <row r="21" spans="1:16" x14ac:dyDescent="0.25">
      <c r="A21" s="12" t="s">
        <v>123</v>
      </c>
      <c r="B21" s="13">
        <v>1003967.4547936255</v>
      </c>
      <c r="C21" s="13">
        <v>910300.00000000012</v>
      </c>
      <c r="D21" s="13">
        <v>912599.99999999965</v>
      </c>
      <c r="E21" s="13">
        <v>852599.99999999988</v>
      </c>
      <c r="F21" s="13">
        <v>592699.99999999988</v>
      </c>
      <c r="G21" s="13">
        <v>519600.00000000023</v>
      </c>
      <c r="H21" s="13">
        <v>440099.99999999994</v>
      </c>
      <c r="I21" s="13">
        <v>354399.99999999988</v>
      </c>
      <c r="J21" s="13">
        <v>256699.99999999983</v>
      </c>
      <c r="K21" s="13">
        <v>-78700</v>
      </c>
      <c r="L21" s="13">
        <v>179700.00000000012</v>
      </c>
      <c r="M21" s="13">
        <v>472100.00000000012</v>
      </c>
      <c r="N21" s="13">
        <v>325999.99999999983</v>
      </c>
      <c r="O21" s="13">
        <v>320100</v>
      </c>
      <c r="P21" s="13">
        <v>414300</v>
      </c>
    </row>
    <row r="22" spans="1:16" x14ac:dyDescent="0.25">
      <c r="A22" s="8" t="s">
        <v>1</v>
      </c>
      <c r="B22" s="9">
        <v>1242751.3005364325</v>
      </c>
      <c r="C22" s="9">
        <v>1147199.9999999998</v>
      </c>
      <c r="D22" s="9">
        <v>1152900</v>
      </c>
      <c r="E22" s="9">
        <v>1094500.0000000002</v>
      </c>
      <c r="F22" s="9">
        <v>828400</v>
      </c>
      <c r="G22" s="9">
        <v>778000.00000000012</v>
      </c>
      <c r="H22" s="9">
        <v>723599.99999999988</v>
      </c>
      <c r="I22" s="9">
        <v>662100.00000000012</v>
      </c>
      <c r="J22" s="9">
        <v>573800.00000000012</v>
      </c>
      <c r="K22" s="9">
        <v>236200</v>
      </c>
      <c r="L22" s="9">
        <v>480000.00000000006</v>
      </c>
      <c r="M22" s="9">
        <v>768199.99999999988</v>
      </c>
      <c r="N22" s="9">
        <v>613500</v>
      </c>
      <c r="O22" s="9">
        <v>580800</v>
      </c>
      <c r="P22" s="9">
        <v>692800</v>
      </c>
    </row>
    <row r="23" spans="1:16" x14ac:dyDescent="0.25">
      <c r="A23" s="8" t="s">
        <v>124</v>
      </c>
      <c r="B23" s="40">
        <f>B22/B$8</f>
        <v>0.44628089153910988</v>
      </c>
      <c r="C23" s="40">
        <f t="shared" ref="C23:P23" si="0">C22/C$8</f>
        <v>0.39189696990400702</v>
      </c>
      <c r="D23" s="40">
        <f t="shared" si="0"/>
        <v>0.38919083144853667</v>
      </c>
      <c r="E23" s="40">
        <f t="shared" si="0"/>
        <v>0.36342807809802108</v>
      </c>
      <c r="F23" s="40">
        <f t="shared" si="0"/>
        <v>0.29861937204859235</v>
      </c>
      <c r="G23" s="40">
        <f t="shared" si="0"/>
        <v>0.27774802756060119</v>
      </c>
      <c r="H23" s="40">
        <f t="shared" si="0"/>
        <v>0.25833630846126382</v>
      </c>
      <c r="I23" s="40">
        <f t="shared" si="0"/>
        <v>0.22236029016657716</v>
      </c>
      <c r="J23" s="40">
        <f t="shared" si="0"/>
        <v>0.2026917234801654</v>
      </c>
      <c r="K23" s="40">
        <f t="shared" si="0"/>
        <v>9.6404228398840858E-2</v>
      </c>
      <c r="L23" s="40">
        <f t="shared" si="0"/>
        <v>0.16652789342214824</v>
      </c>
      <c r="M23" s="40">
        <f t="shared" si="0"/>
        <v>0.25414364640883969</v>
      </c>
      <c r="N23" s="40">
        <f t="shared" si="0"/>
        <v>0.2253360758098876</v>
      </c>
      <c r="O23" s="40">
        <f t="shared" si="0"/>
        <v>0.2065507308225755</v>
      </c>
      <c r="P23" s="40">
        <f t="shared" si="0"/>
        <v>0.23020435288253863</v>
      </c>
    </row>
    <row r="24" spans="1:16" x14ac:dyDescent="0.25">
      <c r="A24" s="15" t="s">
        <v>125</v>
      </c>
      <c r="B24" s="16">
        <v>381983.33334085962</v>
      </c>
      <c r="C24" s="16">
        <v>73199.999999999927</v>
      </c>
      <c r="D24" s="16">
        <v>223100</v>
      </c>
      <c r="E24" s="16">
        <v>299400.00000000006</v>
      </c>
      <c r="F24" s="16">
        <v>240600</v>
      </c>
      <c r="G24" s="16">
        <v>136999.99999999997</v>
      </c>
      <c r="H24" s="16">
        <v>123000.00000000003</v>
      </c>
      <c r="I24" s="16">
        <v>83300.000000000029</v>
      </c>
      <c r="J24" s="16">
        <v>55800</v>
      </c>
      <c r="K24" s="16">
        <v>39700</v>
      </c>
      <c r="L24" s="16">
        <v>10899.999999999982</v>
      </c>
      <c r="M24" s="16">
        <v>14799.999999999987</v>
      </c>
      <c r="N24" s="16">
        <v>34799.999999999993</v>
      </c>
      <c r="O24" s="16">
        <v>-15800</v>
      </c>
      <c r="P24" s="16">
        <v>-32299.999999999996</v>
      </c>
    </row>
    <row r="25" spans="1:16" x14ac:dyDescent="0.25">
      <c r="A25" s="18" t="s">
        <v>126</v>
      </c>
      <c r="B25" s="9">
        <v>100015.30241156754</v>
      </c>
      <c r="C25" s="9">
        <v>76600</v>
      </c>
      <c r="D25" s="9">
        <v>94300</v>
      </c>
      <c r="E25" s="9">
        <v>77300</v>
      </c>
      <c r="F25" s="9">
        <v>45100</v>
      </c>
      <c r="G25" s="9">
        <v>48600</v>
      </c>
      <c r="H25" s="9">
        <v>52100</v>
      </c>
      <c r="I25" s="9">
        <v>35800</v>
      </c>
      <c r="J25" s="9">
        <v>33100</v>
      </c>
      <c r="K25" s="9">
        <v>45500</v>
      </c>
      <c r="L25" s="9">
        <v>41100</v>
      </c>
      <c r="M25" s="9">
        <v>40800</v>
      </c>
      <c r="N25" s="9">
        <v>38800</v>
      </c>
      <c r="O25" s="9">
        <v>84000</v>
      </c>
      <c r="P25" s="9">
        <v>95000</v>
      </c>
    </row>
    <row r="26" spans="1:16" x14ac:dyDescent="0.25">
      <c r="A26" s="18" t="s">
        <v>127</v>
      </c>
      <c r="B26" s="9">
        <v>-157661.361510708</v>
      </c>
      <c r="C26" s="9">
        <v>-137500</v>
      </c>
      <c r="D26" s="9">
        <v>-138300</v>
      </c>
      <c r="E26" s="9">
        <v>-148200</v>
      </c>
      <c r="F26" s="9">
        <v>-140000</v>
      </c>
      <c r="G26" s="9">
        <v>-178800</v>
      </c>
      <c r="H26" s="9">
        <v>-219100</v>
      </c>
      <c r="I26" s="9">
        <v>-189500</v>
      </c>
      <c r="J26" s="9">
        <v>-175800</v>
      </c>
      <c r="K26" s="9">
        <v>-127900</v>
      </c>
      <c r="L26" s="9">
        <v>-109400</v>
      </c>
      <c r="M26" s="9">
        <v>-98900</v>
      </c>
      <c r="N26" s="9">
        <v>-105200</v>
      </c>
      <c r="O26" s="9">
        <v>-188800</v>
      </c>
      <c r="P26" s="9">
        <v>-235900</v>
      </c>
    </row>
    <row r="27" spans="1:16" x14ac:dyDescent="0.25">
      <c r="A27" s="18" t="s">
        <v>128</v>
      </c>
      <c r="B27" s="9">
        <v>463310.08822999999</v>
      </c>
      <c r="C27" s="9">
        <v>405200</v>
      </c>
      <c r="D27" s="9">
        <v>351700</v>
      </c>
      <c r="E27" s="9">
        <v>312600</v>
      </c>
      <c r="F27" s="9">
        <v>302000</v>
      </c>
      <c r="G27" s="9">
        <v>289000</v>
      </c>
      <c r="H27" s="9">
        <v>291100</v>
      </c>
      <c r="I27" s="9">
        <v>240800</v>
      </c>
      <c r="J27" s="9">
        <v>188900</v>
      </c>
      <c r="K27" s="9">
        <v>137600</v>
      </c>
      <c r="L27" s="9">
        <v>94600</v>
      </c>
      <c r="M27" s="9">
        <v>81600</v>
      </c>
      <c r="N27" s="9">
        <v>95800</v>
      </c>
      <c r="O27" s="9">
        <v>94400</v>
      </c>
      <c r="P27" s="9">
        <v>102900</v>
      </c>
    </row>
    <row r="28" spans="1:16" x14ac:dyDescent="0.25">
      <c r="A28" s="18" t="s">
        <v>129</v>
      </c>
      <c r="B28" s="9">
        <v>-23680.6957899999</v>
      </c>
      <c r="C28" s="9">
        <v>-271100</v>
      </c>
      <c r="D28" s="9">
        <v>-84600</v>
      </c>
      <c r="E28" s="9">
        <v>57700</v>
      </c>
      <c r="F28" s="9">
        <v>33500</v>
      </c>
      <c r="G28" s="9">
        <v>-21800</v>
      </c>
      <c r="H28" s="9">
        <v>-1100</v>
      </c>
      <c r="I28" s="9">
        <v>-3800</v>
      </c>
      <c r="J28" s="9">
        <v>9600</v>
      </c>
      <c r="K28" s="9">
        <v>-15400</v>
      </c>
      <c r="L28" s="9">
        <v>-15400</v>
      </c>
      <c r="M28" s="9">
        <v>-8700</v>
      </c>
      <c r="N28" s="9">
        <v>5400</v>
      </c>
      <c r="O28" s="9">
        <v>-5400</v>
      </c>
      <c r="P28" s="9">
        <v>5700</v>
      </c>
    </row>
    <row r="29" spans="1:16" x14ac:dyDescent="0.25">
      <c r="A29" s="12" t="s">
        <v>130</v>
      </c>
      <c r="B29" s="13">
        <v>1385950.7881344853</v>
      </c>
      <c r="C29" s="13">
        <v>983500</v>
      </c>
      <c r="D29" s="13">
        <v>1135699.9999999995</v>
      </c>
      <c r="E29" s="13">
        <v>1152000</v>
      </c>
      <c r="F29" s="13">
        <v>833300</v>
      </c>
      <c r="G29" s="13">
        <v>656600.00000000023</v>
      </c>
      <c r="H29" s="13">
        <v>563000</v>
      </c>
      <c r="I29" s="13">
        <v>437699.99999999988</v>
      </c>
      <c r="J29" s="13">
        <v>312499.99999999983</v>
      </c>
      <c r="K29" s="13">
        <v>-38900.000000000087</v>
      </c>
      <c r="L29" s="13">
        <v>190500.00000000009</v>
      </c>
      <c r="M29" s="13">
        <v>486900.00000000017</v>
      </c>
      <c r="N29" s="13">
        <v>360799.99999999983</v>
      </c>
      <c r="O29" s="13">
        <v>304300.00000000023</v>
      </c>
      <c r="P29" s="13">
        <v>381900</v>
      </c>
    </row>
    <row r="30" spans="1:16" x14ac:dyDescent="0.25">
      <c r="A30" s="15" t="s">
        <v>131</v>
      </c>
      <c r="B30" s="16">
        <v>-340357.29576709983</v>
      </c>
      <c r="C30" s="16">
        <v>-284700</v>
      </c>
      <c r="D30" s="16">
        <v>-336200</v>
      </c>
      <c r="E30" s="16">
        <v>-338200</v>
      </c>
      <c r="F30" s="16">
        <v>-247799.99999999997</v>
      </c>
      <c r="G30" s="16">
        <v>-178800</v>
      </c>
      <c r="H30" s="16">
        <v>-159900</v>
      </c>
      <c r="I30" s="16">
        <v>-151000</v>
      </c>
      <c r="J30" s="16">
        <v>-109900</v>
      </c>
      <c r="K30" s="16">
        <v>-20000.000000000004</v>
      </c>
      <c r="L30" s="16">
        <v>-65500</v>
      </c>
      <c r="M30" s="16">
        <v>-124100</v>
      </c>
      <c r="N30" s="16">
        <v>-95600</v>
      </c>
      <c r="O30" s="16">
        <v>-82800</v>
      </c>
      <c r="P30" s="16">
        <v>-115200</v>
      </c>
    </row>
    <row r="31" spans="1:16" x14ac:dyDescent="0.25">
      <c r="A31" s="18" t="s">
        <v>59</v>
      </c>
      <c r="B31" s="9">
        <v>-327966.62078008556</v>
      </c>
      <c r="C31" s="9">
        <v>-260700</v>
      </c>
      <c r="D31" s="9">
        <v>-439000</v>
      </c>
      <c r="E31" s="9">
        <v>-366700</v>
      </c>
      <c r="F31" s="9">
        <v>-281900</v>
      </c>
      <c r="G31" s="9">
        <v>-169800</v>
      </c>
      <c r="H31" s="9">
        <v>-149400</v>
      </c>
      <c r="I31" s="9">
        <v>-177900</v>
      </c>
      <c r="J31" s="9">
        <v>-52900</v>
      </c>
      <c r="K31" s="9">
        <v>-38200</v>
      </c>
      <c r="L31" s="9">
        <v>-159500</v>
      </c>
      <c r="M31" s="9">
        <v>-147100</v>
      </c>
      <c r="N31" s="9">
        <v>-73200</v>
      </c>
      <c r="O31" s="9">
        <v>-129600</v>
      </c>
      <c r="P31" s="9">
        <v>-186800</v>
      </c>
    </row>
    <row r="32" spans="1:16" x14ac:dyDescent="0.25">
      <c r="A32" s="18" t="s">
        <v>132</v>
      </c>
      <c r="B32" s="9">
        <v>-12390.674987014288</v>
      </c>
      <c r="C32" s="9">
        <v>-24000</v>
      </c>
      <c r="D32" s="9">
        <v>102800</v>
      </c>
      <c r="E32" s="9">
        <v>28500</v>
      </c>
      <c r="F32" s="9">
        <v>34100</v>
      </c>
      <c r="G32" s="9">
        <v>-9000</v>
      </c>
      <c r="H32" s="9">
        <v>-10500</v>
      </c>
      <c r="I32" s="9">
        <v>26900</v>
      </c>
      <c r="J32" s="9">
        <v>-57000</v>
      </c>
      <c r="K32" s="9">
        <v>18200</v>
      </c>
      <c r="L32" s="9">
        <v>94000</v>
      </c>
      <c r="M32" s="9">
        <v>23000</v>
      </c>
      <c r="N32" s="9">
        <v>-22400</v>
      </c>
      <c r="O32" s="9">
        <v>46800</v>
      </c>
      <c r="P32" s="9">
        <v>71600</v>
      </c>
    </row>
    <row r="33" spans="1:16" x14ac:dyDescent="0.25">
      <c r="A33" s="12" t="s">
        <v>133</v>
      </c>
      <c r="B33" s="13">
        <v>1045593.4923673853</v>
      </c>
      <c r="C33" s="13">
        <v>698800</v>
      </c>
      <c r="D33" s="13">
        <v>799499.99999999953</v>
      </c>
      <c r="E33" s="13">
        <v>813800</v>
      </c>
      <c r="F33" s="13">
        <v>585500</v>
      </c>
      <c r="G33" s="13">
        <v>477800.00000000023</v>
      </c>
      <c r="H33" s="13">
        <v>403100</v>
      </c>
      <c r="I33" s="13">
        <v>286699.99999999988</v>
      </c>
      <c r="J33" s="13">
        <v>202599.99999999983</v>
      </c>
      <c r="K33" s="13">
        <v>-58900.000000000087</v>
      </c>
      <c r="L33" s="13">
        <v>125000.00000000009</v>
      </c>
      <c r="M33" s="13">
        <v>362800.00000000017</v>
      </c>
      <c r="N33" s="13">
        <v>265199.99999999983</v>
      </c>
      <c r="O33" s="13">
        <v>221500.00000000023</v>
      </c>
      <c r="P33" s="13">
        <v>266800</v>
      </c>
    </row>
    <row r="34" spans="1:16" x14ac:dyDescent="0.25">
      <c r="A34" s="8" t="s">
        <v>134</v>
      </c>
      <c r="B34" s="40">
        <f>B33/B$8</f>
        <v>0.37548011075087062</v>
      </c>
      <c r="C34" s="40">
        <f t="shared" ref="C34" si="1">C33/C$8</f>
        <v>0.23871827281112287</v>
      </c>
      <c r="D34" s="40">
        <f t="shared" ref="D34" si="2">D33/D$8</f>
        <v>0.26989163825405921</v>
      </c>
      <c r="E34" s="40">
        <f t="shared" ref="E34" si="3">E33/E$8</f>
        <v>0.27022180900517995</v>
      </c>
      <c r="F34" s="40">
        <f t="shared" ref="F34" si="4">F33/F$8</f>
        <v>0.21105944270213764</v>
      </c>
      <c r="G34" s="40">
        <f t="shared" ref="G34" si="5">G33/G$8</f>
        <v>0.17057584520367003</v>
      </c>
      <c r="H34" s="40">
        <f t="shared" ref="H34" si="6">H33/H$8</f>
        <v>0.14391288825419493</v>
      </c>
      <c r="I34" s="40">
        <f t="shared" ref="I34" si="7">I33/I$8</f>
        <v>9.6285599140247147E-2</v>
      </c>
      <c r="J34" s="40">
        <f t="shared" ref="J34" si="8">J33/J$8</f>
        <v>7.1567346073686769E-2</v>
      </c>
      <c r="K34" s="40">
        <f t="shared" ref="K34" si="9">K33/K$8</f>
        <v>-2.4039835108771106E-2</v>
      </c>
      <c r="L34" s="40">
        <f t="shared" ref="L34:P34" si="10">L33/L$8</f>
        <v>4.3366638912017794E-2</v>
      </c>
      <c r="M34" s="40">
        <f t="shared" si="10"/>
        <v>0.1200251430839978</v>
      </c>
      <c r="N34" s="40">
        <f t="shared" si="10"/>
        <v>9.740689047234255E-2</v>
      </c>
      <c r="O34" s="40">
        <f t="shared" si="10"/>
        <v>7.8772360325758461E-2</v>
      </c>
      <c r="P34" s="40">
        <f t="shared" si="10"/>
        <v>8.8652600099684328E-2</v>
      </c>
    </row>
    <row r="35" spans="1:16" x14ac:dyDescent="0.25">
      <c r="A35" s="12" t="s">
        <v>135</v>
      </c>
      <c r="B35" s="13">
        <v>995652.59550109203</v>
      </c>
      <c r="C35" s="13">
        <v>646000</v>
      </c>
      <c r="D35" s="13">
        <v>740800</v>
      </c>
      <c r="E35" s="13">
        <v>757700</v>
      </c>
      <c r="F35" s="13">
        <v>544800</v>
      </c>
      <c r="G35" s="13">
        <v>428500</v>
      </c>
      <c r="H35" s="13">
        <v>352900</v>
      </c>
      <c r="I35" s="13">
        <v>221300</v>
      </c>
      <c r="J35" s="13">
        <v>166800</v>
      </c>
      <c r="K35" s="13">
        <v>-75200</v>
      </c>
      <c r="L35" s="13">
        <v>100400</v>
      </c>
      <c r="M35" s="13">
        <v>298200</v>
      </c>
      <c r="N35" s="13">
        <v>241300</v>
      </c>
      <c r="O35" s="13">
        <v>180400</v>
      </c>
      <c r="P35" s="13">
        <v>211900</v>
      </c>
    </row>
    <row r="36" spans="1:16" x14ac:dyDescent="0.25">
      <c r="A36" s="8" t="s">
        <v>136</v>
      </c>
      <c r="B36" s="9">
        <v>49940.896869999997</v>
      </c>
      <c r="C36" s="9">
        <v>52800</v>
      </c>
      <c r="D36" s="9">
        <v>58700</v>
      </c>
      <c r="E36" s="9">
        <v>56100</v>
      </c>
      <c r="F36" s="9">
        <v>40700</v>
      </c>
      <c r="G36" s="9">
        <v>49400</v>
      </c>
      <c r="H36" s="9">
        <v>50199.999999999993</v>
      </c>
      <c r="I36" s="9">
        <v>65400.000000000007</v>
      </c>
      <c r="J36" s="9">
        <v>35800</v>
      </c>
      <c r="K36" s="9">
        <v>16300</v>
      </c>
      <c r="L36" s="9">
        <v>24600</v>
      </c>
      <c r="M36" s="9">
        <v>64599.999999999993</v>
      </c>
      <c r="N36" s="9">
        <v>23900</v>
      </c>
      <c r="O36" s="9">
        <v>41100</v>
      </c>
      <c r="P36" s="9">
        <v>54900</v>
      </c>
    </row>
    <row r="37" spans="1:16" x14ac:dyDescent="0.25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spans="1:16" x14ac:dyDescent="0.25">
      <c r="A38" s="41" t="s">
        <v>156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6" x14ac:dyDescent="0.25">
      <c r="A39" s="41" t="s">
        <v>159</v>
      </c>
    </row>
  </sheetData>
  <hyperlinks>
    <hyperlink ref="A1" location="Home!A1" display="Home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>
    <tabColor rgb="FF00B0F0"/>
  </sheetPr>
  <dimension ref="A1:P38"/>
  <sheetViews>
    <sheetView showGridLines="0" zoomScaleNormal="100" workbookViewId="0">
      <pane xSplit="1" ySplit="5" topLeftCell="B6" activePane="bottomRight" state="frozen"/>
      <selection activeCell="H3" sqref="H3"/>
      <selection pane="topRight" activeCell="H3" sqref="H3"/>
      <selection pane="bottomLeft" activeCell="H3" sqref="H3"/>
      <selection pane="bottomRight" activeCell="B6" sqref="B6"/>
    </sheetView>
  </sheetViews>
  <sheetFormatPr defaultRowHeight="15" x14ac:dyDescent="0.25"/>
  <cols>
    <col min="1" max="1" width="45.7109375" customWidth="1"/>
    <col min="2" max="16" width="10.85546875" customWidth="1"/>
  </cols>
  <sheetData>
    <row r="1" spans="1:16" ht="37.5" customHeight="1" x14ac:dyDescent="0.25">
      <c r="A1" s="37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4.45" customHeight="1" x14ac:dyDescent="0.3">
      <c r="A3" s="4" t="s">
        <v>153</v>
      </c>
      <c r="B3" s="3"/>
      <c r="C3" s="3"/>
      <c r="D3" s="3"/>
      <c r="E3" s="14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4.45" customHeight="1" x14ac:dyDescent="0.3">
      <c r="A4" s="3"/>
      <c r="B4" s="14"/>
      <c r="C4" s="3"/>
      <c r="D4" s="3"/>
      <c r="E4" s="14"/>
      <c r="F4" s="7"/>
      <c r="G4" s="7"/>
      <c r="H4" s="3"/>
      <c r="I4" s="3"/>
      <c r="J4" s="3"/>
      <c r="K4" s="3"/>
      <c r="L4" s="3"/>
      <c r="M4" s="3"/>
      <c r="N4" s="3"/>
      <c r="O4" s="3"/>
      <c r="P4" s="3"/>
    </row>
    <row r="5" spans="1:16" ht="14.45" customHeight="1" x14ac:dyDescent="0.25">
      <c r="A5" s="23" t="s">
        <v>142</v>
      </c>
      <c r="B5" s="5" t="s">
        <v>31</v>
      </c>
      <c r="C5" s="5" t="s">
        <v>32</v>
      </c>
      <c r="D5" s="5" t="s">
        <v>33</v>
      </c>
      <c r="E5" s="5" t="s">
        <v>34</v>
      </c>
      <c r="F5" s="5" t="s">
        <v>35</v>
      </c>
      <c r="G5" s="5" t="s">
        <v>36</v>
      </c>
      <c r="H5" s="5" t="s">
        <v>37</v>
      </c>
      <c r="I5" s="5" t="s">
        <v>38</v>
      </c>
      <c r="J5" s="5" t="s">
        <v>39</v>
      </c>
      <c r="K5" s="5" t="s">
        <v>40</v>
      </c>
      <c r="L5" s="5" t="s">
        <v>41</v>
      </c>
      <c r="M5" s="5" t="s">
        <v>42</v>
      </c>
      <c r="N5" s="5" t="s">
        <v>43</v>
      </c>
      <c r="O5" s="5" t="s">
        <v>161</v>
      </c>
      <c r="P5" s="5" t="s">
        <v>162</v>
      </c>
    </row>
    <row r="6" spans="1:16" x14ac:dyDescent="0.25">
      <c r="A6" s="12" t="s">
        <v>109</v>
      </c>
      <c r="B6" s="13">
        <v>1852416.3933100002</v>
      </c>
      <c r="C6" s="13">
        <v>1804700</v>
      </c>
      <c r="D6" s="13">
        <v>1747800</v>
      </c>
      <c r="E6" s="13">
        <v>1826500</v>
      </c>
      <c r="F6" s="13">
        <v>1642800</v>
      </c>
      <c r="G6" s="13">
        <v>1520300</v>
      </c>
      <c r="H6" s="13">
        <v>1453400</v>
      </c>
      <c r="I6" s="13">
        <v>1495600</v>
      </c>
      <c r="J6" s="13">
        <v>1402300</v>
      </c>
      <c r="K6" s="13">
        <v>1131800</v>
      </c>
      <c r="L6" s="13">
        <v>1365100</v>
      </c>
      <c r="M6" s="13">
        <v>1478200</v>
      </c>
      <c r="N6" s="13">
        <v>1347600</v>
      </c>
      <c r="O6" s="13">
        <v>1353800</v>
      </c>
      <c r="P6" s="13">
        <v>1465700</v>
      </c>
    </row>
    <row r="7" spans="1:16" x14ac:dyDescent="0.25">
      <c r="A7" s="8" t="s">
        <v>110</v>
      </c>
      <c r="B7" s="9">
        <v>-227082.75202000001</v>
      </c>
      <c r="C7" s="9">
        <v>-190700</v>
      </c>
      <c r="D7" s="9">
        <v>-186500</v>
      </c>
      <c r="E7" s="9">
        <v>-184700</v>
      </c>
      <c r="F7" s="9">
        <v>-182200</v>
      </c>
      <c r="G7" s="9">
        <v>-165600</v>
      </c>
      <c r="H7" s="9">
        <v>-159800</v>
      </c>
      <c r="I7" s="9">
        <v>-165400</v>
      </c>
      <c r="J7" s="9">
        <v>-157700</v>
      </c>
      <c r="K7" s="9">
        <v>-126300</v>
      </c>
      <c r="L7" s="9">
        <v>-150900</v>
      </c>
      <c r="M7" s="9">
        <v>-167400</v>
      </c>
      <c r="N7" s="9">
        <v>-185100</v>
      </c>
      <c r="O7" s="9">
        <v>-186100</v>
      </c>
      <c r="P7" s="9">
        <v>-203200</v>
      </c>
    </row>
    <row r="8" spans="1:16" x14ac:dyDescent="0.25">
      <c r="A8" s="12" t="s">
        <v>111</v>
      </c>
      <c r="B8" s="13">
        <v>1625333.6412900002</v>
      </c>
      <c r="C8" s="13">
        <v>1614000</v>
      </c>
      <c r="D8" s="13">
        <v>1561300</v>
      </c>
      <c r="E8" s="13">
        <v>1641800</v>
      </c>
      <c r="F8" s="13">
        <v>1460600</v>
      </c>
      <c r="G8" s="13">
        <v>1354700</v>
      </c>
      <c r="H8" s="13">
        <v>1293600.0000000002</v>
      </c>
      <c r="I8" s="13">
        <v>1330199.9999999998</v>
      </c>
      <c r="J8" s="13">
        <v>1244600</v>
      </c>
      <c r="K8" s="13">
        <v>1005500</v>
      </c>
      <c r="L8" s="13">
        <v>1214199.9999999998</v>
      </c>
      <c r="M8" s="13">
        <v>1310800</v>
      </c>
      <c r="N8" s="13">
        <v>1162500</v>
      </c>
      <c r="O8" s="13">
        <v>1167700</v>
      </c>
      <c r="P8" s="13">
        <v>1262500</v>
      </c>
    </row>
    <row r="9" spans="1:16" x14ac:dyDescent="0.25">
      <c r="A9" s="15" t="s">
        <v>112</v>
      </c>
      <c r="B9" s="16">
        <v>-615081.29179000005</v>
      </c>
      <c r="C9" s="16">
        <v>-634199.99999999988</v>
      </c>
      <c r="D9" s="16">
        <v>-622699.99999999988</v>
      </c>
      <c r="E9" s="16">
        <v>-650400</v>
      </c>
      <c r="F9" s="16">
        <v>-685000</v>
      </c>
      <c r="G9" s="16">
        <v>-658700</v>
      </c>
      <c r="H9" s="16">
        <v>-711600</v>
      </c>
      <c r="I9" s="16">
        <v>-826699.99999999988</v>
      </c>
      <c r="J9" s="16">
        <v>-807200</v>
      </c>
      <c r="K9" s="16">
        <v>-704099.99999999988</v>
      </c>
      <c r="L9" s="16">
        <v>-749800</v>
      </c>
      <c r="M9" s="16">
        <v>-768100</v>
      </c>
      <c r="N9" s="16">
        <v>-759600</v>
      </c>
      <c r="O9" s="16">
        <v>-710100</v>
      </c>
      <c r="P9" s="16">
        <v>-774300</v>
      </c>
    </row>
    <row r="10" spans="1:16" x14ac:dyDescent="0.25">
      <c r="A10" s="18" t="s">
        <v>113</v>
      </c>
      <c r="B10" s="9">
        <v>-518978.68763999996</v>
      </c>
      <c r="C10" s="9">
        <v>-543400</v>
      </c>
      <c r="D10" s="9">
        <v>-531800</v>
      </c>
      <c r="E10" s="9">
        <v>-557900</v>
      </c>
      <c r="F10" s="9">
        <v>-599300</v>
      </c>
      <c r="G10" s="9">
        <v>-557200</v>
      </c>
      <c r="H10" s="9">
        <v>-578200</v>
      </c>
      <c r="I10" s="9">
        <v>-665800</v>
      </c>
      <c r="J10" s="9">
        <v>-638900.00000000012</v>
      </c>
      <c r="K10" s="9">
        <v>-546900</v>
      </c>
      <c r="L10" s="9">
        <v>-606500</v>
      </c>
      <c r="M10" s="9">
        <v>-628500</v>
      </c>
      <c r="N10" s="9">
        <v>-631700</v>
      </c>
      <c r="O10" s="9">
        <v>-587500</v>
      </c>
      <c r="P10" s="9">
        <v>-646500</v>
      </c>
    </row>
    <row r="11" spans="1:16" x14ac:dyDescent="0.25">
      <c r="A11" s="18" t="s">
        <v>114</v>
      </c>
      <c r="B11" s="9">
        <v>-96102.604150000014</v>
      </c>
      <c r="C11" s="9">
        <v>-90800</v>
      </c>
      <c r="D11" s="9">
        <v>-90900</v>
      </c>
      <c r="E11" s="9">
        <v>-92500</v>
      </c>
      <c r="F11" s="9">
        <v>-85700</v>
      </c>
      <c r="G11" s="9">
        <v>-101500</v>
      </c>
      <c r="H11" s="9">
        <v>-133400</v>
      </c>
      <c r="I11" s="9">
        <v>-160900</v>
      </c>
      <c r="J11" s="9">
        <v>-168300</v>
      </c>
      <c r="K11" s="9">
        <v>-157200</v>
      </c>
      <c r="L11" s="9">
        <v>-143300</v>
      </c>
      <c r="M11" s="9">
        <v>-139600</v>
      </c>
      <c r="N11" s="9">
        <v>-127900</v>
      </c>
      <c r="O11" s="9">
        <v>-122600</v>
      </c>
      <c r="P11" s="9">
        <v>-127800</v>
      </c>
    </row>
    <row r="12" spans="1:16" x14ac:dyDescent="0.25">
      <c r="A12" s="12" t="s">
        <v>115</v>
      </c>
      <c r="B12" s="13">
        <v>1010252.3494999999</v>
      </c>
      <c r="C12" s="13">
        <v>979800</v>
      </c>
      <c r="D12" s="13">
        <v>938600</v>
      </c>
      <c r="E12" s="13">
        <v>991400.00000000012</v>
      </c>
      <c r="F12" s="13">
        <v>775599.99999999988</v>
      </c>
      <c r="G12" s="13">
        <v>696000</v>
      </c>
      <c r="H12" s="13">
        <v>582000.00000000012</v>
      </c>
      <c r="I12" s="13">
        <v>503499.99999999988</v>
      </c>
      <c r="J12" s="13">
        <v>437399.99999999988</v>
      </c>
      <c r="K12" s="13">
        <v>301400.00000000006</v>
      </c>
      <c r="L12" s="13">
        <v>464399.99999999983</v>
      </c>
      <c r="M12" s="13">
        <v>542699.99999999988</v>
      </c>
      <c r="N12" s="13">
        <v>402900</v>
      </c>
      <c r="O12" s="13">
        <v>457600</v>
      </c>
      <c r="P12" s="13">
        <v>488200</v>
      </c>
    </row>
    <row r="13" spans="1:16" x14ac:dyDescent="0.25">
      <c r="A13" s="15" t="s">
        <v>116</v>
      </c>
      <c r="B13" s="16">
        <v>-217232.68150999999</v>
      </c>
      <c r="C13" s="16">
        <v>-290500</v>
      </c>
      <c r="D13" s="16">
        <v>-297500</v>
      </c>
      <c r="E13" s="16">
        <v>-373299.99999999994</v>
      </c>
      <c r="F13" s="16">
        <v>-330400</v>
      </c>
      <c r="G13" s="16">
        <v>-365800.00000000006</v>
      </c>
      <c r="H13" s="16">
        <v>-337300</v>
      </c>
      <c r="I13" s="16">
        <v>-413599.99999999994</v>
      </c>
      <c r="J13" s="16">
        <v>-299000</v>
      </c>
      <c r="K13" s="16">
        <v>-357600</v>
      </c>
      <c r="L13" s="16">
        <v>-305100</v>
      </c>
      <c r="M13" s="16">
        <v>-314199.99999999994</v>
      </c>
      <c r="N13" s="16">
        <v>-153399.99999999997</v>
      </c>
      <c r="O13" s="16">
        <v>-313299.99999999994</v>
      </c>
      <c r="P13" s="16">
        <v>-298900</v>
      </c>
    </row>
    <row r="14" spans="1:16" x14ac:dyDescent="0.25">
      <c r="A14" s="8" t="s">
        <v>117</v>
      </c>
      <c r="B14" s="9">
        <v>-87330.75218000004</v>
      </c>
      <c r="C14" s="9">
        <v>-94800</v>
      </c>
      <c r="D14" s="9">
        <v>-97500</v>
      </c>
      <c r="E14" s="9">
        <v>-125200</v>
      </c>
      <c r="F14" s="9">
        <v>-141600</v>
      </c>
      <c r="G14" s="9">
        <v>-136300</v>
      </c>
      <c r="H14" s="9">
        <v>-136200</v>
      </c>
      <c r="I14" s="9">
        <v>-121300</v>
      </c>
      <c r="J14" s="9">
        <v>-146000</v>
      </c>
      <c r="K14" s="9">
        <v>-129699.99999999999</v>
      </c>
      <c r="L14" s="9">
        <v>-138600</v>
      </c>
      <c r="M14" s="9">
        <v>-132700</v>
      </c>
      <c r="N14" s="9">
        <v>-152200</v>
      </c>
      <c r="O14" s="9">
        <v>-149700</v>
      </c>
      <c r="P14" s="9">
        <v>-151800</v>
      </c>
    </row>
    <row r="15" spans="1:16" x14ac:dyDescent="0.25">
      <c r="A15" s="8" t="s">
        <v>118</v>
      </c>
      <c r="B15" s="9">
        <v>-45639.568319999998</v>
      </c>
      <c r="C15" s="9">
        <v>-42900</v>
      </c>
      <c r="D15" s="9">
        <v>-39500</v>
      </c>
      <c r="E15" s="9">
        <v>-61400</v>
      </c>
      <c r="F15" s="9">
        <v>-49800</v>
      </c>
      <c r="G15" s="9">
        <v>-54500</v>
      </c>
      <c r="H15" s="9">
        <v>-51700</v>
      </c>
      <c r="I15" s="9">
        <v>-53200</v>
      </c>
      <c r="J15" s="9">
        <v>-43699.999999999993</v>
      </c>
      <c r="K15" s="9">
        <v>-37900</v>
      </c>
      <c r="L15" s="9">
        <v>-39800.000000000007</v>
      </c>
      <c r="M15" s="9">
        <v>-49200</v>
      </c>
      <c r="N15" s="9">
        <v>-37200</v>
      </c>
      <c r="O15" s="9">
        <v>-40000</v>
      </c>
      <c r="P15" s="9">
        <v>-54500</v>
      </c>
    </row>
    <row r="16" spans="1:16" x14ac:dyDescent="0.25">
      <c r="A16" s="8" t="s">
        <v>119</v>
      </c>
      <c r="B16" s="9">
        <v>-31702.94656</v>
      </c>
      <c r="C16" s="9">
        <v>-95700</v>
      </c>
      <c r="D16" s="9">
        <v>-74000</v>
      </c>
      <c r="E16" s="9">
        <v>-82100</v>
      </c>
      <c r="F16" s="9">
        <v>-40600</v>
      </c>
      <c r="G16" s="9">
        <v>-89900</v>
      </c>
      <c r="H16" s="9">
        <v>-62300</v>
      </c>
      <c r="I16" s="9">
        <v>-114400</v>
      </c>
      <c r="J16" s="9">
        <v>-28400</v>
      </c>
      <c r="K16" s="9">
        <v>-39900</v>
      </c>
      <c r="L16" s="9">
        <v>-28200</v>
      </c>
      <c r="M16" s="9">
        <v>-33700</v>
      </c>
      <c r="N16" s="9">
        <v>-24100</v>
      </c>
      <c r="O16" s="9">
        <v>-21100</v>
      </c>
      <c r="P16" s="9">
        <v>-21300</v>
      </c>
    </row>
    <row r="17" spans="1:16" x14ac:dyDescent="0.25">
      <c r="A17" s="8" t="s">
        <v>120</v>
      </c>
      <c r="B17" s="9">
        <v>-52559.414449999989</v>
      </c>
      <c r="C17" s="9">
        <v>-57100</v>
      </c>
      <c r="D17" s="9">
        <v>-86500</v>
      </c>
      <c r="E17" s="9">
        <v>-104600</v>
      </c>
      <c r="F17" s="9">
        <v>-98400</v>
      </c>
      <c r="G17" s="9">
        <v>-85100</v>
      </c>
      <c r="H17" s="9">
        <v>-87100.000000000015</v>
      </c>
      <c r="I17" s="9">
        <v>-124700</v>
      </c>
      <c r="J17" s="9">
        <v>-80900</v>
      </c>
      <c r="K17" s="9">
        <v>-150100</v>
      </c>
      <c r="L17" s="9">
        <v>-98500</v>
      </c>
      <c r="M17" s="9">
        <v>-98600</v>
      </c>
      <c r="N17" s="9">
        <v>60100</v>
      </c>
      <c r="O17" s="9">
        <v>-102500</v>
      </c>
      <c r="P17" s="9">
        <v>-71300</v>
      </c>
    </row>
    <row r="18" spans="1:16" x14ac:dyDescent="0.25">
      <c r="A18" s="8" t="s">
        <v>114</v>
      </c>
      <c r="B18" s="9">
        <v>-8587.9076999999997</v>
      </c>
      <c r="C18" s="9">
        <v>-8600</v>
      </c>
      <c r="D18" s="9">
        <v>-8600</v>
      </c>
      <c r="E18" s="9">
        <v>-10300</v>
      </c>
      <c r="F18" s="9">
        <v>-10600</v>
      </c>
      <c r="G18" s="9">
        <v>-10600</v>
      </c>
      <c r="H18" s="9">
        <v>-8600</v>
      </c>
      <c r="I18" s="9">
        <v>-4500</v>
      </c>
      <c r="J18" s="9">
        <v>-4700</v>
      </c>
      <c r="K18" s="9">
        <v>-4700</v>
      </c>
      <c r="L18" s="9">
        <v>-4700</v>
      </c>
      <c r="M18" s="9">
        <v>-4300</v>
      </c>
      <c r="N18" s="9">
        <v>-3600</v>
      </c>
      <c r="O18" s="9">
        <v>-2900</v>
      </c>
      <c r="P18" s="9">
        <v>-2800</v>
      </c>
    </row>
    <row r="19" spans="1:16" x14ac:dyDescent="0.25">
      <c r="A19" s="8" t="s">
        <v>121</v>
      </c>
      <c r="B19" s="17">
        <v>7545.8333939999902</v>
      </c>
      <c r="C19" s="17">
        <v>600</v>
      </c>
      <c r="D19" s="17">
        <v>-100</v>
      </c>
      <c r="E19" s="17">
        <v>1200</v>
      </c>
      <c r="F19" s="17">
        <v>2000</v>
      </c>
      <c r="G19" s="17">
        <v>2300</v>
      </c>
      <c r="H19" s="17">
        <v>2800</v>
      </c>
      <c r="I19" s="17">
        <v>2100</v>
      </c>
      <c r="J19" s="17">
        <v>1100</v>
      </c>
      <c r="K19" s="17">
        <v>-1500</v>
      </c>
      <c r="L19" s="17">
        <v>-1800</v>
      </c>
      <c r="M19" s="17">
        <v>400</v>
      </c>
      <c r="N19" s="17">
        <v>700</v>
      </c>
      <c r="O19" s="17">
        <v>0</v>
      </c>
      <c r="P19" s="17">
        <v>0</v>
      </c>
    </row>
    <row r="20" spans="1:16" x14ac:dyDescent="0.25">
      <c r="A20" s="10" t="s">
        <v>122</v>
      </c>
      <c r="B20" s="11">
        <v>-840901.88100000005</v>
      </c>
      <c r="C20" s="11">
        <v>-933300</v>
      </c>
      <c r="D20" s="11">
        <v>-928800</v>
      </c>
      <c r="E20" s="11">
        <v>-1034000</v>
      </c>
      <c r="F20" s="11">
        <v>-1026000</v>
      </c>
      <c r="G20" s="11">
        <v>-1035099.9999999999</v>
      </c>
      <c r="H20" s="11">
        <v>-1057500</v>
      </c>
      <c r="I20" s="11">
        <v>-1244800</v>
      </c>
      <c r="J20" s="11">
        <v>-1110899.9999999998</v>
      </c>
      <c r="K20" s="11">
        <v>-1066400</v>
      </c>
      <c r="L20" s="11">
        <v>-1059600</v>
      </c>
      <c r="M20" s="11">
        <v>-1086600</v>
      </c>
      <c r="N20" s="11">
        <v>-916600</v>
      </c>
      <c r="O20" s="11">
        <v>-1026300</v>
      </c>
      <c r="P20" s="11">
        <v>-1076000</v>
      </c>
    </row>
    <row r="21" spans="1:16" x14ac:dyDescent="0.25">
      <c r="A21" s="12" t="s">
        <v>123</v>
      </c>
      <c r="B21" s="13">
        <v>791977.59368399985</v>
      </c>
      <c r="C21" s="13">
        <v>681300</v>
      </c>
      <c r="D21" s="13">
        <v>632400</v>
      </c>
      <c r="E21" s="13">
        <v>609000.00000000023</v>
      </c>
      <c r="F21" s="13">
        <v>436599.99999999988</v>
      </c>
      <c r="G21" s="13">
        <v>321899.99999999994</v>
      </c>
      <c r="H21" s="13">
        <v>-54699.999999999935</v>
      </c>
      <c r="I21" s="13">
        <v>87499.999999999913</v>
      </c>
      <c r="J21" s="13">
        <v>134799.99999999991</v>
      </c>
      <c r="K21" s="13">
        <v>-62399.999999999978</v>
      </c>
      <c r="L21" s="13">
        <v>152799.9999999998</v>
      </c>
      <c r="M21" s="13">
        <v>224600</v>
      </c>
      <c r="N21" s="13">
        <v>246600</v>
      </c>
      <c r="O21" s="13">
        <v>141400.00000000009</v>
      </c>
      <c r="P21" s="13">
        <v>186500</v>
      </c>
    </row>
    <row r="22" spans="1:16" x14ac:dyDescent="0.25">
      <c r="A22" s="8" t="s">
        <v>1</v>
      </c>
      <c r="B22" s="9">
        <v>896668.10553399986</v>
      </c>
      <c r="C22" s="9">
        <v>780699.99999999988</v>
      </c>
      <c r="D22" s="9">
        <v>731900.00000000012</v>
      </c>
      <c r="E22" s="9">
        <v>711800</v>
      </c>
      <c r="F22" s="9">
        <v>532900</v>
      </c>
      <c r="G22" s="9">
        <v>434000</v>
      </c>
      <c r="H22" s="9">
        <v>380900</v>
      </c>
      <c r="I22" s="9">
        <v>252899.99999999997</v>
      </c>
      <c r="J22" s="9">
        <v>307799.99999999994</v>
      </c>
      <c r="K22" s="9">
        <v>99500</v>
      </c>
      <c r="L22" s="9">
        <v>300800</v>
      </c>
      <c r="M22" s="9">
        <v>368500</v>
      </c>
      <c r="N22" s="9">
        <v>378100</v>
      </c>
      <c r="O22" s="9">
        <v>266900.00000000012</v>
      </c>
      <c r="P22" s="9">
        <v>317100</v>
      </c>
    </row>
    <row r="23" spans="1:16" x14ac:dyDescent="0.25">
      <c r="A23" s="8" t="s">
        <v>124</v>
      </c>
      <c r="B23" s="40">
        <f>B22/B$8</f>
        <v>0.55168248706298195</v>
      </c>
      <c r="C23" s="40">
        <f t="shared" ref="C23:I23" si="0">C22/C$8</f>
        <v>0.48370508054522915</v>
      </c>
      <c r="D23" s="40">
        <f t="shared" si="0"/>
        <v>0.46877601998334728</v>
      </c>
      <c r="E23" s="40">
        <f t="shared" si="0"/>
        <v>0.43354854428066758</v>
      </c>
      <c r="F23" s="40">
        <f t="shared" si="0"/>
        <v>0.36485006161851297</v>
      </c>
      <c r="G23" s="40">
        <f t="shared" si="0"/>
        <v>0.32036613272311215</v>
      </c>
      <c r="H23" s="40">
        <f t="shared" si="0"/>
        <v>0.29444959802102655</v>
      </c>
      <c r="I23" s="40">
        <f t="shared" si="0"/>
        <v>0.19012178619756429</v>
      </c>
      <c r="J23" s="40">
        <v>0.24730837216776469</v>
      </c>
      <c r="K23" s="40">
        <v>9.8955743411238195E-2</v>
      </c>
      <c r="L23" s="40">
        <v>0.24773513424477026</v>
      </c>
      <c r="M23" s="40">
        <v>0.28112602990540131</v>
      </c>
      <c r="N23" s="40">
        <v>0.32524731182795696</v>
      </c>
      <c r="O23" s="40">
        <v>0.22856898175901355</v>
      </c>
      <c r="P23" s="40">
        <v>0.25116831683168317</v>
      </c>
    </row>
    <row r="24" spans="1:16" x14ac:dyDescent="0.25">
      <c r="A24" s="15" t="s">
        <v>125</v>
      </c>
      <c r="B24" s="16">
        <v>366640.31073000003</v>
      </c>
      <c r="C24" s="16">
        <v>55800.000000000015</v>
      </c>
      <c r="D24" s="16">
        <v>206900</v>
      </c>
      <c r="E24" s="16">
        <v>282500</v>
      </c>
      <c r="F24" s="16">
        <v>224800</v>
      </c>
      <c r="G24" s="16">
        <v>119600.00000000003</v>
      </c>
      <c r="H24" s="16">
        <v>103700.00000000001</v>
      </c>
      <c r="I24" s="16">
        <v>67500.000000000015</v>
      </c>
      <c r="J24" s="16">
        <v>53500.000000000007</v>
      </c>
      <c r="K24" s="16">
        <v>44199.999999999985</v>
      </c>
      <c r="L24" s="16">
        <v>14200.000000000007</v>
      </c>
      <c r="M24" s="16">
        <v>20899.999999999993</v>
      </c>
      <c r="N24" s="16">
        <v>51000.000000000007</v>
      </c>
      <c r="O24" s="16">
        <v>-4200.0000000000018</v>
      </c>
      <c r="P24" s="16">
        <v>-27600</v>
      </c>
    </row>
    <row r="25" spans="1:16" x14ac:dyDescent="0.25">
      <c r="A25" s="18" t="s">
        <v>126</v>
      </c>
      <c r="B25" s="9">
        <v>58692.221139999994</v>
      </c>
      <c r="C25" s="9">
        <v>25700</v>
      </c>
      <c r="D25" s="9">
        <v>32500</v>
      </c>
      <c r="E25" s="9">
        <v>23000</v>
      </c>
      <c r="F25" s="9">
        <v>6700</v>
      </c>
      <c r="G25" s="9">
        <v>10300</v>
      </c>
      <c r="H25" s="9">
        <v>14600</v>
      </c>
      <c r="I25" s="9">
        <v>3000</v>
      </c>
      <c r="J25" s="9">
        <v>7000</v>
      </c>
      <c r="K25" s="9">
        <v>26200</v>
      </c>
      <c r="L25" s="9">
        <v>29200</v>
      </c>
      <c r="M25" s="9">
        <v>31600</v>
      </c>
      <c r="N25" s="9">
        <v>33100</v>
      </c>
      <c r="O25" s="9">
        <v>74200</v>
      </c>
      <c r="P25" s="9">
        <v>78400</v>
      </c>
    </row>
    <row r="26" spans="1:16" x14ac:dyDescent="0.25">
      <c r="A26" s="18" t="s">
        <v>127</v>
      </c>
      <c r="B26" s="9">
        <v>-111689.72553000001</v>
      </c>
      <c r="C26" s="9">
        <v>-85900</v>
      </c>
      <c r="D26" s="9">
        <v>-86400</v>
      </c>
      <c r="E26" s="9">
        <v>-97900</v>
      </c>
      <c r="F26" s="9">
        <v>-90700</v>
      </c>
      <c r="G26" s="9">
        <v>-145100</v>
      </c>
      <c r="H26" s="9">
        <v>-170600</v>
      </c>
      <c r="I26" s="9">
        <v>-146700</v>
      </c>
      <c r="J26" s="9">
        <v>-152000</v>
      </c>
      <c r="K26" s="9">
        <v>-104400</v>
      </c>
      <c r="L26" s="9">
        <v>-94199.999999999985</v>
      </c>
      <c r="M26" s="9">
        <v>-83700</v>
      </c>
      <c r="N26" s="9">
        <v>-83300</v>
      </c>
      <c r="O26" s="9">
        <v>-167400</v>
      </c>
      <c r="P26" s="9">
        <v>-214600</v>
      </c>
    </row>
    <row r="27" spans="1:16" x14ac:dyDescent="0.25">
      <c r="A27" s="18" t="s">
        <v>128</v>
      </c>
      <c r="B27" s="9">
        <v>443341.64965000004</v>
      </c>
      <c r="C27" s="9">
        <v>387100</v>
      </c>
      <c r="D27" s="9">
        <v>345400</v>
      </c>
      <c r="E27" s="9">
        <v>299700</v>
      </c>
      <c r="F27" s="9">
        <v>275300</v>
      </c>
      <c r="G27" s="9">
        <v>259300</v>
      </c>
      <c r="H27" s="9">
        <v>260800</v>
      </c>
      <c r="I27" s="9">
        <v>215000</v>
      </c>
      <c r="J27" s="9">
        <v>188900</v>
      </c>
      <c r="K27" s="9">
        <v>137600</v>
      </c>
      <c r="L27" s="9">
        <v>94600</v>
      </c>
      <c r="M27" s="9">
        <v>81600</v>
      </c>
      <c r="N27" s="9">
        <v>95800</v>
      </c>
      <c r="O27" s="9">
        <v>94400</v>
      </c>
      <c r="P27" s="9">
        <v>102900</v>
      </c>
    </row>
    <row r="28" spans="1:16" x14ac:dyDescent="0.25">
      <c r="A28" s="18" t="s">
        <v>129</v>
      </c>
      <c r="B28" s="9">
        <v>-23703.83453</v>
      </c>
      <c r="C28" s="9">
        <v>-271100</v>
      </c>
      <c r="D28" s="9">
        <v>-84600</v>
      </c>
      <c r="E28" s="9">
        <v>57700</v>
      </c>
      <c r="F28" s="9">
        <v>33500</v>
      </c>
      <c r="G28" s="9">
        <v>-4900</v>
      </c>
      <c r="H28" s="9">
        <v>-1100</v>
      </c>
      <c r="I28" s="9">
        <v>-3800</v>
      </c>
      <c r="J28" s="9">
        <v>9600</v>
      </c>
      <c r="K28" s="9">
        <v>-15200</v>
      </c>
      <c r="L28" s="9">
        <v>-15400</v>
      </c>
      <c r="M28" s="9">
        <v>-8600</v>
      </c>
      <c r="N28" s="9">
        <v>5400</v>
      </c>
      <c r="O28" s="9">
        <v>-5400</v>
      </c>
      <c r="P28" s="9">
        <v>5700</v>
      </c>
    </row>
    <row r="29" spans="1:16" x14ac:dyDescent="0.25">
      <c r="A29" s="12" t="s">
        <v>130</v>
      </c>
      <c r="B29" s="13">
        <v>1158617.904414</v>
      </c>
      <c r="C29" s="13">
        <v>737099.99999999988</v>
      </c>
      <c r="D29" s="13">
        <v>839300</v>
      </c>
      <c r="E29" s="13">
        <v>891500.00000000023</v>
      </c>
      <c r="F29" s="13">
        <v>661399.99999999988</v>
      </c>
      <c r="G29" s="13">
        <v>441499.99999999994</v>
      </c>
      <c r="H29" s="13">
        <v>342600.00000000012</v>
      </c>
      <c r="I29" s="13">
        <v>154999.99999999994</v>
      </c>
      <c r="J29" s="13">
        <v>188300</v>
      </c>
      <c r="K29" s="13">
        <v>-18199.999999999989</v>
      </c>
      <c r="L29" s="13">
        <v>166999.9999999998</v>
      </c>
      <c r="M29" s="13">
        <v>245500</v>
      </c>
      <c r="N29" s="13">
        <v>297600</v>
      </c>
      <c r="O29" s="13">
        <v>137200.00000000012</v>
      </c>
      <c r="P29" s="13">
        <v>158900</v>
      </c>
    </row>
    <row r="30" spans="1:16" x14ac:dyDescent="0.25">
      <c r="A30" s="15" t="s">
        <v>131</v>
      </c>
      <c r="B30" s="16">
        <v>-335055.85655999999</v>
      </c>
      <c r="C30" s="16">
        <v>-198600</v>
      </c>
      <c r="D30" s="16">
        <v>-232800</v>
      </c>
      <c r="E30" s="16">
        <v>-249200</v>
      </c>
      <c r="F30" s="16">
        <v>-184200</v>
      </c>
      <c r="G30" s="16">
        <v>-100600</v>
      </c>
      <c r="H30" s="16">
        <v>-80100</v>
      </c>
      <c r="I30" s="16">
        <v>-48700</v>
      </c>
      <c r="J30" s="16">
        <v>-62699.999999999993</v>
      </c>
      <c r="K30" s="16">
        <v>-16100.000000000002</v>
      </c>
      <c r="L30" s="16">
        <v>-49800.000000000007</v>
      </c>
      <c r="M30" s="16">
        <v>-54300.000000000007</v>
      </c>
      <c r="N30" s="16">
        <v>-68000</v>
      </c>
      <c r="O30" s="16">
        <v>-23900</v>
      </c>
      <c r="P30" s="16">
        <v>-32400</v>
      </c>
    </row>
    <row r="31" spans="1:16" x14ac:dyDescent="0.25">
      <c r="A31" s="18" t="s">
        <v>59</v>
      </c>
      <c r="B31" s="9">
        <v>-328785.34750999999</v>
      </c>
      <c r="C31" s="9">
        <v>-106300</v>
      </c>
      <c r="D31" s="9">
        <v>-333300</v>
      </c>
      <c r="E31" s="9">
        <v>-277200</v>
      </c>
      <c r="F31" s="9">
        <v>-202600</v>
      </c>
      <c r="G31" s="9">
        <v>-80000</v>
      </c>
      <c r="H31" s="9">
        <v>-59100</v>
      </c>
      <c r="I31" s="9">
        <v>-61500</v>
      </c>
      <c r="J31" s="9">
        <v>1900</v>
      </c>
      <c r="K31" s="9">
        <v>-31500</v>
      </c>
      <c r="L31" s="9">
        <v>-93400</v>
      </c>
      <c r="M31" s="9">
        <v>-86700</v>
      </c>
      <c r="N31" s="9">
        <v>-25800</v>
      </c>
      <c r="O31" s="9">
        <v>-59800</v>
      </c>
      <c r="P31" s="9">
        <v>-48200</v>
      </c>
    </row>
    <row r="32" spans="1:16" x14ac:dyDescent="0.25">
      <c r="A32" s="18" t="s">
        <v>132</v>
      </c>
      <c r="B32" s="9">
        <v>-6270.5090499999988</v>
      </c>
      <c r="C32" s="9">
        <v>-92300</v>
      </c>
      <c r="D32" s="9">
        <v>100500</v>
      </c>
      <c r="E32" s="9">
        <v>28000</v>
      </c>
      <c r="F32" s="9">
        <v>18400</v>
      </c>
      <c r="G32" s="9">
        <v>-20600</v>
      </c>
      <c r="H32" s="9">
        <v>-21000</v>
      </c>
      <c r="I32" s="9">
        <v>12800</v>
      </c>
      <c r="J32" s="9">
        <v>-64599.999999999993</v>
      </c>
      <c r="K32" s="9">
        <v>15400</v>
      </c>
      <c r="L32" s="9">
        <v>43600</v>
      </c>
      <c r="M32" s="9">
        <v>32400</v>
      </c>
      <c r="N32" s="9">
        <v>-42200</v>
      </c>
      <c r="O32" s="9">
        <v>35900</v>
      </c>
      <c r="P32" s="9">
        <v>15800</v>
      </c>
    </row>
    <row r="33" spans="1:16" x14ac:dyDescent="0.25">
      <c r="A33" s="12" t="s">
        <v>133</v>
      </c>
      <c r="B33" s="13">
        <v>823562.047854</v>
      </c>
      <c r="C33" s="13">
        <v>538499.99999999988</v>
      </c>
      <c r="D33" s="13">
        <v>606500</v>
      </c>
      <c r="E33" s="13">
        <v>642300.00000000023</v>
      </c>
      <c r="F33" s="13">
        <v>477199.99999999988</v>
      </c>
      <c r="G33" s="13">
        <v>340900</v>
      </c>
      <c r="H33" s="13">
        <v>262500.00000000012</v>
      </c>
      <c r="I33" s="13">
        <v>106299.99999999994</v>
      </c>
      <c r="J33" s="13">
        <v>125599.99999999994</v>
      </c>
      <c r="K33" s="13">
        <v>-34299.999999999993</v>
      </c>
      <c r="L33" s="13">
        <v>117199.9999999998</v>
      </c>
      <c r="M33" s="13">
        <v>191200</v>
      </c>
      <c r="N33" s="13">
        <v>229600.00000000003</v>
      </c>
      <c r="O33" s="13">
        <v>113300.0000000001</v>
      </c>
      <c r="P33" s="13">
        <v>126500</v>
      </c>
    </row>
    <row r="34" spans="1:16" x14ac:dyDescent="0.25">
      <c r="A34" s="8" t="s">
        <v>134</v>
      </c>
      <c r="B34" s="40">
        <f>B33/B$8</f>
        <v>0.50670337888309047</v>
      </c>
      <c r="C34" s="40">
        <f t="shared" ref="C34" si="1">C33/C$8</f>
        <v>0.33364312267657986</v>
      </c>
      <c r="D34" s="40">
        <f t="shared" ref="D34" si="2">D33/D$8</f>
        <v>0.3884583360020496</v>
      </c>
      <c r="E34" s="40">
        <f t="shared" ref="E34" si="3">E33/E$8</f>
        <v>0.39121695699841652</v>
      </c>
      <c r="F34" s="40">
        <f t="shared" ref="F34" si="4">F33/F$8</f>
        <v>0.32671504861016015</v>
      </c>
      <c r="G34" s="40">
        <f t="shared" ref="G34" si="5">G33/G$8</f>
        <v>0.25164243005831549</v>
      </c>
      <c r="H34" s="40">
        <f t="shared" ref="H34" si="6">H33/H$8</f>
        <v>0.20292207792207798</v>
      </c>
      <c r="I34" s="40">
        <f t="shared" ref="I34" si="7">I33/I$8</f>
        <v>7.991279506841073E-2</v>
      </c>
      <c r="J34" s="40">
        <v>0.10091595693395464</v>
      </c>
      <c r="K34" s="40">
        <v>-3.4112381899552457E-2</v>
      </c>
      <c r="L34" s="40">
        <v>9.652446055015633E-2</v>
      </c>
      <c r="M34" s="40">
        <v>0.14586512053707659</v>
      </c>
      <c r="N34" s="40">
        <v>0.19750537634408605</v>
      </c>
      <c r="O34" s="40">
        <v>9.7028346321829329E-2</v>
      </c>
      <c r="P34" s="40">
        <v>0.1001980198019802</v>
      </c>
    </row>
    <row r="35" spans="1:16" x14ac:dyDescent="0.25">
      <c r="A35" s="12" t="s">
        <v>135</v>
      </c>
      <c r="B35" s="13">
        <v>823562.047854</v>
      </c>
      <c r="C35" s="13">
        <v>538500</v>
      </c>
      <c r="D35" s="13">
        <v>606500</v>
      </c>
      <c r="E35" s="13">
        <v>642300</v>
      </c>
      <c r="F35" s="13">
        <v>477200</v>
      </c>
      <c r="G35" s="13">
        <v>340900.00000000006</v>
      </c>
      <c r="H35" s="13">
        <v>262500</v>
      </c>
      <c r="I35" s="13">
        <v>106300</v>
      </c>
      <c r="J35" s="13">
        <v>125600</v>
      </c>
      <c r="K35" s="13">
        <v>-34300</v>
      </c>
      <c r="L35" s="13">
        <v>117200</v>
      </c>
      <c r="M35" s="13">
        <v>191200</v>
      </c>
      <c r="N35" s="13">
        <v>229600</v>
      </c>
      <c r="O35" s="13">
        <v>113300.0000000001</v>
      </c>
      <c r="P35" s="13">
        <v>126500</v>
      </c>
    </row>
    <row r="36" spans="1:16" x14ac:dyDescent="0.25">
      <c r="A36" s="8" t="s">
        <v>136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8" spans="1:16" ht="51" x14ac:dyDescent="0.25">
      <c r="A38" s="41" t="s">
        <v>157</v>
      </c>
    </row>
  </sheetData>
  <hyperlinks>
    <hyperlink ref="A1" location="Home!A1" display="Home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rgb="FF00B0F0"/>
  </sheetPr>
  <dimension ref="A1:P36"/>
  <sheetViews>
    <sheetView showGridLines="0" zoomScaleNormal="100" workbookViewId="0">
      <pane xSplit="1" ySplit="5" topLeftCell="B6" activePane="bottomRight" state="frozen"/>
      <selection activeCell="H3" sqref="H3"/>
      <selection pane="topRight" activeCell="H3" sqref="H3"/>
      <selection pane="bottomLeft" activeCell="H3" sqref="H3"/>
      <selection pane="bottomRight" activeCell="B6" sqref="B6"/>
    </sheetView>
  </sheetViews>
  <sheetFormatPr defaultRowHeight="15" x14ac:dyDescent="0.25"/>
  <cols>
    <col min="1" max="1" width="45.7109375" customWidth="1"/>
    <col min="2" max="16" width="10.85546875" customWidth="1"/>
  </cols>
  <sheetData>
    <row r="1" spans="1:16" ht="37.5" customHeight="1" x14ac:dyDescent="0.25">
      <c r="A1" s="37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4.45" customHeight="1" x14ac:dyDescent="0.3">
      <c r="A3" s="4" t="s">
        <v>154</v>
      </c>
      <c r="B3" s="3"/>
      <c r="C3" s="3"/>
      <c r="D3" s="3"/>
      <c r="E3" s="14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4.45" customHeight="1" x14ac:dyDescent="0.3">
      <c r="A4" s="3"/>
      <c r="B4" s="14"/>
      <c r="C4" s="3"/>
      <c r="D4" s="3"/>
      <c r="E4" s="14"/>
      <c r="F4" s="7"/>
      <c r="G4" s="7"/>
      <c r="H4" s="3"/>
      <c r="I4" s="3"/>
      <c r="J4" s="3"/>
      <c r="K4" s="3"/>
      <c r="L4" s="3"/>
      <c r="M4" s="3"/>
      <c r="N4" s="3"/>
      <c r="O4" s="3"/>
      <c r="P4" s="3"/>
    </row>
    <row r="5" spans="1:16" ht="14.45" customHeight="1" x14ac:dyDescent="0.25">
      <c r="A5" s="23" t="s">
        <v>142</v>
      </c>
      <c r="B5" s="5" t="s">
        <v>31</v>
      </c>
      <c r="C5" s="5" t="s">
        <v>32</v>
      </c>
      <c r="D5" s="5" t="s">
        <v>33</v>
      </c>
      <c r="E5" s="5" t="s">
        <v>34</v>
      </c>
      <c r="F5" s="5" t="s">
        <v>35</v>
      </c>
      <c r="G5" s="5" t="s">
        <v>36</v>
      </c>
      <c r="H5" s="5" t="s">
        <v>37</v>
      </c>
      <c r="I5" s="5" t="s">
        <v>38</v>
      </c>
      <c r="J5" s="5" t="s">
        <v>39</v>
      </c>
      <c r="K5" s="5" t="s">
        <v>40</v>
      </c>
      <c r="L5" s="5" t="s">
        <v>41</v>
      </c>
      <c r="M5" s="5" t="s">
        <v>42</v>
      </c>
      <c r="N5" s="5" t="s">
        <v>43</v>
      </c>
      <c r="O5" s="5" t="s">
        <v>161</v>
      </c>
      <c r="P5" s="5" t="s">
        <v>162</v>
      </c>
    </row>
    <row r="6" spans="1:16" x14ac:dyDescent="0.25">
      <c r="A6" s="12" t="s">
        <v>109</v>
      </c>
      <c r="B6" s="13">
        <v>717393.56626999995</v>
      </c>
      <c r="C6" s="13">
        <v>742200</v>
      </c>
      <c r="D6" s="13">
        <v>784600</v>
      </c>
      <c r="E6" s="13">
        <v>788300</v>
      </c>
      <c r="F6" s="13">
        <v>724700</v>
      </c>
      <c r="G6" s="13">
        <v>745800</v>
      </c>
      <c r="H6" s="13">
        <v>772700</v>
      </c>
      <c r="I6" s="13">
        <v>875100</v>
      </c>
      <c r="J6" s="13">
        <v>727700</v>
      </c>
      <c r="K6" s="13">
        <v>562300</v>
      </c>
      <c r="L6" s="13">
        <v>754900</v>
      </c>
      <c r="M6" s="13">
        <v>907600</v>
      </c>
      <c r="N6" s="13">
        <v>783500</v>
      </c>
      <c r="O6" s="13">
        <v>854900</v>
      </c>
      <c r="P6" s="13">
        <v>1006800</v>
      </c>
    </row>
    <row r="7" spans="1:16" x14ac:dyDescent="0.25">
      <c r="A7" s="8" t="s">
        <v>110</v>
      </c>
      <c r="B7" s="9">
        <v>-96704.652749999994</v>
      </c>
      <c r="C7" s="9">
        <v>-83500</v>
      </c>
      <c r="D7" s="9">
        <v>-87800</v>
      </c>
      <c r="E7" s="9">
        <v>-87200</v>
      </c>
      <c r="F7" s="9">
        <v>-80200</v>
      </c>
      <c r="G7" s="9">
        <v>-82500</v>
      </c>
      <c r="H7" s="9">
        <v>-85500</v>
      </c>
      <c r="I7" s="9">
        <v>-96800</v>
      </c>
      <c r="J7" s="9">
        <v>-80500</v>
      </c>
      <c r="K7" s="9">
        <v>-62300.000000000007</v>
      </c>
      <c r="L7" s="9">
        <v>-83500</v>
      </c>
      <c r="M7" s="9">
        <v>-103800</v>
      </c>
      <c r="N7" s="9">
        <v>-103800</v>
      </c>
      <c r="O7" s="9">
        <v>-123000</v>
      </c>
      <c r="P7" s="9">
        <v>-142300</v>
      </c>
    </row>
    <row r="8" spans="1:16" x14ac:dyDescent="0.25">
      <c r="A8" s="12" t="s">
        <v>111</v>
      </c>
      <c r="B8" s="13">
        <v>620688.91351999994</v>
      </c>
      <c r="C8" s="13">
        <v>658700</v>
      </c>
      <c r="D8" s="13">
        <v>696800.00000000012</v>
      </c>
      <c r="E8" s="13">
        <v>701099.99999999988</v>
      </c>
      <c r="F8" s="13">
        <v>644500</v>
      </c>
      <c r="G8" s="13">
        <v>663300</v>
      </c>
      <c r="H8" s="13">
        <v>687200</v>
      </c>
      <c r="I8" s="13">
        <v>778300.00000000012</v>
      </c>
      <c r="J8" s="13">
        <v>647200</v>
      </c>
      <c r="K8" s="13">
        <v>499999.99999999994</v>
      </c>
      <c r="L8" s="13">
        <v>671400</v>
      </c>
      <c r="M8" s="13">
        <v>803800.00000000012</v>
      </c>
      <c r="N8" s="13">
        <v>679700</v>
      </c>
      <c r="O8" s="13">
        <v>731800</v>
      </c>
      <c r="P8" s="13">
        <v>864500</v>
      </c>
    </row>
    <row r="9" spans="1:16" x14ac:dyDescent="0.25">
      <c r="A9" s="15" t="s">
        <v>112</v>
      </c>
      <c r="B9" s="16">
        <v>0</v>
      </c>
      <c r="C9" s="16">
        <v>0</v>
      </c>
      <c r="D9" s="16">
        <v>-401299.99999999994</v>
      </c>
      <c r="E9" s="16">
        <v>-414799.99999999994</v>
      </c>
      <c r="F9" s="16">
        <v>-415600</v>
      </c>
      <c r="G9" s="16">
        <v>-405200</v>
      </c>
      <c r="H9" s="16">
        <v>-423299.99999999994</v>
      </c>
      <c r="I9" s="16">
        <v>-429000</v>
      </c>
      <c r="J9" s="16">
        <v>-432900</v>
      </c>
      <c r="K9" s="16">
        <v>-366500</v>
      </c>
      <c r="L9" s="16">
        <v>-443000</v>
      </c>
      <c r="M9" s="16">
        <v>-441500</v>
      </c>
      <c r="N9" s="16">
        <v>-471300</v>
      </c>
      <c r="O9" s="16">
        <v>-485300</v>
      </c>
      <c r="P9" s="16">
        <v>-570400</v>
      </c>
    </row>
    <row r="10" spans="1:16" x14ac:dyDescent="0.25">
      <c r="A10" s="18" t="s">
        <v>113</v>
      </c>
      <c r="B10" s="9">
        <v>-271183.76907000004</v>
      </c>
      <c r="C10" s="9">
        <v>-298400</v>
      </c>
      <c r="D10" s="9">
        <v>-304900</v>
      </c>
      <c r="E10" s="9">
        <v>-318400</v>
      </c>
      <c r="F10" s="9">
        <v>-319200.00000000006</v>
      </c>
      <c r="G10" s="9">
        <v>-308400</v>
      </c>
      <c r="H10" s="9">
        <v>-326700</v>
      </c>
      <c r="I10" s="9">
        <v>-332400</v>
      </c>
      <c r="J10" s="9">
        <v>-336200</v>
      </c>
      <c r="K10" s="9">
        <v>-269600</v>
      </c>
      <c r="L10" s="9">
        <v>-346100</v>
      </c>
      <c r="M10" s="9">
        <v>-344599.99999999994</v>
      </c>
      <c r="N10" s="9">
        <v>-374300</v>
      </c>
      <c r="O10" s="9">
        <v>-388300</v>
      </c>
      <c r="P10" s="9">
        <v>-473400</v>
      </c>
    </row>
    <row r="11" spans="1:16" x14ac:dyDescent="0.25">
      <c r="A11" s="18" t="s">
        <v>114</v>
      </c>
      <c r="B11" s="9">
        <v>-96433.333320000005</v>
      </c>
      <c r="C11" s="9">
        <v>-96400</v>
      </c>
      <c r="D11" s="9">
        <v>-96400</v>
      </c>
      <c r="E11" s="9">
        <v>-96400</v>
      </c>
      <c r="F11" s="9">
        <v>-96400</v>
      </c>
      <c r="G11" s="9">
        <v>-96800</v>
      </c>
      <c r="H11" s="9">
        <v>-96600</v>
      </c>
      <c r="I11" s="9">
        <v>-96600</v>
      </c>
      <c r="J11" s="9">
        <v>-96700</v>
      </c>
      <c r="K11" s="9">
        <v>-96900</v>
      </c>
      <c r="L11" s="9">
        <v>-96900</v>
      </c>
      <c r="M11" s="9">
        <v>-96900</v>
      </c>
      <c r="N11" s="9">
        <v>-97000</v>
      </c>
      <c r="O11" s="9">
        <v>-97000</v>
      </c>
      <c r="P11" s="9">
        <v>-97000</v>
      </c>
    </row>
    <row r="12" spans="1:16" x14ac:dyDescent="0.25">
      <c r="A12" s="12" t="s">
        <v>115</v>
      </c>
      <c r="B12" s="13">
        <v>253071.81112999987</v>
      </c>
      <c r="C12" s="13">
        <v>263900.00000000012</v>
      </c>
      <c r="D12" s="13">
        <v>295500.00000000012</v>
      </c>
      <c r="E12" s="13">
        <v>286299.99999999994</v>
      </c>
      <c r="F12" s="13">
        <v>228899.99999999997</v>
      </c>
      <c r="G12" s="13">
        <v>258099.99999999997</v>
      </c>
      <c r="H12" s="13">
        <v>263900.00000000012</v>
      </c>
      <c r="I12" s="13">
        <v>349300.00000000006</v>
      </c>
      <c r="J12" s="13">
        <v>214300.00000000006</v>
      </c>
      <c r="K12" s="13">
        <v>133499.99999999991</v>
      </c>
      <c r="L12" s="13">
        <v>228399.99999999994</v>
      </c>
      <c r="M12" s="13">
        <v>362300.00000000006</v>
      </c>
      <c r="N12" s="13">
        <v>208400.00000000003</v>
      </c>
      <c r="O12" s="13">
        <v>246499.99999999994</v>
      </c>
      <c r="P12" s="13">
        <v>294100</v>
      </c>
    </row>
    <row r="13" spans="1:16" x14ac:dyDescent="0.25">
      <c r="A13" s="15" t="s">
        <v>116</v>
      </c>
      <c r="B13" s="16">
        <v>-27755.137290000002</v>
      </c>
      <c r="C13" s="16">
        <v>-27500</v>
      </c>
      <c r="D13" s="16">
        <v>-32000</v>
      </c>
      <c r="E13" s="16">
        <v>-37100</v>
      </c>
      <c r="F13" s="16">
        <v>-50400.000000000007</v>
      </c>
      <c r="G13" s="16">
        <v>-43100</v>
      </c>
      <c r="H13" s="16">
        <v>-45500</v>
      </c>
      <c r="I13" s="16">
        <v>-48200</v>
      </c>
      <c r="J13" s="16">
        <v>-52700</v>
      </c>
      <c r="K13" s="16">
        <v>-69500</v>
      </c>
      <c r="L13" s="16">
        <v>-122500</v>
      </c>
      <c r="M13" s="16">
        <v>-49900.000000000007</v>
      </c>
      <c r="N13" s="16">
        <v>-92500</v>
      </c>
      <c r="O13" s="16">
        <v>-46600</v>
      </c>
      <c r="P13" s="16">
        <v>-30100</v>
      </c>
    </row>
    <row r="14" spans="1:16" x14ac:dyDescent="0.25">
      <c r="A14" s="8" t="s">
        <v>117</v>
      </c>
      <c r="B14" s="9">
        <v>-15705.485030000002</v>
      </c>
      <c r="C14" s="9">
        <v>-16800</v>
      </c>
      <c r="D14" s="9">
        <v>-16800</v>
      </c>
      <c r="E14" s="9">
        <v>-17700</v>
      </c>
      <c r="F14" s="9">
        <v>-17800</v>
      </c>
      <c r="G14" s="9">
        <v>-17100</v>
      </c>
      <c r="H14" s="9">
        <v>-18000</v>
      </c>
      <c r="I14" s="9">
        <v>-18700</v>
      </c>
      <c r="J14" s="9">
        <v>-18200</v>
      </c>
      <c r="K14" s="9">
        <v>-18200</v>
      </c>
      <c r="L14" s="9">
        <v>-19900</v>
      </c>
      <c r="M14" s="9">
        <v>-19300</v>
      </c>
      <c r="N14" s="9">
        <v>-17300</v>
      </c>
      <c r="O14" s="9">
        <v>-18700</v>
      </c>
      <c r="P14" s="9">
        <v>-17400</v>
      </c>
    </row>
    <row r="15" spans="1:16" x14ac:dyDescent="0.25">
      <c r="A15" s="20" t="s">
        <v>118</v>
      </c>
      <c r="B15" s="21">
        <v>-3846.9207500000002</v>
      </c>
      <c r="C15" s="21">
        <v>-4500</v>
      </c>
      <c r="D15" s="21">
        <v>-6200</v>
      </c>
      <c r="E15" s="21">
        <v>-8200</v>
      </c>
      <c r="F15" s="21">
        <v>-11700</v>
      </c>
      <c r="G15" s="21">
        <v>-11000</v>
      </c>
      <c r="H15" s="21">
        <v>-7399.9999999999991</v>
      </c>
      <c r="I15" s="21">
        <v>-10600</v>
      </c>
      <c r="J15" s="21">
        <v>-7000</v>
      </c>
      <c r="K15" s="21">
        <v>-7200</v>
      </c>
      <c r="L15" s="21">
        <v>-7700</v>
      </c>
      <c r="M15" s="21">
        <v>-11200</v>
      </c>
      <c r="N15" s="21">
        <v>-6500</v>
      </c>
      <c r="O15" s="21">
        <v>-7300</v>
      </c>
      <c r="P15" s="21">
        <v>-4400</v>
      </c>
    </row>
    <row r="16" spans="1:16" x14ac:dyDescent="0.25">
      <c r="A16" s="8" t="s">
        <v>119</v>
      </c>
      <c r="B16" s="9">
        <v>-341.46477000000004</v>
      </c>
      <c r="C16" s="9">
        <v>-100</v>
      </c>
      <c r="D16" s="9">
        <v>-800</v>
      </c>
      <c r="E16" s="9">
        <v>-2100</v>
      </c>
      <c r="F16" s="9">
        <v>-800</v>
      </c>
      <c r="G16" s="9">
        <v>-1100</v>
      </c>
      <c r="H16" s="9">
        <v>-700</v>
      </c>
      <c r="I16" s="9">
        <v>200</v>
      </c>
      <c r="J16" s="9">
        <v>-100</v>
      </c>
      <c r="K16" s="9">
        <v>-100</v>
      </c>
      <c r="L16" s="9">
        <v>100</v>
      </c>
      <c r="M16" s="9">
        <v>-100</v>
      </c>
      <c r="N16" s="9">
        <v>-100</v>
      </c>
      <c r="O16" s="9">
        <v>-100</v>
      </c>
      <c r="P16" s="9">
        <v>-100</v>
      </c>
    </row>
    <row r="17" spans="1:16" x14ac:dyDescent="0.25">
      <c r="A17" s="8" t="s">
        <v>120</v>
      </c>
      <c r="B17" s="9">
        <v>-7861.26674</v>
      </c>
      <c r="C17" s="9">
        <v>-6100</v>
      </c>
      <c r="D17" s="9">
        <v>-8200</v>
      </c>
      <c r="E17" s="9">
        <v>-9100</v>
      </c>
      <c r="F17" s="9">
        <v>-20100</v>
      </c>
      <c r="G17" s="9">
        <v>-13900</v>
      </c>
      <c r="H17" s="9">
        <v>-19400</v>
      </c>
      <c r="I17" s="9">
        <v>-19100</v>
      </c>
      <c r="J17" s="9">
        <v>-27400</v>
      </c>
      <c r="K17" s="9">
        <v>-44000</v>
      </c>
      <c r="L17" s="9">
        <v>-95000</v>
      </c>
      <c r="M17" s="9">
        <v>-19300</v>
      </c>
      <c r="N17" s="9">
        <v>-68600</v>
      </c>
      <c r="O17" s="9">
        <v>-20500</v>
      </c>
      <c r="P17" s="9">
        <v>-8200</v>
      </c>
    </row>
    <row r="18" spans="1:16" x14ac:dyDescent="0.25">
      <c r="A18" s="8" t="s">
        <v>114</v>
      </c>
      <c r="B18" s="9">
        <v>-102.8501</v>
      </c>
      <c r="C18" s="9">
        <v>-100</v>
      </c>
      <c r="D18" s="9">
        <v>-100</v>
      </c>
      <c r="E18" s="9">
        <v>-300</v>
      </c>
      <c r="F18" s="9">
        <v>-300</v>
      </c>
      <c r="G18" s="9">
        <v>-400</v>
      </c>
      <c r="H18" s="9">
        <v>-300</v>
      </c>
      <c r="I18" s="9">
        <v>-400</v>
      </c>
      <c r="J18" s="9">
        <v>-400</v>
      </c>
      <c r="K18" s="9">
        <v>-400</v>
      </c>
      <c r="L18" s="9">
        <v>-400</v>
      </c>
      <c r="M18" s="9">
        <v>-400</v>
      </c>
      <c r="N18" s="9">
        <v>-400</v>
      </c>
      <c r="O18" s="9">
        <v>-400</v>
      </c>
      <c r="P18" s="9">
        <v>-400</v>
      </c>
    </row>
    <row r="19" spans="1:16" x14ac:dyDescent="0.25">
      <c r="A19" s="8" t="s">
        <v>121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6" x14ac:dyDescent="0.25">
      <c r="A20" s="15" t="s">
        <v>122</v>
      </c>
      <c r="B20" s="16">
        <v>-395475.08978000004</v>
      </c>
      <c r="C20" s="16">
        <v>-422400</v>
      </c>
      <c r="D20" s="16">
        <v>-433400</v>
      </c>
      <c r="E20" s="16">
        <v>-452200</v>
      </c>
      <c r="F20" s="16">
        <v>-466300</v>
      </c>
      <c r="G20" s="16">
        <v>-448700</v>
      </c>
      <c r="H20" s="16">
        <v>-469099.99999999994</v>
      </c>
      <c r="I20" s="16">
        <v>-477599.99999999994</v>
      </c>
      <c r="J20" s="16">
        <v>-485999.99999999994</v>
      </c>
      <c r="K20" s="16">
        <v>-436400</v>
      </c>
      <c r="L20" s="16">
        <v>-565900</v>
      </c>
      <c r="M20" s="16">
        <v>-491799.99999999994</v>
      </c>
      <c r="N20" s="16">
        <v>-564100</v>
      </c>
      <c r="O20" s="16">
        <v>-532300</v>
      </c>
      <c r="P20" s="16">
        <v>-600900</v>
      </c>
    </row>
    <row r="21" spans="1:16" x14ac:dyDescent="0.25">
      <c r="A21" s="12" t="s">
        <v>123</v>
      </c>
      <c r="B21" s="13">
        <v>225213.82373999988</v>
      </c>
      <c r="C21" s="13">
        <v>236300.00000000009</v>
      </c>
      <c r="D21" s="13">
        <v>263400.00000000012</v>
      </c>
      <c r="E21" s="13">
        <v>248899.99999999994</v>
      </c>
      <c r="F21" s="13">
        <v>178200</v>
      </c>
      <c r="G21" s="13">
        <v>214599.99999999997</v>
      </c>
      <c r="H21" s="13">
        <v>218100.00000000009</v>
      </c>
      <c r="I21" s="13">
        <v>300700.00000000006</v>
      </c>
      <c r="J21" s="13">
        <v>161200.00000000009</v>
      </c>
      <c r="K21" s="13">
        <v>63699.999999999913</v>
      </c>
      <c r="L21" s="13">
        <v>105499.99999999994</v>
      </c>
      <c r="M21" s="13">
        <v>312000.00000000006</v>
      </c>
      <c r="N21" s="13">
        <v>115500.00000000003</v>
      </c>
      <c r="O21" s="13">
        <v>199600</v>
      </c>
      <c r="P21" s="13">
        <v>263600</v>
      </c>
    </row>
    <row r="22" spans="1:16" x14ac:dyDescent="0.25">
      <c r="A22" s="8" t="s">
        <v>1</v>
      </c>
      <c r="B22" s="21">
        <v>321750.0071600001</v>
      </c>
      <c r="C22" s="21">
        <v>332800</v>
      </c>
      <c r="D22" s="21">
        <v>359900</v>
      </c>
      <c r="E22" s="21">
        <v>345700</v>
      </c>
      <c r="F22" s="21">
        <v>274900</v>
      </c>
      <c r="G22" s="21">
        <v>311800</v>
      </c>
      <c r="H22" s="21">
        <v>315000</v>
      </c>
      <c r="I22" s="21">
        <v>397700.00000000006</v>
      </c>
      <c r="J22" s="21">
        <v>258300</v>
      </c>
      <c r="K22" s="21">
        <v>161000</v>
      </c>
      <c r="L22" s="21">
        <v>202800</v>
      </c>
      <c r="M22" s="21">
        <v>409299.99999999994</v>
      </c>
      <c r="N22" s="21">
        <v>212900</v>
      </c>
      <c r="O22" s="21">
        <v>297000</v>
      </c>
      <c r="P22" s="21">
        <v>361000</v>
      </c>
    </row>
    <row r="23" spans="1:16" x14ac:dyDescent="0.25">
      <c r="A23" s="8" t="s">
        <v>124</v>
      </c>
      <c r="B23" s="40">
        <f>B22/B8</f>
        <v>0.51837563093453354</v>
      </c>
      <c r="C23" s="40">
        <f t="shared" ref="C23:P23" si="0">C22/C8</f>
        <v>0.50523758919083039</v>
      </c>
      <c r="D23" s="40">
        <f t="shared" si="0"/>
        <v>0.51650401836968995</v>
      </c>
      <c r="E23" s="40">
        <f t="shared" si="0"/>
        <v>0.49308229924404517</v>
      </c>
      <c r="F23" s="40">
        <f t="shared" si="0"/>
        <v>0.4265321955003879</v>
      </c>
      <c r="G23" s="40">
        <f t="shared" si="0"/>
        <v>0.47007387305894771</v>
      </c>
      <c r="H23" s="40">
        <f t="shared" si="0"/>
        <v>0.45838183934807913</v>
      </c>
      <c r="I23" s="40">
        <f t="shared" si="0"/>
        <v>0.51098548117692411</v>
      </c>
      <c r="J23" s="40">
        <f t="shared" si="0"/>
        <v>0.39910383189122373</v>
      </c>
      <c r="K23" s="40">
        <f t="shared" si="0"/>
        <v>0.32200000000000006</v>
      </c>
      <c r="L23" s="40">
        <f t="shared" si="0"/>
        <v>0.30205540661304736</v>
      </c>
      <c r="M23" s="40">
        <f t="shared" si="0"/>
        <v>0.50920627021647158</v>
      </c>
      <c r="N23" s="40">
        <f t="shared" si="0"/>
        <v>0.313226423422098</v>
      </c>
      <c r="O23" s="40">
        <f>O22/O8</f>
        <v>0.4058485925116152</v>
      </c>
      <c r="P23" s="40">
        <f t="shared" si="0"/>
        <v>0.4175824175824176</v>
      </c>
    </row>
    <row r="24" spans="1:16" x14ac:dyDescent="0.25">
      <c r="A24" s="15" t="s">
        <v>125</v>
      </c>
      <c r="B24" s="16">
        <v>25620.270340000003</v>
      </c>
      <c r="C24" s="16">
        <v>26100</v>
      </c>
      <c r="D24" s="16">
        <v>29300</v>
      </c>
      <c r="E24" s="16">
        <v>28300</v>
      </c>
      <c r="F24" s="16">
        <v>29099.999999999996</v>
      </c>
      <c r="G24" s="16">
        <v>30799.999999999996</v>
      </c>
      <c r="H24" s="16">
        <v>31999.999999999996</v>
      </c>
      <c r="I24" s="16">
        <v>26299.999999999996</v>
      </c>
      <c r="J24" s="16">
        <v>17600</v>
      </c>
      <c r="K24" s="16">
        <v>16700</v>
      </c>
      <c r="L24" s="16">
        <v>16600</v>
      </c>
      <c r="M24" s="16">
        <v>12600</v>
      </c>
      <c r="N24" s="16">
        <v>4999.9999999999991</v>
      </c>
      <c r="O24" s="16">
        <v>8600</v>
      </c>
      <c r="P24" s="16">
        <v>14600</v>
      </c>
    </row>
    <row r="25" spans="1:16" x14ac:dyDescent="0.25">
      <c r="A25" s="18" t="s">
        <v>126</v>
      </c>
      <c r="B25" s="9">
        <v>25922.154269999999</v>
      </c>
      <c r="C25" s="9">
        <v>26600</v>
      </c>
      <c r="D25" s="9">
        <v>29800</v>
      </c>
      <c r="E25" s="9">
        <v>28800</v>
      </c>
      <c r="F25" s="9">
        <v>29700</v>
      </c>
      <c r="G25" s="9">
        <v>31400</v>
      </c>
      <c r="H25" s="9">
        <v>32800</v>
      </c>
      <c r="I25" s="9">
        <v>26799.999999999996</v>
      </c>
      <c r="J25" s="9">
        <v>19400</v>
      </c>
      <c r="K25" s="9">
        <v>17300</v>
      </c>
      <c r="L25" s="9">
        <v>16900</v>
      </c>
      <c r="M25" s="9">
        <v>13100</v>
      </c>
      <c r="N25" s="9">
        <v>5300</v>
      </c>
      <c r="O25" s="9">
        <v>9100</v>
      </c>
      <c r="P25" s="9">
        <v>15100</v>
      </c>
    </row>
    <row r="26" spans="1:16" x14ac:dyDescent="0.25">
      <c r="A26" s="18" t="s">
        <v>127</v>
      </c>
      <c r="B26" s="9">
        <v>-301.88392999999996</v>
      </c>
      <c r="C26" s="9">
        <v>-500</v>
      </c>
      <c r="D26" s="9">
        <v>-500</v>
      </c>
      <c r="E26" s="9">
        <v>-500</v>
      </c>
      <c r="F26" s="9">
        <v>-600</v>
      </c>
      <c r="G26" s="9">
        <v>-600</v>
      </c>
      <c r="H26" s="9">
        <v>-800</v>
      </c>
      <c r="I26" s="9">
        <v>-500</v>
      </c>
      <c r="J26" s="9">
        <v>-1900</v>
      </c>
      <c r="K26" s="9">
        <v>-600</v>
      </c>
      <c r="L26" s="9">
        <v>-400</v>
      </c>
      <c r="M26" s="9">
        <v>-500</v>
      </c>
      <c r="N26" s="9">
        <v>-400</v>
      </c>
      <c r="O26" s="9">
        <v>-500</v>
      </c>
      <c r="P26" s="9">
        <v>-500</v>
      </c>
    </row>
    <row r="27" spans="1:16" x14ac:dyDescent="0.25">
      <c r="A27" s="18" t="s">
        <v>128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x14ac:dyDescent="0.25">
      <c r="A28" s="18" t="s">
        <v>129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x14ac:dyDescent="0.25">
      <c r="A29" s="12" t="s">
        <v>130</v>
      </c>
      <c r="B29" s="13">
        <v>250834.09407999986</v>
      </c>
      <c r="C29" s="13">
        <v>262400.00000000012</v>
      </c>
      <c r="D29" s="13">
        <v>292700.00000000012</v>
      </c>
      <c r="E29" s="13">
        <v>277199.99999999994</v>
      </c>
      <c r="F29" s="13">
        <v>207299.99999999997</v>
      </c>
      <c r="G29" s="13">
        <v>245399.99999999997</v>
      </c>
      <c r="H29" s="13">
        <v>250100.00000000009</v>
      </c>
      <c r="I29" s="13">
        <v>327000.00000000006</v>
      </c>
      <c r="J29" s="13">
        <v>178800.00000000006</v>
      </c>
      <c r="K29" s="13">
        <v>80399.999999999913</v>
      </c>
      <c r="L29" s="13">
        <v>122100</v>
      </c>
      <c r="M29" s="13">
        <v>324600.00000000006</v>
      </c>
      <c r="N29" s="13">
        <v>120500.00000000003</v>
      </c>
      <c r="O29" s="13">
        <v>208200</v>
      </c>
      <c r="P29" s="13">
        <v>278200</v>
      </c>
    </row>
    <row r="30" spans="1:16" x14ac:dyDescent="0.25">
      <c r="A30" s="15" t="s">
        <v>131</v>
      </c>
      <c r="B30" s="16">
        <v>-85283.927289999992</v>
      </c>
      <c r="C30" s="16">
        <v>-89000</v>
      </c>
      <c r="D30" s="16">
        <v>-99200</v>
      </c>
      <c r="E30" s="16">
        <v>-92100</v>
      </c>
      <c r="F30" s="16">
        <v>-72899.999999999985</v>
      </c>
      <c r="G30" s="16">
        <v>-83500.000000000015</v>
      </c>
      <c r="H30" s="16">
        <v>-84800</v>
      </c>
      <c r="I30" s="16">
        <v>-110900</v>
      </c>
      <c r="J30" s="16">
        <v>-61700</v>
      </c>
      <c r="K30" s="16">
        <v>-27400</v>
      </c>
      <c r="L30" s="16">
        <v>-41800</v>
      </c>
      <c r="M30" s="16">
        <v>-110600</v>
      </c>
      <c r="N30" s="16">
        <v>-40900.000000000007</v>
      </c>
      <c r="O30" s="16">
        <v>-71100</v>
      </c>
      <c r="P30" s="16">
        <v>-95200</v>
      </c>
    </row>
    <row r="31" spans="1:16" x14ac:dyDescent="0.25">
      <c r="A31" s="18" t="s">
        <v>59</v>
      </c>
      <c r="B31" s="9">
        <v>-77102.660109999997</v>
      </c>
      <c r="C31" s="9">
        <v>-90600</v>
      </c>
      <c r="D31" s="9">
        <v>-103300</v>
      </c>
      <c r="E31" s="9">
        <v>-92300</v>
      </c>
      <c r="F31" s="9">
        <v>-73600</v>
      </c>
      <c r="G31" s="9">
        <v>-88800.000000000015</v>
      </c>
      <c r="H31" s="9">
        <v>-90700</v>
      </c>
      <c r="I31" s="9">
        <v>-105500</v>
      </c>
      <c r="J31" s="9">
        <v>-59700</v>
      </c>
      <c r="K31" s="9">
        <v>-15800</v>
      </c>
      <c r="L31" s="9">
        <v>-77800</v>
      </c>
      <c r="M31" s="9">
        <v>-94800</v>
      </c>
      <c r="N31" s="9">
        <v>-52100</v>
      </c>
      <c r="O31" s="9">
        <v>-76100</v>
      </c>
      <c r="P31" s="9">
        <v>-143700</v>
      </c>
    </row>
    <row r="32" spans="1:16" x14ac:dyDescent="0.25">
      <c r="A32" s="18" t="s">
        <v>132</v>
      </c>
      <c r="B32" s="9">
        <v>-8181.2671799999971</v>
      </c>
      <c r="C32" s="9">
        <v>1600</v>
      </c>
      <c r="D32" s="9">
        <v>4100</v>
      </c>
      <c r="E32" s="9">
        <v>200</v>
      </c>
      <c r="F32" s="9">
        <v>700</v>
      </c>
      <c r="G32" s="9">
        <v>5300</v>
      </c>
      <c r="H32" s="9">
        <v>5900</v>
      </c>
      <c r="I32" s="9">
        <v>-5400</v>
      </c>
      <c r="J32" s="9">
        <v>-2000</v>
      </c>
      <c r="K32" s="9">
        <v>-11600</v>
      </c>
      <c r="L32" s="9">
        <v>36000</v>
      </c>
      <c r="M32" s="9">
        <v>-15800</v>
      </c>
      <c r="N32" s="9">
        <v>11200</v>
      </c>
      <c r="O32" s="9">
        <v>5000</v>
      </c>
      <c r="P32" s="9">
        <v>48500</v>
      </c>
    </row>
    <row r="33" spans="1:16" x14ac:dyDescent="0.25">
      <c r="A33" s="12" t="s">
        <v>133</v>
      </c>
      <c r="B33" s="13">
        <v>165550.16678999987</v>
      </c>
      <c r="C33" s="13">
        <v>173400.00000000009</v>
      </c>
      <c r="D33" s="13">
        <v>193500.00000000012</v>
      </c>
      <c r="E33" s="13">
        <v>185199.99999999994</v>
      </c>
      <c r="F33" s="13">
        <v>134399.99999999997</v>
      </c>
      <c r="G33" s="13">
        <v>161899.99999999997</v>
      </c>
      <c r="H33" s="13">
        <v>165300.00000000006</v>
      </c>
      <c r="I33" s="13">
        <v>216100.00000000006</v>
      </c>
      <c r="J33" s="13">
        <v>117100.00000000006</v>
      </c>
      <c r="K33" s="13">
        <v>52999.999999999905</v>
      </c>
      <c r="L33" s="13">
        <v>80300</v>
      </c>
      <c r="M33" s="13">
        <v>214000.00000000009</v>
      </c>
      <c r="N33" s="13">
        <v>79600.000000000029</v>
      </c>
      <c r="O33" s="13">
        <v>137099.99999999994</v>
      </c>
      <c r="P33" s="13">
        <v>183000</v>
      </c>
    </row>
    <row r="34" spans="1:16" x14ac:dyDescent="0.25">
      <c r="A34" s="8" t="s">
        <v>134</v>
      </c>
      <c r="B34" s="40">
        <f>B33/B8</f>
        <v>0.26672003186128357</v>
      </c>
      <c r="C34" s="40">
        <f t="shared" ref="C34:M34" si="1">C33/C8</f>
        <v>0.26324578715652053</v>
      </c>
      <c r="D34" s="40">
        <f t="shared" si="1"/>
        <v>0.27769804822043642</v>
      </c>
      <c r="E34" s="40">
        <f t="shared" si="1"/>
        <v>0.26415632577378401</v>
      </c>
      <c r="F34" s="40">
        <f t="shared" si="1"/>
        <v>0.208533747090768</v>
      </c>
      <c r="G34" s="40">
        <f t="shared" si="1"/>
        <v>0.24408261721694552</v>
      </c>
      <c r="H34" s="40">
        <f t="shared" si="1"/>
        <v>0.24054132712456353</v>
      </c>
      <c r="I34" s="40">
        <f t="shared" si="1"/>
        <v>0.27765643068225621</v>
      </c>
      <c r="J34" s="40">
        <f t="shared" si="1"/>
        <v>0.18093325092707055</v>
      </c>
      <c r="K34" s="40">
        <f t="shared" si="1"/>
        <v>0.10599999999999982</v>
      </c>
      <c r="L34" s="40">
        <f>L33/L8</f>
        <v>0.11960083407804588</v>
      </c>
      <c r="M34" s="40">
        <f t="shared" si="1"/>
        <v>0.26623538193580498</v>
      </c>
      <c r="N34" s="40">
        <v>0.11711048992202447</v>
      </c>
      <c r="O34" s="40">
        <v>0.18732067222298121</v>
      </c>
      <c r="P34" s="40">
        <v>0.211683053788317</v>
      </c>
    </row>
    <row r="35" spans="1:16" x14ac:dyDescent="0.25">
      <c r="A35" s="12" t="s">
        <v>135</v>
      </c>
      <c r="B35" s="13">
        <v>115885.11692612222</v>
      </c>
      <c r="C35" s="13">
        <v>121400</v>
      </c>
      <c r="D35" s="13">
        <v>135500</v>
      </c>
      <c r="E35" s="13">
        <v>129600</v>
      </c>
      <c r="F35" s="13">
        <v>94100</v>
      </c>
      <c r="G35" s="13">
        <v>113300</v>
      </c>
      <c r="H35" s="13">
        <v>115700</v>
      </c>
      <c r="I35" s="13">
        <v>151300</v>
      </c>
      <c r="J35" s="13">
        <v>82000</v>
      </c>
      <c r="K35" s="13">
        <v>37100</v>
      </c>
      <c r="L35" s="13">
        <v>56200</v>
      </c>
      <c r="M35" s="13">
        <v>149900</v>
      </c>
      <c r="N35" s="13">
        <v>55700</v>
      </c>
      <c r="O35" s="13">
        <v>96000</v>
      </c>
      <c r="P35" s="13">
        <v>128100</v>
      </c>
    </row>
    <row r="36" spans="1:16" x14ac:dyDescent="0.25">
      <c r="A36" s="8" t="s">
        <v>136</v>
      </c>
      <c r="B36" s="9">
        <v>49665.049863877808</v>
      </c>
      <c r="C36" s="9">
        <v>52000</v>
      </c>
      <c r="D36" s="9">
        <v>58000</v>
      </c>
      <c r="E36" s="9">
        <v>55600</v>
      </c>
      <c r="F36" s="9">
        <v>40300</v>
      </c>
      <c r="G36" s="9">
        <v>48600</v>
      </c>
      <c r="H36" s="9">
        <v>49600</v>
      </c>
      <c r="I36" s="9">
        <v>64800</v>
      </c>
      <c r="J36" s="9">
        <v>35100</v>
      </c>
      <c r="K36" s="9">
        <v>15900</v>
      </c>
      <c r="L36" s="9">
        <v>24100</v>
      </c>
      <c r="M36" s="9">
        <v>64100.000000000007</v>
      </c>
      <c r="N36" s="9">
        <v>23900</v>
      </c>
      <c r="O36" s="9">
        <v>41100</v>
      </c>
      <c r="P36" s="9">
        <v>54900</v>
      </c>
    </row>
  </sheetData>
  <hyperlinks>
    <hyperlink ref="A1" location="Home!A1" display="Home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>
    <tabColor rgb="FF00B0F0"/>
  </sheetPr>
  <dimension ref="A1:P38"/>
  <sheetViews>
    <sheetView showGridLines="0" zoomScaleNormal="100" workbookViewId="0">
      <pane xSplit="1" ySplit="5" topLeftCell="B6" activePane="bottomRight" state="frozen"/>
      <selection activeCell="H3" sqref="H3"/>
      <selection pane="topRight" activeCell="H3" sqref="H3"/>
      <selection pane="bottomLeft" activeCell="H3" sqref="H3"/>
      <selection pane="bottomRight" activeCell="B6" sqref="B6"/>
    </sheetView>
  </sheetViews>
  <sheetFormatPr defaultColWidth="9.140625" defaultRowHeight="15" x14ac:dyDescent="0.25"/>
  <cols>
    <col min="1" max="1" width="45.7109375" customWidth="1"/>
    <col min="2" max="16" width="10.85546875" customWidth="1"/>
  </cols>
  <sheetData>
    <row r="1" spans="1:16" ht="37.5" customHeight="1" x14ac:dyDescent="0.25">
      <c r="A1" s="37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4.45" customHeight="1" x14ac:dyDescent="0.3">
      <c r="A3" s="4" t="s">
        <v>155</v>
      </c>
      <c r="B3" s="3"/>
      <c r="C3" s="3"/>
      <c r="D3" s="3"/>
      <c r="E3" s="14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4.45" customHeight="1" x14ac:dyDescent="0.3">
      <c r="A4" s="3"/>
      <c r="B4" s="14"/>
      <c r="C4" s="3"/>
      <c r="D4" s="3"/>
      <c r="E4" s="14"/>
      <c r="F4" s="7"/>
      <c r="G4" s="7"/>
      <c r="H4" s="7"/>
      <c r="I4" s="3"/>
      <c r="J4" s="3"/>
      <c r="K4" s="3"/>
      <c r="L4" s="3"/>
      <c r="M4" s="3"/>
      <c r="N4" s="3"/>
      <c r="O4" s="3"/>
      <c r="P4" s="3"/>
    </row>
    <row r="5" spans="1:16" ht="14.45" customHeight="1" x14ac:dyDescent="0.25">
      <c r="A5" s="19" t="s">
        <v>142</v>
      </c>
      <c r="B5" s="5" t="s">
        <v>31</v>
      </c>
      <c r="C5" s="5" t="s">
        <v>32</v>
      </c>
      <c r="D5" s="5" t="s">
        <v>33</v>
      </c>
      <c r="E5" s="5" t="s">
        <v>34</v>
      </c>
      <c r="F5" s="5" t="s">
        <v>35</v>
      </c>
      <c r="G5" s="5" t="s">
        <v>36</v>
      </c>
      <c r="H5" s="5" t="s">
        <v>37</v>
      </c>
      <c r="I5" s="5" t="s">
        <v>38</v>
      </c>
      <c r="J5" s="5" t="s">
        <v>39</v>
      </c>
      <c r="K5" s="5" t="s">
        <v>40</v>
      </c>
      <c r="L5" s="5" t="s">
        <v>41</v>
      </c>
      <c r="M5" s="5" t="s">
        <v>42</v>
      </c>
      <c r="N5" s="5" t="s">
        <v>43</v>
      </c>
      <c r="O5" s="5" t="s">
        <v>161</v>
      </c>
      <c r="P5" s="5" t="s">
        <v>162</v>
      </c>
    </row>
    <row r="6" spans="1:16" x14ac:dyDescent="0.25">
      <c r="A6" s="12" t="s">
        <v>109</v>
      </c>
      <c r="B6" s="13">
        <v>555203.90071895998</v>
      </c>
      <c r="C6" s="13">
        <v>674000</v>
      </c>
      <c r="D6" s="13">
        <v>724200</v>
      </c>
      <c r="E6" s="13">
        <v>690100</v>
      </c>
      <c r="F6" s="13">
        <v>695000</v>
      </c>
      <c r="G6" s="13">
        <v>812500</v>
      </c>
      <c r="H6" s="13">
        <v>855099.99999999965</v>
      </c>
      <c r="I6" s="13">
        <v>909200.00000000012</v>
      </c>
      <c r="J6" s="13">
        <v>982200</v>
      </c>
      <c r="K6" s="13">
        <v>981600</v>
      </c>
      <c r="L6" s="13">
        <v>1035500</v>
      </c>
      <c r="M6" s="13">
        <v>944500.00000000012</v>
      </c>
      <c r="N6" s="13">
        <v>914300.00000000023</v>
      </c>
      <c r="O6" s="13">
        <v>944200.00000000012</v>
      </c>
      <c r="P6" s="13">
        <v>913800</v>
      </c>
    </row>
    <row r="7" spans="1:16" x14ac:dyDescent="0.25">
      <c r="A7" s="8" t="s">
        <v>110</v>
      </c>
      <c r="B7" s="9">
        <v>-16542.360607266986</v>
      </c>
      <c r="C7" s="9">
        <v>-19400.000000000033</v>
      </c>
      <c r="D7" s="9">
        <v>-20099.999999999982</v>
      </c>
      <c r="E7" s="9">
        <v>-21400.000000000018</v>
      </c>
      <c r="F7" s="9">
        <v>-25999.999999999985</v>
      </c>
      <c r="G7" s="9">
        <v>-31200.000000000018</v>
      </c>
      <c r="H7" s="9">
        <v>-34899.999999999978</v>
      </c>
      <c r="I7" s="9">
        <v>-40100.000000000007</v>
      </c>
      <c r="J7" s="9">
        <v>-43100.000000000022</v>
      </c>
      <c r="K7" s="9">
        <v>-36800.000000000007</v>
      </c>
      <c r="L7" s="9">
        <v>-38700</v>
      </c>
      <c r="M7" s="9">
        <v>-36400.000000000022</v>
      </c>
      <c r="N7" s="9">
        <v>-33900.000000000022</v>
      </c>
      <c r="O7" s="9">
        <v>-31900.000000000007</v>
      </c>
      <c r="P7" s="9">
        <v>-31300</v>
      </c>
    </row>
    <row r="8" spans="1:16" x14ac:dyDescent="0.25">
      <c r="A8" s="12" t="s">
        <v>111</v>
      </c>
      <c r="B8" s="13">
        <v>538661.54011169297</v>
      </c>
      <c r="C8" s="13">
        <v>654600</v>
      </c>
      <c r="D8" s="13">
        <v>704100</v>
      </c>
      <c r="E8" s="13">
        <v>668700</v>
      </c>
      <c r="F8" s="13">
        <v>669000</v>
      </c>
      <c r="G8" s="13">
        <v>781300</v>
      </c>
      <c r="H8" s="13">
        <v>820200</v>
      </c>
      <c r="I8" s="13">
        <v>869100</v>
      </c>
      <c r="J8" s="13">
        <v>939099.99999999977</v>
      </c>
      <c r="K8" s="13">
        <v>944800.00000000012</v>
      </c>
      <c r="L8" s="13">
        <v>996800</v>
      </c>
      <c r="M8" s="13">
        <v>908100.00000000012</v>
      </c>
      <c r="N8" s="13">
        <v>880400.00000000023</v>
      </c>
      <c r="O8" s="13">
        <v>912300.00000000023</v>
      </c>
      <c r="P8" s="13">
        <v>882500</v>
      </c>
    </row>
    <row r="9" spans="1:16" x14ac:dyDescent="0.25">
      <c r="A9" s="15" t="s">
        <v>112</v>
      </c>
      <c r="B9" s="16">
        <f>(B10+B11)</f>
        <v>-451629.31478117988</v>
      </c>
      <c r="C9" s="16">
        <f t="shared" ref="C9:I9" si="0">(C10+C11)</f>
        <v>-539400.00000000012</v>
      </c>
      <c r="D9" s="16">
        <f t="shared" si="0"/>
        <v>-587800.00000000023</v>
      </c>
      <c r="E9" s="16">
        <f t="shared" si="0"/>
        <v>-563000</v>
      </c>
      <c r="F9" s="16">
        <f t="shared" si="0"/>
        <v>-575699.99999999988</v>
      </c>
      <c r="G9" s="16">
        <f t="shared" si="0"/>
        <v>-666500</v>
      </c>
      <c r="H9" s="16">
        <f t="shared" si="0"/>
        <v>-707199.99999999988</v>
      </c>
      <c r="I9" s="16">
        <f t="shared" si="0"/>
        <v>-762900.00000000012</v>
      </c>
      <c r="J9" s="16">
        <v>-817499.99999999988</v>
      </c>
      <c r="K9" s="16">
        <v>-831800.00000000012</v>
      </c>
      <c r="L9" s="16">
        <v>-881000</v>
      </c>
      <c r="M9" s="16">
        <v>-827700.00000000012</v>
      </c>
      <c r="N9" s="16">
        <v>-799300.00000000012</v>
      </c>
      <c r="O9" s="16">
        <v>-807900</v>
      </c>
      <c r="P9" s="16">
        <v>-796900</v>
      </c>
    </row>
    <row r="10" spans="1:16" x14ac:dyDescent="0.25">
      <c r="A10" s="18" t="s">
        <v>113</v>
      </c>
      <c r="B10" s="9">
        <v>-425750.36898904591</v>
      </c>
      <c r="C10" s="9">
        <v>-510600.00000000012</v>
      </c>
      <c r="D10" s="9">
        <v>-556300.00000000023</v>
      </c>
      <c r="E10" s="9">
        <v>-532700</v>
      </c>
      <c r="F10" s="9">
        <v>-545199.99999999988</v>
      </c>
      <c r="G10" s="9">
        <v>-634800</v>
      </c>
      <c r="H10" s="9">
        <v>-675099.99999999988</v>
      </c>
      <c r="I10" s="9">
        <v>-729800.00000000012</v>
      </c>
      <c r="J10" s="9">
        <v>-782499.99999999988</v>
      </c>
      <c r="K10" s="9">
        <v>-784800.00000000012</v>
      </c>
      <c r="L10" s="9">
        <v>-831600</v>
      </c>
      <c r="M10" s="9">
        <v>-778600.00000000012</v>
      </c>
      <c r="N10" s="9">
        <v>-745900.00000000012</v>
      </c>
      <c r="O10" s="9">
        <v>-777200</v>
      </c>
      <c r="P10" s="9">
        <v>-754400</v>
      </c>
    </row>
    <row r="11" spans="1:16" x14ac:dyDescent="0.25">
      <c r="A11" s="18" t="s">
        <v>114</v>
      </c>
      <c r="B11" s="9">
        <v>-25878.945792133974</v>
      </c>
      <c r="C11" s="9">
        <v>-28799.999999999996</v>
      </c>
      <c r="D11" s="9">
        <v>-31500</v>
      </c>
      <c r="E11" s="9">
        <v>-30299.999999999982</v>
      </c>
      <c r="F11" s="9">
        <v>-30499.999999999985</v>
      </c>
      <c r="G11" s="9">
        <v>-31699.999999999996</v>
      </c>
      <c r="H11" s="9">
        <v>-32100.000000000022</v>
      </c>
      <c r="I11" s="9">
        <v>-33100.000000000022</v>
      </c>
      <c r="J11" s="9">
        <v>-34999.999999999985</v>
      </c>
      <c r="K11" s="9">
        <v>-47000.000000000029</v>
      </c>
      <c r="L11" s="9">
        <v>-49400.000000000007</v>
      </c>
      <c r="M11" s="9">
        <v>-49100.000000000022</v>
      </c>
      <c r="N11" s="9">
        <v>-53400.000000000007</v>
      </c>
      <c r="O11" s="9">
        <v>-30700.000000000018</v>
      </c>
      <c r="P11" s="9">
        <v>-42500</v>
      </c>
    </row>
    <row r="12" spans="1:16" x14ac:dyDescent="0.25">
      <c r="A12" s="12" t="s">
        <v>115</v>
      </c>
      <c r="B12" s="13">
        <v>87032.225330513058</v>
      </c>
      <c r="C12" s="13">
        <v>115199.99999999978</v>
      </c>
      <c r="D12" s="13">
        <v>116299.99999999961</v>
      </c>
      <c r="E12" s="13">
        <v>105700</v>
      </c>
      <c r="F12" s="13">
        <v>93300.000000000073</v>
      </c>
      <c r="G12" s="13">
        <v>114800.00000000001</v>
      </c>
      <c r="H12" s="13">
        <v>112999.99999999977</v>
      </c>
      <c r="I12" s="13">
        <v>106200.00000000004</v>
      </c>
      <c r="J12" s="13">
        <v>121599.99999999991</v>
      </c>
      <c r="K12" s="13">
        <v>112999.99999999997</v>
      </c>
      <c r="L12" s="13">
        <v>115800.00000000004</v>
      </c>
      <c r="M12" s="13">
        <v>80399.999999999971</v>
      </c>
      <c r="N12" s="13">
        <v>81100.000000000102</v>
      </c>
      <c r="O12" s="13">
        <v>104400</v>
      </c>
      <c r="P12" s="13">
        <v>85600.000000000306</v>
      </c>
    </row>
    <row r="13" spans="1:16" x14ac:dyDescent="0.25">
      <c r="A13" s="15" t="s">
        <v>116</v>
      </c>
      <c r="B13" s="16">
        <v>-88577.983283921145</v>
      </c>
      <c r="C13" s="16">
        <v>-110300.00000000007</v>
      </c>
      <c r="D13" s="16">
        <v>-86900</v>
      </c>
      <c r="E13" s="16">
        <v>-98900</v>
      </c>
      <c r="F13" s="16">
        <v>-103200</v>
      </c>
      <c r="G13" s="16">
        <v>-115699.99999999999</v>
      </c>
      <c r="H13" s="16">
        <v>-117299.99999999999</v>
      </c>
      <c r="I13" s="16">
        <v>-127800.00000000001</v>
      </c>
      <c r="J13" s="16">
        <v>-148899.99999999997</v>
      </c>
      <c r="K13" s="16">
        <v>-184100</v>
      </c>
      <c r="L13" s="16">
        <v>-188700.00000000003</v>
      </c>
      <c r="M13" s="16">
        <v>-139100.00000000003</v>
      </c>
      <c r="N13" s="16">
        <v>-111900.00000000001</v>
      </c>
      <c r="O13" s="16">
        <v>-118200</v>
      </c>
      <c r="P13" s="16">
        <v>-113400</v>
      </c>
    </row>
    <row r="14" spans="1:16" x14ac:dyDescent="0.25">
      <c r="A14" s="8" t="s">
        <v>117</v>
      </c>
      <c r="B14" s="9">
        <v>-23181.009392033266</v>
      </c>
      <c r="C14" s="9">
        <v>-30800.000000000007</v>
      </c>
      <c r="D14" s="9">
        <v>-25100.000000000011</v>
      </c>
      <c r="E14" s="9">
        <v>-20799.999999999985</v>
      </c>
      <c r="F14" s="9">
        <v>-27600.000000000004</v>
      </c>
      <c r="G14" s="9">
        <v>-28399.999999999978</v>
      </c>
      <c r="H14" s="9">
        <v>-27900.000000000007</v>
      </c>
      <c r="I14" s="9">
        <v>-25900.000000000011</v>
      </c>
      <c r="J14" s="9">
        <v>-30400</v>
      </c>
      <c r="K14" s="9">
        <v>-32600.000000000007</v>
      </c>
      <c r="L14" s="9">
        <v>-47800.000000000022</v>
      </c>
      <c r="M14" s="9">
        <v>-39100.000000000007</v>
      </c>
      <c r="N14" s="9">
        <v>-39300.000000000029</v>
      </c>
      <c r="O14" s="9">
        <v>-46100.000000000007</v>
      </c>
      <c r="P14" s="9">
        <v>-42600</v>
      </c>
    </row>
    <row r="15" spans="1:16" x14ac:dyDescent="0.25">
      <c r="A15" s="8" t="s">
        <v>118</v>
      </c>
      <c r="B15" s="9">
        <v>-63736.034820290035</v>
      </c>
      <c r="C15" s="9">
        <v>-14100.000000000002</v>
      </c>
      <c r="D15" s="9">
        <v>-14500.000000000004</v>
      </c>
      <c r="E15" s="9">
        <v>-20200</v>
      </c>
      <c r="F15" s="9">
        <v>-16599.999999999996</v>
      </c>
      <c r="G15" s="9">
        <v>-21800.000000000004</v>
      </c>
      <c r="H15" s="9">
        <v>-28900</v>
      </c>
      <c r="I15" s="9">
        <v>-43700</v>
      </c>
      <c r="J15" s="9">
        <v>-45600</v>
      </c>
      <c r="K15" s="9">
        <v>-80999.999999999985</v>
      </c>
      <c r="L15" s="9">
        <v>-74600</v>
      </c>
      <c r="M15" s="9">
        <v>-52600</v>
      </c>
      <c r="N15" s="9">
        <v>-36300.000000000007</v>
      </c>
      <c r="O15" s="9">
        <v>-32500</v>
      </c>
      <c r="P15" s="9">
        <v>-31600</v>
      </c>
    </row>
    <row r="16" spans="1:16" x14ac:dyDescent="0.25">
      <c r="A16" s="8" t="s">
        <v>119</v>
      </c>
      <c r="B16" s="9">
        <v>496.90418781068331</v>
      </c>
      <c r="C16" s="9">
        <v>-62500.000000000007</v>
      </c>
      <c r="D16" s="9">
        <v>-63500.000000000015</v>
      </c>
      <c r="E16" s="9">
        <v>-56200.000000000007</v>
      </c>
      <c r="F16" s="9">
        <v>-54600</v>
      </c>
      <c r="G16" s="9">
        <v>-63900</v>
      </c>
      <c r="H16" s="9">
        <v>-59700</v>
      </c>
      <c r="I16" s="9">
        <v>-57200</v>
      </c>
      <c r="J16" s="9">
        <v>-63200</v>
      </c>
      <c r="K16" s="9">
        <v>-71100</v>
      </c>
      <c r="L16" s="9">
        <v>-63300.000000000007</v>
      </c>
      <c r="M16" s="9">
        <v>-45400</v>
      </c>
      <c r="N16" s="9">
        <v>-37000</v>
      </c>
      <c r="O16" s="9">
        <v>-40900</v>
      </c>
      <c r="P16" s="9">
        <v>-37900</v>
      </c>
    </row>
    <row r="17" spans="1:16" x14ac:dyDescent="0.25">
      <c r="A17" s="8" t="s">
        <v>120</v>
      </c>
      <c r="B17" s="9">
        <v>-2157.8432594084916</v>
      </c>
      <c r="C17" s="9">
        <v>-2899.9999999999932</v>
      </c>
      <c r="D17" s="9">
        <v>16200</v>
      </c>
      <c r="E17" s="9">
        <v>-1699.9999999999975</v>
      </c>
      <c r="F17" s="9">
        <v>-4399.9999999999982</v>
      </c>
      <c r="G17" s="9">
        <v>-1600.0000000000025</v>
      </c>
      <c r="H17" s="9">
        <v>-799.99999999999</v>
      </c>
      <c r="I17" s="9">
        <v>-1000.000000000007</v>
      </c>
      <c r="J17" s="9">
        <v>-9700</v>
      </c>
      <c r="K17" s="9">
        <v>599.99999999999432</v>
      </c>
      <c r="L17" s="9">
        <v>-3000.0000000000018</v>
      </c>
      <c r="M17" s="9">
        <v>-2000.0000000000107</v>
      </c>
      <c r="N17" s="9">
        <v>799.99999999999716</v>
      </c>
      <c r="O17" s="9">
        <v>1299.9999999999973</v>
      </c>
      <c r="P17" s="9">
        <v>-1300</v>
      </c>
    </row>
    <row r="18" spans="1:16" x14ac:dyDescent="0.25">
      <c r="A18" s="8" t="s">
        <v>114</v>
      </c>
      <c r="B18" s="9">
        <v>-11678.204676966299</v>
      </c>
      <c r="C18" s="9">
        <v>-12200</v>
      </c>
      <c r="D18" s="9">
        <v>-12800.000000000002</v>
      </c>
      <c r="E18" s="9">
        <v>-12099.999999999998</v>
      </c>
      <c r="F18" s="9">
        <v>-12200.000000000002</v>
      </c>
      <c r="G18" s="9">
        <v>-12600</v>
      </c>
      <c r="H18" s="9">
        <v>-12600</v>
      </c>
      <c r="I18" s="9">
        <v>-12200.000000000002</v>
      </c>
      <c r="J18" s="9">
        <v>-12000.000000000002</v>
      </c>
      <c r="K18" s="9">
        <v>-8700.0000000000018</v>
      </c>
      <c r="L18" s="9">
        <v>-5700</v>
      </c>
      <c r="M18" s="9">
        <v>-5800</v>
      </c>
      <c r="N18" s="9">
        <v>-5300.0000000000009</v>
      </c>
      <c r="O18" s="9">
        <v>-7100</v>
      </c>
      <c r="P18" s="9">
        <v>-8000</v>
      </c>
    </row>
    <row r="19" spans="1:16" x14ac:dyDescent="0.25">
      <c r="A19" s="8" t="s">
        <v>121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</row>
    <row r="20" spans="1:16" x14ac:dyDescent="0.25">
      <c r="A20" s="10" t="s">
        <v>122</v>
      </c>
      <c r="B20" s="11">
        <f>(B9+B13+B18)</f>
        <v>-551885.50274206733</v>
      </c>
      <c r="C20" s="11">
        <f t="shared" ref="C20:I20" si="1">(C9+C13+C18)</f>
        <v>-661900.00000000023</v>
      </c>
      <c r="D20" s="11">
        <f t="shared" si="1"/>
        <v>-687500.00000000023</v>
      </c>
      <c r="E20" s="11">
        <f t="shared" si="1"/>
        <v>-674000</v>
      </c>
      <c r="F20" s="11">
        <f t="shared" si="1"/>
        <v>-691099.99999999988</v>
      </c>
      <c r="G20" s="11">
        <f t="shared" si="1"/>
        <v>-794800</v>
      </c>
      <c r="H20" s="11">
        <f t="shared" si="1"/>
        <v>-837099.99999999988</v>
      </c>
      <c r="I20" s="11">
        <f t="shared" si="1"/>
        <v>-902900.00000000012</v>
      </c>
      <c r="J20" s="11">
        <v>-978399.99999999988</v>
      </c>
      <c r="K20" s="11">
        <v>-1024600.0000000001</v>
      </c>
      <c r="L20" s="11">
        <v>-1075400</v>
      </c>
      <c r="M20" s="11">
        <v>-972600.00000000012</v>
      </c>
      <c r="N20" s="11">
        <v>-916300.00000000012</v>
      </c>
      <c r="O20" s="11">
        <v>-933200</v>
      </c>
      <c r="P20" s="11">
        <v>-918300</v>
      </c>
    </row>
    <row r="21" spans="1:16" x14ac:dyDescent="0.25">
      <c r="A21" s="12" t="s">
        <v>123</v>
      </c>
      <c r="B21" s="13">
        <v>-13223.96263037437</v>
      </c>
      <c r="C21" s="13">
        <v>-7300.0000000002919</v>
      </c>
      <c r="D21" s="13">
        <v>16599.999999999603</v>
      </c>
      <c r="E21" s="13">
        <v>-5299.9999999998727</v>
      </c>
      <c r="F21" s="13">
        <v>-22099.999999999953</v>
      </c>
      <c r="G21" s="13">
        <v>-13499.999999999834</v>
      </c>
      <c r="H21" s="13">
        <v>-16900.0000000002</v>
      </c>
      <c r="I21" s="13">
        <v>-33800</v>
      </c>
      <c r="J21" s="13">
        <v>-39300.000000000015</v>
      </c>
      <c r="K21" s="13">
        <v>-79800.000000000015</v>
      </c>
      <c r="L21" s="13">
        <v>-78599.999999999956</v>
      </c>
      <c r="M21" s="13">
        <v>-64500.000000000044</v>
      </c>
      <c r="N21" s="13">
        <v>-35999.99999999992</v>
      </c>
      <c r="O21" s="13">
        <v>-20900</v>
      </c>
      <c r="P21" s="13">
        <v>-35799.999999999702</v>
      </c>
    </row>
    <row r="22" spans="1:16" x14ac:dyDescent="0.25">
      <c r="A22" s="8" t="s">
        <v>1</v>
      </c>
      <c r="B22" s="9">
        <v>24333.187838725888</v>
      </c>
      <c r="C22" s="9">
        <v>33699.999999999702</v>
      </c>
      <c r="D22" s="9">
        <v>60899.999999999607</v>
      </c>
      <c r="E22" s="9">
        <v>37100.000000000109</v>
      </c>
      <c r="F22" s="9">
        <v>20600.000000000036</v>
      </c>
      <c r="G22" s="9">
        <v>30800.00000000016</v>
      </c>
      <c r="H22" s="9">
        <v>27799.999999999818</v>
      </c>
      <c r="I22" s="9">
        <v>11500.000000000015</v>
      </c>
      <c r="J22" s="9">
        <v>7700.0000000000455</v>
      </c>
      <c r="K22" s="9">
        <v>-24099.999999999982</v>
      </c>
      <c r="L22" s="9">
        <v>-23500.000000000015</v>
      </c>
      <c r="M22" s="9">
        <v>-9600.0000000000437</v>
      </c>
      <c r="N22" s="9">
        <v>22700.000000000091</v>
      </c>
      <c r="O22" s="9">
        <v>16900</v>
      </c>
      <c r="P22" s="9">
        <v>14700.0000000003</v>
      </c>
    </row>
    <row r="23" spans="1:16" x14ac:dyDescent="0.25">
      <c r="A23" s="8" t="s">
        <v>124</v>
      </c>
      <c r="B23" s="40">
        <f>B22/B8</f>
        <v>4.5173427146256502E-2</v>
      </c>
      <c r="C23" s="40">
        <f t="shared" ref="C23:I23" si="2">C22/C8</f>
        <v>5.1481820959364044E-2</v>
      </c>
      <c r="D23" s="40">
        <f t="shared" si="2"/>
        <v>8.6493395824456198E-2</v>
      </c>
      <c r="E23" s="40">
        <f t="shared" si="2"/>
        <v>5.5480783609989696E-2</v>
      </c>
      <c r="F23" s="40">
        <f t="shared" si="2"/>
        <v>3.0792227204783314E-2</v>
      </c>
      <c r="G23" s="40">
        <f t="shared" si="2"/>
        <v>3.9421477025470573E-2</v>
      </c>
      <c r="H23" s="40">
        <f t="shared" si="2"/>
        <v>3.3894172153133159E-2</v>
      </c>
      <c r="I23" s="40">
        <f t="shared" si="2"/>
        <v>1.3232079162351876E-2</v>
      </c>
      <c r="J23" s="40">
        <v>8.1993397934192816E-3</v>
      </c>
      <c r="K23" s="40">
        <v>-2.550804403048262E-2</v>
      </c>
      <c r="L23" s="40">
        <v>-2.3573076537265536E-2</v>
      </c>
      <c r="M23" s="40">
        <v>-1.0571522960026475E-2</v>
      </c>
      <c r="N23" s="40">
        <v>2.5783734666060976E-2</v>
      </c>
      <c r="O23" s="40">
        <v>1.8634221199167238E-2</v>
      </c>
      <c r="P23" s="40">
        <v>1.6657223796034282E-2</v>
      </c>
    </row>
    <row r="24" spans="1:16" x14ac:dyDescent="0.25">
      <c r="A24" s="15" t="s">
        <v>125</v>
      </c>
      <c r="B24" s="16">
        <v>-10277.247729140345</v>
      </c>
      <c r="C24" s="16">
        <v>-8700.0000000000382</v>
      </c>
      <c r="D24" s="16">
        <v>-13000</v>
      </c>
      <c r="E24" s="16">
        <v>-11399.999999999953</v>
      </c>
      <c r="F24" s="16">
        <v>-13300.000000000011</v>
      </c>
      <c r="G24" s="16">
        <v>-13300.000000000011</v>
      </c>
      <c r="H24" s="16">
        <v>-12699.999999999989</v>
      </c>
      <c r="I24" s="16">
        <v>-10599.999999999973</v>
      </c>
      <c r="J24" s="16">
        <v>-15299.999999999973</v>
      </c>
      <c r="K24" s="16">
        <v>-21200.000000000004</v>
      </c>
      <c r="L24" s="16">
        <v>-19800.000000000004</v>
      </c>
      <c r="M24" s="16">
        <v>-18699.999999999996</v>
      </c>
      <c r="N24" s="16">
        <v>-21200.000000000015</v>
      </c>
      <c r="O24" s="16">
        <v>-20040</v>
      </c>
      <c r="P24" s="16">
        <v>-19400</v>
      </c>
    </row>
    <row r="25" spans="1:16" x14ac:dyDescent="0.25">
      <c r="A25" s="18" t="s">
        <v>126</v>
      </c>
      <c r="B25" s="9">
        <v>15400.927001567539</v>
      </c>
      <c r="C25" s="9">
        <v>24299.999999999989</v>
      </c>
      <c r="D25" s="9">
        <v>31999.999999999996</v>
      </c>
      <c r="E25" s="9">
        <v>25500</v>
      </c>
      <c r="F25" s="9">
        <v>8700</v>
      </c>
      <c r="G25" s="9">
        <v>6899.9999999999982</v>
      </c>
      <c r="H25" s="9">
        <v>4700.0000000000027</v>
      </c>
      <c r="I25" s="9">
        <v>5899.9999999999982</v>
      </c>
      <c r="J25" s="9">
        <v>6700</v>
      </c>
      <c r="K25" s="9">
        <v>2000</v>
      </c>
      <c r="L25" s="9">
        <v>-5000</v>
      </c>
      <c r="M25" s="9">
        <v>-3900.0000000000014</v>
      </c>
      <c r="N25" s="9">
        <v>399.99999999999591</v>
      </c>
      <c r="O25" s="9">
        <v>699.9999999999975</v>
      </c>
      <c r="P25" s="9">
        <v>1499.99999999999</v>
      </c>
    </row>
    <row r="26" spans="1:16" x14ac:dyDescent="0.25">
      <c r="A26" s="18" t="s">
        <v>127</v>
      </c>
      <c r="B26" s="9">
        <v>-45669.752050707983</v>
      </c>
      <c r="C26" s="9">
        <v>-51099.999999999993</v>
      </c>
      <c r="D26" s="9">
        <v>-51400.000000000007</v>
      </c>
      <c r="E26" s="9">
        <v>-49799.999999999985</v>
      </c>
      <c r="F26" s="9">
        <v>-48699.999999999993</v>
      </c>
      <c r="G26" s="9">
        <v>-50000</v>
      </c>
      <c r="H26" s="9">
        <v>-47700</v>
      </c>
      <c r="I26" s="9">
        <v>-42299.999999999985</v>
      </c>
      <c r="J26" s="9">
        <v>-21799.999999999996</v>
      </c>
      <c r="K26" s="9">
        <v>-22900</v>
      </c>
      <c r="L26" s="9">
        <v>-14800.000000000011</v>
      </c>
      <c r="M26" s="9">
        <v>-14700.000000000004</v>
      </c>
      <c r="N26" s="9">
        <v>-21500.000000000007</v>
      </c>
      <c r="O26" s="9">
        <v>-20899.999999999978</v>
      </c>
      <c r="P26" s="9">
        <v>-20800</v>
      </c>
    </row>
    <row r="27" spans="1:16" x14ac:dyDescent="0.25">
      <c r="A27" s="18" t="s">
        <v>128</v>
      </c>
      <c r="B27" s="9">
        <v>19968.438579999998</v>
      </c>
      <c r="C27" s="9">
        <v>18099.999999999967</v>
      </c>
      <c r="D27" s="9">
        <v>6400.0000000000109</v>
      </c>
      <c r="E27" s="9">
        <v>12900.000000000035</v>
      </c>
      <c r="F27" s="9">
        <v>26699.999999999989</v>
      </c>
      <c r="G27" s="9">
        <v>29799.999999999989</v>
      </c>
      <c r="H27" s="9">
        <v>30300.000000000011</v>
      </c>
      <c r="I27" s="9">
        <v>25800.000000000011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160</v>
      </c>
      <c r="P27" s="9">
        <v>-9.9999999999994316E-2</v>
      </c>
    </row>
    <row r="28" spans="1:16" x14ac:dyDescent="0.25">
      <c r="A28" s="18" t="s">
        <v>129</v>
      </c>
      <c r="B28" s="9">
        <v>23.138740000103297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-200</v>
      </c>
      <c r="K28" s="9">
        <v>-200.00000000000108</v>
      </c>
      <c r="L28" s="9">
        <v>0</v>
      </c>
      <c r="M28" s="9">
        <v>-99.999999999999645</v>
      </c>
      <c r="N28" s="9">
        <v>0</v>
      </c>
      <c r="O28" s="9">
        <v>0</v>
      </c>
      <c r="P28" s="9">
        <v>0</v>
      </c>
    </row>
    <row r="29" spans="1:16" x14ac:dyDescent="0.25">
      <c r="A29" s="12" t="s">
        <v>130</v>
      </c>
      <c r="B29" s="13">
        <v>-23501.210359514716</v>
      </c>
      <c r="C29" s="13">
        <v>-16000.000000000331</v>
      </c>
      <c r="D29" s="13">
        <v>3599.9999999996053</v>
      </c>
      <c r="E29" s="13">
        <v>-16699.999999999825</v>
      </c>
      <c r="F29" s="13">
        <v>-35399.999999999964</v>
      </c>
      <c r="G29" s="13">
        <v>-26799.999999999847</v>
      </c>
      <c r="H29" s="13">
        <v>-29600.000000000193</v>
      </c>
      <c r="I29" s="13">
        <v>-44399.999999999985</v>
      </c>
      <c r="J29" s="13">
        <v>-54599.999999999993</v>
      </c>
      <c r="K29" s="13">
        <v>-101000.00000000001</v>
      </c>
      <c r="L29" s="13">
        <v>-98399.999999999956</v>
      </c>
      <c r="M29" s="13">
        <v>-83200.000000000058</v>
      </c>
      <c r="N29" s="13">
        <v>-57199.999999999935</v>
      </c>
      <c r="O29" s="13">
        <v>-40940</v>
      </c>
      <c r="P29" s="13">
        <v>-55199.999999999796</v>
      </c>
    </row>
    <row r="30" spans="1:16" x14ac:dyDescent="0.25">
      <c r="A30" s="15" t="s">
        <v>131</v>
      </c>
      <c r="B30" s="16">
        <v>79982.488082900134</v>
      </c>
      <c r="C30" s="16">
        <v>2900.0000000000055</v>
      </c>
      <c r="D30" s="16">
        <v>-4199.9999999999745</v>
      </c>
      <c r="E30" s="16">
        <v>3099.9999999999945</v>
      </c>
      <c r="F30" s="16">
        <v>9299.9999999999964</v>
      </c>
      <c r="G30" s="16">
        <v>4499.9999999999909</v>
      </c>
      <c r="H30" s="16">
        <v>4999.9999999999854</v>
      </c>
      <c r="I30" s="16">
        <v>8699.9999999999891</v>
      </c>
      <c r="J30" s="16">
        <v>14499.999999999993</v>
      </c>
      <c r="K30" s="16">
        <v>23499.999999999996</v>
      </c>
      <c r="L30" s="16">
        <v>26100</v>
      </c>
      <c r="M30" s="16">
        <v>40800.000000000015</v>
      </c>
      <c r="N30" s="16">
        <v>13400.000000000005</v>
      </c>
      <c r="O30" s="16">
        <v>12200</v>
      </c>
      <c r="P30" s="16">
        <v>12400</v>
      </c>
    </row>
    <row r="31" spans="1:16" x14ac:dyDescent="0.25">
      <c r="A31" s="18" t="s">
        <v>59</v>
      </c>
      <c r="B31" s="9">
        <v>77921.386839914427</v>
      </c>
      <c r="C31" s="9">
        <v>-63799.999999999985</v>
      </c>
      <c r="D31" s="9">
        <v>-2399.9999999999914</v>
      </c>
      <c r="E31" s="9">
        <v>2799.9999999999973</v>
      </c>
      <c r="F31" s="9">
        <v>-5699.9999999999891</v>
      </c>
      <c r="G31" s="9">
        <v>-999.99999999999432</v>
      </c>
      <c r="H31" s="9">
        <v>399.99999999999147</v>
      </c>
      <c r="I31" s="9">
        <v>-10900.000000000005</v>
      </c>
      <c r="J31" s="9">
        <v>4900.0000000000055</v>
      </c>
      <c r="K31" s="9">
        <v>9099.9999999999982</v>
      </c>
      <c r="L31" s="9">
        <v>11700</v>
      </c>
      <c r="M31" s="9">
        <v>34400.000000000007</v>
      </c>
      <c r="N31" s="9">
        <v>4699.9999999999955</v>
      </c>
      <c r="O31" s="9">
        <v>6300</v>
      </c>
      <c r="P31" s="9">
        <v>5099.99999999997</v>
      </c>
    </row>
    <row r="32" spans="1:16" x14ac:dyDescent="0.25">
      <c r="A32" s="18" t="s">
        <v>132</v>
      </c>
      <c r="B32" s="9">
        <v>2061.1012429857078</v>
      </c>
      <c r="C32" s="9">
        <v>66700</v>
      </c>
      <c r="D32" s="9">
        <v>-1700.0000000000025</v>
      </c>
      <c r="E32" s="9">
        <v>300</v>
      </c>
      <c r="F32" s="9">
        <v>15000.000000000004</v>
      </c>
      <c r="G32" s="9">
        <v>5500.0000000000009</v>
      </c>
      <c r="H32" s="9">
        <v>4600</v>
      </c>
      <c r="I32" s="9">
        <v>19599.999999999996</v>
      </c>
      <c r="J32" s="9">
        <v>9599.9999999999945</v>
      </c>
      <c r="K32" s="9">
        <v>14399.999999999998</v>
      </c>
      <c r="L32" s="9">
        <v>14399.999999999998</v>
      </c>
      <c r="M32" s="9">
        <v>6400.0000000000018</v>
      </c>
      <c r="N32" s="9">
        <v>8600.0000000000055</v>
      </c>
      <c r="O32" s="9">
        <v>5899.9999999999982</v>
      </c>
      <c r="P32" s="9">
        <v>7300.00000000001</v>
      </c>
    </row>
    <row r="33" spans="1:16" x14ac:dyDescent="0.25">
      <c r="A33" s="12" t="s">
        <v>133</v>
      </c>
      <c r="B33" s="13">
        <v>56481.277723385421</v>
      </c>
      <c r="C33" s="13">
        <v>-13100.000000000326</v>
      </c>
      <c r="D33" s="13">
        <v>-600.00000000036914</v>
      </c>
      <c r="E33" s="13">
        <v>-13599.999999999831</v>
      </c>
      <c r="F33" s="13">
        <v>-26099.999999999967</v>
      </c>
      <c r="G33" s="13">
        <v>-22299.999999999854</v>
      </c>
      <c r="H33" s="13">
        <v>-24600.000000000207</v>
      </c>
      <c r="I33" s="13">
        <v>-35699.999999999993</v>
      </c>
      <c r="J33" s="13">
        <v>-40099.999999999993</v>
      </c>
      <c r="K33" s="13">
        <v>-77500.000000000015</v>
      </c>
      <c r="L33" s="13">
        <v>-72300</v>
      </c>
      <c r="M33" s="13">
        <v>-42400.000000000058</v>
      </c>
      <c r="N33" s="13">
        <v>-43799.999999999927</v>
      </c>
      <c r="O33" s="13">
        <v>-28740</v>
      </c>
      <c r="P33" s="13">
        <v>-42799.999999999796</v>
      </c>
    </row>
    <row r="34" spans="1:16" x14ac:dyDescent="0.25">
      <c r="A34" s="8" t="s">
        <v>134</v>
      </c>
      <c r="B34" s="40">
        <f>B33/B8</f>
        <v>0.10485485507592369</v>
      </c>
      <c r="C34" s="40">
        <f t="shared" ref="C34:I34" si="3">C33/C8</f>
        <v>-2.0012221203789069E-2</v>
      </c>
      <c r="D34" s="40">
        <f t="shared" si="3"/>
        <v>-8.521516830000982E-4</v>
      </c>
      <c r="E34" s="40">
        <f t="shared" si="3"/>
        <v>-2.0337969193958173E-2</v>
      </c>
      <c r="F34" s="40">
        <f t="shared" si="3"/>
        <v>-3.9013452914798158E-2</v>
      </c>
      <c r="G34" s="40">
        <f t="shared" si="3"/>
        <v>-2.8542173300908556E-2</v>
      </c>
      <c r="H34" s="40">
        <f t="shared" si="3"/>
        <v>-2.9992684711046338E-2</v>
      </c>
      <c r="I34" s="40">
        <f t="shared" si="3"/>
        <v>-4.1076976182257502E-2</v>
      </c>
      <c r="J34" s="40">
        <v>-4.2700457885209243E-2</v>
      </c>
      <c r="K34" s="40">
        <v>-8.2027942421676547E-2</v>
      </c>
      <c r="L34" s="40">
        <v>-7.2532102728731895E-2</v>
      </c>
      <c r="M34" s="40">
        <v>-4.6690893073450118E-2</v>
      </c>
      <c r="N34" s="40">
        <v>-4.9750113584734114E-2</v>
      </c>
      <c r="O34" s="40">
        <v>-3.150279513317987E-2</v>
      </c>
      <c r="P34" s="40">
        <v>-4.8498583569404868E-2</v>
      </c>
    </row>
    <row r="35" spans="1:16" x14ac:dyDescent="0.25">
      <c r="A35" s="12" t="s">
        <v>135</v>
      </c>
      <c r="B35" s="13">
        <v>56205.430717263203</v>
      </c>
      <c r="C35" s="13">
        <v>-13900.0000000003</v>
      </c>
      <c r="D35" s="13">
        <v>-1200.000000000372</v>
      </c>
      <c r="E35" s="13">
        <v>-14099.999999999831</v>
      </c>
      <c r="F35" s="13">
        <v>-26499.999999999971</v>
      </c>
      <c r="G35" s="13">
        <v>-22999.999999999851</v>
      </c>
      <c r="H35" s="13">
        <v>-25200.0000000002</v>
      </c>
      <c r="I35" s="13">
        <v>-36300.000000000007</v>
      </c>
      <c r="J35" s="13">
        <v>-41700</v>
      </c>
      <c r="K35" s="13">
        <v>-77900.000000000015</v>
      </c>
      <c r="L35" s="13">
        <v>-72800</v>
      </c>
      <c r="M35" s="13">
        <v>-44900.000000000022</v>
      </c>
      <c r="N35" s="13">
        <v>-43799.999999999927</v>
      </c>
      <c r="O35" s="13">
        <v>-28740</v>
      </c>
      <c r="P35" s="13">
        <v>-42799.999999999796</v>
      </c>
    </row>
    <row r="36" spans="1:16" x14ac:dyDescent="0.25">
      <c r="A36" s="8" t="s">
        <v>136</v>
      </c>
      <c r="B36" s="9">
        <v>275.84700612218427</v>
      </c>
      <c r="C36" s="9">
        <v>799.99999999999716</v>
      </c>
      <c r="D36" s="9">
        <v>600.00000000000284</v>
      </c>
      <c r="E36" s="9">
        <v>500</v>
      </c>
      <c r="F36" s="9">
        <v>400.00000000000568</v>
      </c>
      <c r="G36" s="9">
        <v>699.99999999999568</v>
      </c>
      <c r="H36" s="9">
        <v>599.99999999999432</v>
      </c>
      <c r="I36" s="9">
        <v>600.00000000000853</v>
      </c>
      <c r="J36" s="9">
        <v>699.99999999999568</v>
      </c>
      <c r="K36" s="9">
        <v>400.00000000000034</v>
      </c>
      <c r="L36" s="9">
        <v>500</v>
      </c>
      <c r="M36" s="9">
        <v>499.99999999998579</v>
      </c>
      <c r="N36" s="9">
        <v>0</v>
      </c>
      <c r="O36" s="9">
        <v>0</v>
      </c>
      <c r="P36" s="9">
        <v>0</v>
      </c>
    </row>
    <row r="37" spans="1:16" ht="16.5" x14ac:dyDescent="0.3">
      <c r="A37" s="3"/>
      <c r="B37" s="3"/>
      <c r="C37" s="3"/>
      <c r="D37" s="3"/>
      <c r="E37" s="14"/>
      <c r="F37" s="3"/>
      <c r="G37" s="3"/>
      <c r="H37" s="3"/>
      <c r="I37" s="3"/>
      <c r="J37" s="3"/>
      <c r="K37" s="3"/>
      <c r="L37" s="14"/>
      <c r="M37" s="3"/>
      <c r="N37" s="3"/>
      <c r="O37" s="3"/>
      <c r="P37" s="3"/>
    </row>
    <row r="38" spans="1:16" ht="25.5" x14ac:dyDescent="0.3">
      <c r="A38" s="41" t="s">
        <v>158</v>
      </c>
      <c r="B38" s="14"/>
      <c r="C38" s="1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</sheetData>
  <hyperlinks>
    <hyperlink ref="A1" location="Home!A1" display="Home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Home</vt:lpstr>
      <vt:lpstr>Operational Highlights Cielo</vt:lpstr>
      <vt:lpstr>Operational Highlights Cateno</vt:lpstr>
      <vt:lpstr>Consolidated B. Sheet COSIF</vt:lpstr>
      <vt:lpstr>Consolidated P&amp;L COSIF</vt:lpstr>
      <vt:lpstr>Cielo Brasil P&amp;L COSIF</vt:lpstr>
      <vt:lpstr>Cateno P&amp;L COSIF</vt:lpstr>
      <vt:lpstr>Other Subsidiaries P&amp;L COSIF</vt:lpstr>
    </vt:vector>
  </TitlesOfParts>
  <Company>Cielo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Breciane Maia</dc:creator>
  <cp:lastModifiedBy>Leonardo Breciane Maia</cp:lastModifiedBy>
  <dcterms:created xsi:type="dcterms:W3CDTF">2019-07-17T19:58:18Z</dcterms:created>
  <dcterms:modified xsi:type="dcterms:W3CDTF">2021-12-23T19:46:14Z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a5e351-5b73-415f-8e87-ffde2e72282e_Enabled">
    <vt:lpwstr>True</vt:lpwstr>
  </property>
  <property fmtid="{D5CDD505-2E9C-101B-9397-08002B2CF9AE}" pid="3" name="MSIP_Label_d5a5e351-5b73-415f-8e87-ffde2e72282e_SiteId">
    <vt:lpwstr>2e0fd3f1-c310-4812-9e4f-e2a25c4a159e</vt:lpwstr>
  </property>
  <property fmtid="{D5CDD505-2E9C-101B-9397-08002B2CF9AE}" pid="4" name="MSIP_Label_d5a5e351-5b73-415f-8e87-ffde2e72282e_Owner">
    <vt:lpwstr>leonardobr@cielo.com.br</vt:lpwstr>
  </property>
  <property fmtid="{D5CDD505-2E9C-101B-9397-08002B2CF9AE}" pid="5" name="MSIP_Label_d5a5e351-5b73-415f-8e87-ffde2e72282e_SetDate">
    <vt:lpwstr>2019-10-28T22:23:30.2991246Z</vt:lpwstr>
  </property>
  <property fmtid="{D5CDD505-2E9C-101B-9397-08002B2CF9AE}" pid="6" name="MSIP_Label_d5a5e351-5b73-415f-8e87-ffde2e72282e_Name">
    <vt:lpwstr>Pública</vt:lpwstr>
  </property>
  <property fmtid="{D5CDD505-2E9C-101B-9397-08002B2CF9AE}" pid="7" name="MSIP_Label_d5a5e351-5b73-415f-8e87-ffde2e72282e_Application">
    <vt:lpwstr>Microsoft Azure Information Protection</vt:lpwstr>
  </property>
  <property fmtid="{D5CDD505-2E9C-101B-9397-08002B2CF9AE}" pid="8" name="MSIP_Label_d5a5e351-5b73-415f-8e87-ffde2e72282e_ActionId">
    <vt:lpwstr>f415bd5a-7cca-4954-a9b0-23789cb72ff1</vt:lpwstr>
  </property>
  <property fmtid="{D5CDD505-2E9C-101B-9397-08002B2CF9AE}" pid="9" name="MSIP_Label_d5a5e351-5b73-415f-8e87-ffde2e72282e_Extended_MSFT_Method">
    <vt:lpwstr>Manual</vt:lpwstr>
  </property>
  <property fmtid="{D5CDD505-2E9C-101B-9397-08002B2CF9AE}" pid="10" name="Sensitivity">
    <vt:lpwstr>Pública</vt:lpwstr>
  </property>
</Properties>
</file>